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filterPrivacy="1" codeName="ThisWorkbook" defaultThemeVersion="124226"/>
  <xr:revisionPtr revIDLastSave="0" documentId="13_ncr:1_{317FB2C5-CB75-4BBB-8007-E489B7B30C61}" xr6:coauthVersionLast="36" xr6:coauthVersionMax="36" xr10:uidLastSave="{00000000-0000-0000-0000-000000000000}"/>
  <workbookProtection workbookAlgorithmName="SHA-512" workbookHashValue="rLHIU70EOMBurG+SYeJKBJEHRFi55X3rnLFX9G6I0b+jYQnCs1eyK9pmZMPrxoeip/jwpsPsQ7BCOa40GCuTzg==" workbookSaltValue="3ELC79mg0kbj+9ZnqLQ3ng==" workbookSpinCount="100000" lockStructure="1"/>
  <bookViews>
    <workbookView xWindow="0" yWindow="0" windowWidth="21675" windowHeight="11685" tabRatio="852" xr2:uid="{078A37F7-BF03-4CC7-AC1E-C10B63433E8F}"/>
  </bookViews>
  <sheets>
    <sheet name="記載例" sheetId="17" r:id="rId1"/>
    <sheet name="【リリースAX】入力" sheetId="8" r:id="rId2"/>
    <sheet name="webにUP時は非表示にする⇒" sheetId="13" state="hidden" r:id="rId3"/>
    <sheet name="入力" sheetId="15" state="hidden" r:id="rId4"/>
    <sheet name="（実需給2025年度以降で使用）入力" sheetId="4" state="hidden" r:id="rId5"/>
    <sheet name="計算用(リリース後応札容量)" sheetId="2" state="hidden" r:id="rId6"/>
    <sheet name="計算用(メインオークション応札容量)" sheetId="6" state="hidden" r:id="rId7"/>
    <sheet name="調整係数一覧" sheetId="7" state="hidden" r:id="rId8"/>
  </sheets>
  <definedNames>
    <definedName name="_xlnm.Print_Area" localSheetId="4">'（実需給2025年度以降で使用）入力'!$A$1:$Q$55</definedName>
    <definedName name="_xlnm.Print_Area" localSheetId="1">【リリースAX】入力!$A$1:$X$56</definedName>
    <definedName name="_xlnm.Print_Area" localSheetId="0">記載例!$A$1:$X$56</definedName>
    <definedName name="_xlnm.Print_Area" localSheetId="3">入力!$A$1:$Q$52</definedName>
  </definedNames>
  <calcPr calcId="191029"/>
</workbook>
</file>

<file path=xl/calcChain.xml><?xml version="1.0" encoding="utf-8"?>
<calcChain xmlns="http://schemas.openxmlformats.org/spreadsheetml/2006/main">
  <c r="F30" i="4" l="1"/>
  <c r="F27" i="15" s="1"/>
  <c r="G30" i="4"/>
  <c r="G27" i="15" s="1"/>
  <c r="H30" i="4"/>
  <c r="H27" i="15" s="1"/>
  <c r="I30" i="4"/>
  <c r="I27" i="15" s="1"/>
  <c r="J30" i="4"/>
  <c r="J27" i="15" s="1"/>
  <c r="K30" i="4"/>
  <c r="K27" i="15" s="1"/>
  <c r="L30" i="4"/>
  <c r="L27" i="15" s="1"/>
  <c r="M30" i="4"/>
  <c r="M27" i="15" s="1"/>
  <c r="N30" i="4"/>
  <c r="N27" i="15" s="1"/>
  <c r="O30" i="4"/>
  <c r="O27" i="15" s="1"/>
  <c r="P30" i="4"/>
  <c r="P27" i="15" s="1"/>
  <c r="E30" i="4"/>
  <c r="E27" i="15" s="1"/>
  <c r="F28" i="4"/>
  <c r="F25" i="15" s="1"/>
  <c r="G28" i="4"/>
  <c r="G25" i="15" s="1"/>
  <c r="H28" i="4"/>
  <c r="H25" i="15" s="1"/>
  <c r="I28" i="4"/>
  <c r="I25" i="15" s="1"/>
  <c r="J28" i="4"/>
  <c r="J25" i="15" s="1"/>
  <c r="K28" i="4"/>
  <c r="K25" i="15" s="1"/>
  <c r="L28" i="4"/>
  <c r="L25" i="15" s="1"/>
  <c r="M28" i="4"/>
  <c r="M25" i="15" s="1"/>
  <c r="N28" i="4"/>
  <c r="N25" i="15" s="1"/>
  <c r="O28" i="4"/>
  <c r="O25" i="15" s="1"/>
  <c r="P28" i="4"/>
  <c r="P25" i="15" s="1"/>
  <c r="E28" i="4"/>
  <c r="E25" i="15" s="1"/>
  <c r="F21" i="4"/>
  <c r="G21" i="4"/>
  <c r="H21" i="4"/>
  <c r="I21" i="4"/>
  <c r="J21" i="4"/>
  <c r="K21" i="4"/>
  <c r="L21" i="4"/>
  <c r="M21" i="4"/>
  <c r="N21" i="4"/>
  <c r="O21" i="4"/>
  <c r="P21" i="4"/>
  <c r="E21" i="4"/>
  <c r="F19" i="4"/>
  <c r="G19" i="4"/>
  <c r="H19" i="4"/>
  <c r="I19" i="4"/>
  <c r="J19" i="4"/>
  <c r="K19" i="4"/>
  <c r="L19" i="4"/>
  <c r="M19" i="4"/>
  <c r="N19" i="4"/>
  <c r="O19" i="4"/>
  <c r="P19" i="4"/>
  <c r="E19" i="4"/>
  <c r="E17" i="4"/>
  <c r="E16" i="4"/>
  <c r="E15" i="4"/>
  <c r="E14" i="4"/>
  <c r="E13" i="4"/>
  <c r="E10" i="15" s="1"/>
  <c r="E32" i="8"/>
  <c r="E20" i="15"/>
  <c r="F20" i="15"/>
  <c r="G20" i="15"/>
  <c r="H20" i="15"/>
  <c r="I20" i="15"/>
  <c r="J20" i="15"/>
  <c r="K20" i="15"/>
  <c r="L20" i="15"/>
  <c r="M20" i="15"/>
  <c r="N20" i="15"/>
  <c r="O20" i="15"/>
  <c r="P20" i="15"/>
  <c r="E23" i="4" l="1"/>
  <c r="N29" i="15"/>
  <c r="J29" i="15"/>
  <c r="F29" i="15"/>
  <c r="H29" i="15"/>
  <c r="P29" i="15"/>
  <c r="L29" i="15"/>
  <c r="I29" i="15"/>
  <c r="K29" i="15"/>
  <c r="O29" i="15"/>
  <c r="G29" i="15"/>
  <c r="M29" i="15"/>
  <c r="E29" i="15"/>
  <c r="E23" i="15"/>
  <c r="F32" i="8" l="1"/>
  <c r="G32" i="8"/>
  <c r="H32" i="8"/>
  <c r="I32" i="8"/>
  <c r="J32" i="8"/>
  <c r="K32" i="8"/>
  <c r="L32" i="8"/>
  <c r="M32" i="8"/>
  <c r="N32" i="8"/>
  <c r="O32" i="8"/>
  <c r="P32" i="8"/>
  <c r="E32" i="4" l="1"/>
  <c r="G32" i="4" l="1"/>
  <c r="K32" i="4"/>
  <c r="J32" i="4"/>
  <c r="N32" i="4" l="1"/>
  <c r="F32" i="4"/>
  <c r="H32" i="4"/>
  <c r="P32" i="4"/>
  <c r="O32" i="4"/>
  <c r="M32" i="4"/>
  <c r="L32" i="4"/>
  <c r="I32" i="4"/>
  <c r="J45" i="6"/>
  <c r="I45" i="6"/>
  <c r="H45" i="6"/>
  <c r="G45" i="6"/>
  <c r="F45" i="6"/>
  <c r="E45" i="6"/>
  <c r="D45" i="6"/>
  <c r="C45" i="6"/>
  <c r="B45" i="6"/>
  <c r="J44" i="6"/>
  <c r="I44" i="6"/>
  <c r="H44" i="6"/>
  <c r="G44" i="6"/>
  <c r="F44" i="6"/>
  <c r="E44" i="6"/>
  <c r="D44" i="6"/>
  <c r="C44" i="6"/>
  <c r="B44" i="6"/>
  <c r="J43" i="6"/>
  <c r="I43" i="6"/>
  <c r="H43" i="6"/>
  <c r="G43" i="6"/>
  <c r="F43" i="6"/>
  <c r="E43" i="6"/>
  <c r="D43" i="6"/>
  <c r="C43" i="6"/>
  <c r="B43" i="6"/>
  <c r="J42" i="6"/>
  <c r="I42" i="6"/>
  <c r="H42" i="6"/>
  <c r="G42" i="6"/>
  <c r="F42" i="6"/>
  <c r="E42" i="6"/>
  <c r="D42" i="6"/>
  <c r="C42" i="6"/>
  <c r="B42" i="6"/>
  <c r="J41" i="6"/>
  <c r="I41" i="6"/>
  <c r="H41" i="6"/>
  <c r="G41" i="6"/>
  <c r="F41" i="6"/>
  <c r="E41" i="6"/>
  <c r="D41" i="6"/>
  <c r="C41" i="6"/>
  <c r="B41" i="6"/>
  <c r="J40" i="6"/>
  <c r="I40" i="6"/>
  <c r="H40" i="6"/>
  <c r="G40" i="6"/>
  <c r="F40" i="6"/>
  <c r="E40" i="6"/>
  <c r="D40" i="6"/>
  <c r="C40" i="6"/>
  <c r="B40" i="6"/>
  <c r="J39" i="6"/>
  <c r="I39" i="6"/>
  <c r="H39" i="6"/>
  <c r="G39" i="6"/>
  <c r="F39" i="6"/>
  <c r="E39" i="6"/>
  <c r="D39" i="6"/>
  <c r="C39" i="6"/>
  <c r="B39" i="6"/>
  <c r="J38" i="6"/>
  <c r="I38" i="6"/>
  <c r="H38" i="6"/>
  <c r="G38" i="6"/>
  <c r="F38" i="6"/>
  <c r="E38" i="6"/>
  <c r="D38" i="6"/>
  <c r="C38" i="6"/>
  <c r="B38" i="6"/>
  <c r="J37" i="6"/>
  <c r="I37" i="6"/>
  <c r="H37" i="6"/>
  <c r="G37" i="6"/>
  <c r="F37" i="6"/>
  <c r="E37" i="6"/>
  <c r="D37" i="6"/>
  <c r="C37" i="6"/>
  <c r="B37" i="6"/>
  <c r="J36" i="6"/>
  <c r="I36" i="6"/>
  <c r="H36" i="6"/>
  <c r="G36" i="6"/>
  <c r="F36" i="6"/>
  <c r="E36" i="6"/>
  <c r="D36" i="6"/>
  <c r="C36" i="6"/>
  <c r="B36" i="6"/>
  <c r="J35" i="6"/>
  <c r="I35" i="6"/>
  <c r="H35" i="6"/>
  <c r="G35" i="6"/>
  <c r="F35" i="6"/>
  <c r="E35" i="6"/>
  <c r="D35" i="6"/>
  <c r="C35" i="6"/>
  <c r="B35" i="6"/>
  <c r="J34" i="6"/>
  <c r="I34" i="6"/>
  <c r="H34" i="6"/>
  <c r="G34" i="6"/>
  <c r="F34" i="6"/>
  <c r="E34" i="6"/>
  <c r="D34" i="6"/>
  <c r="C34" i="6"/>
  <c r="B34" i="6"/>
  <c r="J45" i="2"/>
  <c r="I45" i="2"/>
  <c r="H45" i="2"/>
  <c r="G45" i="2"/>
  <c r="F45" i="2"/>
  <c r="E45" i="2"/>
  <c r="D45" i="2"/>
  <c r="C45" i="2"/>
  <c r="B45" i="2"/>
  <c r="J44" i="2"/>
  <c r="I44" i="2"/>
  <c r="H44" i="2"/>
  <c r="G44" i="2"/>
  <c r="F44" i="2"/>
  <c r="E44" i="2"/>
  <c r="D44" i="2"/>
  <c r="C44" i="2"/>
  <c r="B44" i="2"/>
  <c r="J43" i="2"/>
  <c r="I43" i="2"/>
  <c r="H43" i="2"/>
  <c r="G43" i="2"/>
  <c r="F43" i="2"/>
  <c r="E43" i="2"/>
  <c r="D43" i="2"/>
  <c r="C43" i="2"/>
  <c r="B43" i="2"/>
  <c r="J42" i="2"/>
  <c r="I42" i="2"/>
  <c r="H42" i="2"/>
  <c r="G42" i="2"/>
  <c r="F42" i="2"/>
  <c r="E42" i="2"/>
  <c r="D42" i="2"/>
  <c r="C42" i="2"/>
  <c r="B42" i="2"/>
  <c r="J41" i="2"/>
  <c r="I41" i="2"/>
  <c r="H41" i="2"/>
  <c r="G41" i="2"/>
  <c r="F41" i="2"/>
  <c r="E41" i="2"/>
  <c r="D41" i="2"/>
  <c r="C41" i="2"/>
  <c r="B41" i="2"/>
  <c r="J40" i="2"/>
  <c r="I40" i="2"/>
  <c r="H40" i="2"/>
  <c r="G40" i="2"/>
  <c r="F40" i="2"/>
  <c r="E40" i="2"/>
  <c r="D40" i="2"/>
  <c r="C40" i="2"/>
  <c r="B40" i="2"/>
  <c r="J39" i="2"/>
  <c r="I39" i="2"/>
  <c r="H39" i="2"/>
  <c r="G39" i="2"/>
  <c r="F39" i="2"/>
  <c r="E39" i="2"/>
  <c r="D39" i="2"/>
  <c r="C39" i="2"/>
  <c r="B39" i="2"/>
  <c r="J38" i="2"/>
  <c r="I38" i="2"/>
  <c r="H38" i="2"/>
  <c r="G38" i="2"/>
  <c r="F38" i="2"/>
  <c r="E38" i="2"/>
  <c r="D38" i="2"/>
  <c r="C38" i="2"/>
  <c r="B38" i="2"/>
  <c r="J37" i="2"/>
  <c r="I37" i="2"/>
  <c r="H37" i="2"/>
  <c r="G37" i="2"/>
  <c r="F37" i="2"/>
  <c r="E37" i="2"/>
  <c r="D37" i="2"/>
  <c r="C37" i="2"/>
  <c r="B37" i="2"/>
  <c r="J36" i="2"/>
  <c r="I36" i="2"/>
  <c r="H36" i="2"/>
  <c r="G36" i="2"/>
  <c r="F36" i="2"/>
  <c r="E36" i="2"/>
  <c r="D36" i="2"/>
  <c r="C36" i="2"/>
  <c r="B36" i="2"/>
  <c r="J35" i="2"/>
  <c r="I35" i="2"/>
  <c r="H35" i="2"/>
  <c r="G35" i="2"/>
  <c r="F35" i="2"/>
  <c r="E35" i="2"/>
  <c r="D35" i="2"/>
  <c r="C35" i="2"/>
  <c r="B35" i="2"/>
  <c r="J34" i="2"/>
  <c r="I34" i="2"/>
  <c r="H34" i="2"/>
  <c r="G34" i="2"/>
  <c r="F34" i="2"/>
  <c r="E34" i="2"/>
  <c r="D34" i="2"/>
  <c r="C34" i="2"/>
  <c r="B34" i="2"/>
  <c r="M221" i="7" l="1"/>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L216" i="7"/>
  <c r="K216" i="7"/>
  <c r="J216" i="7"/>
  <c r="I216" i="7"/>
  <c r="H216" i="7"/>
  <c r="G216" i="7"/>
  <c r="F216" i="7"/>
  <c r="E216" i="7"/>
  <c r="D216" i="7"/>
  <c r="C216" i="7"/>
  <c r="B216" i="7"/>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N34" i="8" l="1"/>
  <c r="G34" i="8"/>
  <c r="O34" i="8"/>
  <c r="F34" i="8"/>
  <c r="H34" i="8"/>
  <c r="P34" i="8"/>
  <c r="I34" i="8"/>
  <c r="J34" i="8"/>
  <c r="K34" i="8"/>
  <c r="L34" i="8"/>
  <c r="M34" i="8"/>
  <c r="E34" i="8"/>
  <c r="E34" i="4"/>
  <c r="G34" i="4"/>
  <c r="O34" i="4"/>
  <c r="H34" i="4"/>
  <c r="P34" i="4"/>
  <c r="N34" i="4"/>
  <c r="F34" i="4"/>
  <c r="J34" i="4"/>
  <c r="I34" i="4"/>
  <c r="K34" i="4"/>
  <c r="L34" i="4"/>
  <c r="E25" i="4"/>
  <c r="I48" i="6" s="1"/>
  <c r="M34" i="4"/>
  <c r="M25" i="4"/>
  <c r="I56" i="6" s="1"/>
  <c r="F25" i="4"/>
  <c r="I49" i="6" s="1"/>
  <c r="J25" i="4"/>
  <c r="I53" i="6" s="1"/>
  <c r="N25" i="4"/>
  <c r="I57" i="6" s="1"/>
  <c r="I25" i="4"/>
  <c r="I52" i="6" s="1"/>
  <c r="G25" i="4"/>
  <c r="I50" i="6" s="1"/>
  <c r="K25" i="4"/>
  <c r="I54" i="6" s="1"/>
  <c r="O25" i="4"/>
  <c r="I58" i="6" s="1"/>
  <c r="H25" i="4"/>
  <c r="I51" i="6" s="1"/>
  <c r="L25" i="4"/>
  <c r="I55" i="6" s="1"/>
  <c r="P25" i="4"/>
  <c r="I59" i="6" s="1"/>
  <c r="D91" i="6"/>
  <c r="B21" i="6"/>
  <c r="C21" i="6"/>
  <c r="D21" i="6"/>
  <c r="E21" i="6"/>
  <c r="F21" i="6"/>
  <c r="G21" i="6"/>
  <c r="H21" i="6"/>
  <c r="I21" i="6"/>
  <c r="J21" i="6"/>
  <c r="B22" i="6"/>
  <c r="C22" i="6"/>
  <c r="D22" i="6"/>
  <c r="E22" i="6"/>
  <c r="F22" i="6"/>
  <c r="G22" i="6"/>
  <c r="H22" i="6"/>
  <c r="I22" i="6"/>
  <c r="J22" i="6"/>
  <c r="B23" i="6"/>
  <c r="C23" i="6"/>
  <c r="D23" i="6"/>
  <c r="E23" i="6"/>
  <c r="F23" i="6"/>
  <c r="G23" i="6"/>
  <c r="H23" i="6"/>
  <c r="I23" i="6"/>
  <c r="J23" i="6"/>
  <c r="B24" i="6"/>
  <c r="C24" i="6"/>
  <c r="D24" i="6"/>
  <c r="E24" i="6"/>
  <c r="F24" i="6"/>
  <c r="G24" i="6"/>
  <c r="H24" i="6"/>
  <c r="I24" i="6"/>
  <c r="J24"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C20" i="6"/>
  <c r="D20" i="6"/>
  <c r="E20" i="6"/>
  <c r="F20" i="6"/>
  <c r="G20" i="6"/>
  <c r="H20" i="6"/>
  <c r="I20" i="6"/>
  <c r="J20" i="6"/>
  <c r="B20"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F23" i="4"/>
  <c r="G23" i="4"/>
  <c r="H23" i="4"/>
  <c r="I23" i="4"/>
  <c r="J23" i="4"/>
  <c r="K23" i="4"/>
  <c r="L23" i="4"/>
  <c r="M23" i="4"/>
  <c r="N23" i="4"/>
  <c r="O23" i="4"/>
  <c r="P23" i="4"/>
  <c r="H54" i="2" l="1"/>
  <c r="I54" i="2"/>
  <c r="H51" i="2"/>
  <c r="I51" i="2"/>
  <c r="H55" i="2"/>
  <c r="I55" i="2"/>
  <c r="H58" i="2"/>
  <c r="I58" i="2"/>
  <c r="H52" i="2"/>
  <c r="I52" i="2"/>
  <c r="H48" i="2"/>
  <c r="I48" i="2"/>
  <c r="H53" i="2"/>
  <c r="I53" i="2"/>
  <c r="H49" i="2"/>
  <c r="I49" i="2"/>
  <c r="H50" i="2"/>
  <c r="I50" i="2"/>
  <c r="H57" i="2"/>
  <c r="I57" i="2"/>
  <c r="H56" i="2"/>
  <c r="I56" i="2"/>
  <c r="H59" i="2"/>
  <c r="I59" i="2"/>
  <c r="G54" i="6"/>
  <c r="H54" i="6"/>
  <c r="G48" i="6"/>
  <c r="H48" i="6"/>
  <c r="G50" i="6"/>
  <c r="H50" i="6"/>
  <c r="G52" i="6"/>
  <c r="H52" i="6"/>
  <c r="G57" i="6"/>
  <c r="H57" i="6"/>
  <c r="G59" i="6"/>
  <c r="H59" i="6"/>
  <c r="G53" i="6"/>
  <c r="H53" i="6"/>
  <c r="G55" i="6"/>
  <c r="H55" i="6"/>
  <c r="G49" i="6"/>
  <c r="H49" i="6"/>
  <c r="G51" i="6"/>
  <c r="H51" i="6"/>
  <c r="G56" i="6"/>
  <c r="H56" i="6"/>
  <c r="G58" i="6"/>
  <c r="H58" i="6"/>
  <c r="F51" i="2"/>
  <c r="G51" i="2"/>
  <c r="F55" i="2"/>
  <c r="G55" i="2"/>
  <c r="F58" i="2"/>
  <c r="G58" i="2"/>
  <c r="F54" i="2"/>
  <c r="G54" i="2"/>
  <c r="F50" i="2"/>
  <c r="G50" i="2"/>
  <c r="F52" i="2"/>
  <c r="G52" i="2"/>
  <c r="F48" i="2"/>
  <c r="G48" i="2"/>
  <c r="F53" i="2"/>
  <c r="G53" i="2"/>
  <c r="F49" i="2"/>
  <c r="G49" i="2"/>
  <c r="F57" i="2"/>
  <c r="G57" i="2"/>
  <c r="F56" i="2"/>
  <c r="G56" i="2"/>
  <c r="F59" i="2"/>
  <c r="G59" i="2"/>
  <c r="E54" i="6"/>
  <c r="F54" i="6"/>
  <c r="E48" i="6"/>
  <c r="F48" i="6"/>
  <c r="E50" i="6"/>
  <c r="F50" i="6"/>
  <c r="E52" i="6"/>
  <c r="F52" i="6"/>
  <c r="E57" i="6"/>
  <c r="F57" i="6"/>
  <c r="E59" i="6"/>
  <c r="F59" i="6"/>
  <c r="E53" i="6"/>
  <c r="F53" i="6"/>
  <c r="E49" i="6"/>
  <c r="F49" i="6"/>
  <c r="E51" i="6"/>
  <c r="F51" i="6"/>
  <c r="E56" i="6"/>
  <c r="F56" i="6"/>
  <c r="E55" i="6"/>
  <c r="F55" i="6"/>
  <c r="E58" i="6"/>
  <c r="F58" i="6"/>
  <c r="D54" i="2"/>
  <c r="E54" i="2"/>
  <c r="D50" i="2"/>
  <c r="E50" i="2"/>
  <c r="D52" i="2"/>
  <c r="E52" i="2"/>
  <c r="D48" i="2"/>
  <c r="E48" i="2"/>
  <c r="D58" i="2"/>
  <c r="E58" i="2"/>
  <c r="D53" i="2"/>
  <c r="E53" i="2"/>
  <c r="D55" i="2"/>
  <c r="E55" i="2"/>
  <c r="D49" i="2"/>
  <c r="E49" i="2"/>
  <c r="D51" i="2"/>
  <c r="E51" i="2"/>
  <c r="D57" i="2"/>
  <c r="E57" i="2"/>
  <c r="D56" i="2"/>
  <c r="E56" i="2"/>
  <c r="D59" i="2"/>
  <c r="E59" i="2"/>
  <c r="C50" i="6"/>
  <c r="D50" i="6"/>
  <c r="C52" i="6"/>
  <c r="D52" i="6"/>
  <c r="C57" i="6"/>
  <c r="D57" i="6"/>
  <c r="C48" i="6"/>
  <c r="D48" i="6"/>
  <c r="C59" i="6"/>
  <c r="D59" i="6"/>
  <c r="C53" i="6"/>
  <c r="D53" i="6"/>
  <c r="C55" i="6"/>
  <c r="D55" i="6"/>
  <c r="C49" i="6"/>
  <c r="D49" i="6"/>
  <c r="C51" i="6"/>
  <c r="D51" i="6"/>
  <c r="C56" i="6"/>
  <c r="D56" i="6"/>
  <c r="C54" i="6"/>
  <c r="D54" i="6"/>
  <c r="C58" i="6"/>
  <c r="D58" i="6"/>
  <c r="B51" i="2"/>
  <c r="C51" i="2"/>
  <c r="B55" i="2"/>
  <c r="C55" i="2"/>
  <c r="B58" i="2"/>
  <c r="C58" i="2"/>
  <c r="B54" i="2"/>
  <c r="C54" i="2"/>
  <c r="B50" i="2"/>
  <c r="C50" i="2"/>
  <c r="B52" i="2"/>
  <c r="C52" i="2"/>
  <c r="B48" i="2"/>
  <c r="C48" i="2"/>
  <c r="B53" i="2"/>
  <c r="C53" i="2"/>
  <c r="B49" i="2"/>
  <c r="C49" i="2"/>
  <c r="B57" i="2"/>
  <c r="C57" i="2"/>
  <c r="B56" i="2"/>
  <c r="C56" i="2"/>
  <c r="B59" i="2"/>
  <c r="C59" i="2"/>
  <c r="J50" i="6"/>
  <c r="B50" i="6"/>
  <c r="J48" i="6"/>
  <c r="B48" i="6"/>
  <c r="J57" i="6"/>
  <c r="B57" i="6"/>
  <c r="J52" i="6"/>
  <c r="B52" i="6"/>
  <c r="J59" i="6"/>
  <c r="B59" i="6"/>
  <c r="J53" i="6"/>
  <c r="B53" i="6"/>
  <c r="J54" i="6"/>
  <c r="B54" i="6"/>
  <c r="J55" i="6"/>
  <c r="B55" i="6"/>
  <c r="J49" i="6"/>
  <c r="B49" i="6"/>
  <c r="J51" i="6"/>
  <c r="B51" i="6"/>
  <c r="J56" i="6"/>
  <c r="B56" i="6"/>
  <c r="J58" i="6"/>
  <c r="B58" i="6"/>
  <c r="J57" i="2"/>
  <c r="N31" i="15"/>
  <c r="M31" i="15"/>
  <c r="J56" i="2"/>
  <c r="P31" i="15"/>
  <c r="J59" i="2"/>
  <c r="H31" i="15"/>
  <c r="J51" i="2"/>
  <c r="J55" i="2"/>
  <c r="L31" i="15"/>
  <c r="O31" i="15"/>
  <c r="J58" i="2"/>
  <c r="J54" i="2"/>
  <c r="K31" i="15"/>
  <c r="G31" i="15"/>
  <c r="J50" i="2"/>
  <c r="I31" i="15"/>
  <c r="J52" i="2"/>
  <c r="J53" i="2"/>
  <c r="J31" i="15"/>
  <c r="J48" i="2"/>
  <c r="E31" i="15"/>
  <c r="J49" i="2"/>
  <c r="F31" i="15"/>
  <c r="B62" i="2" l="1"/>
  <c r="B70" i="6"/>
  <c r="B73" i="2"/>
  <c r="B63" i="2"/>
  <c r="B69" i="2"/>
  <c r="E67" i="6"/>
  <c r="E65" i="2"/>
  <c r="B64" i="6"/>
  <c r="B67" i="2"/>
  <c r="B68" i="2"/>
  <c r="B71" i="2"/>
  <c r="B70" i="2"/>
  <c r="B69" i="6"/>
  <c r="B71" i="6"/>
  <c r="B65" i="2"/>
  <c r="B72" i="2"/>
  <c r="B66" i="2"/>
  <c r="B64" i="2"/>
  <c r="B66" i="6"/>
  <c r="B62" i="6"/>
  <c r="B72" i="6"/>
  <c r="B65" i="6"/>
  <c r="B73" i="6"/>
  <c r="B68" i="6"/>
  <c r="B67" i="6"/>
  <c r="B63" i="6"/>
  <c r="K52" i="6"/>
  <c r="K49" i="2"/>
  <c r="K55" i="6"/>
  <c r="K58" i="2"/>
  <c r="K57" i="6"/>
  <c r="K55" i="2"/>
  <c r="K50" i="6"/>
  <c r="K57" i="2"/>
  <c r="K49" i="6"/>
  <c r="K56" i="6"/>
  <c r="K58" i="6"/>
  <c r="K59" i="2"/>
  <c r="D62" i="2"/>
  <c r="K53" i="6"/>
  <c r="K51" i="2"/>
  <c r="K56" i="2"/>
  <c r="D73" i="2"/>
  <c r="K59" i="6"/>
  <c r="K54" i="6"/>
  <c r="E68" i="2"/>
  <c r="E73" i="2"/>
  <c r="E70" i="2"/>
  <c r="E72" i="2"/>
  <c r="D69" i="2"/>
  <c r="E69" i="2"/>
  <c r="E71" i="2"/>
  <c r="E64" i="2"/>
  <c r="E66" i="2"/>
  <c r="E63" i="2"/>
  <c r="D70" i="2"/>
  <c r="E62" i="2"/>
  <c r="D64" i="2"/>
  <c r="D65" i="2"/>
  <c r="E67" i="2"/>
  <c r="D71" i="2"/>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G63" i="2" l="1"/>
  <c r="G69" i="2"/>
  <c r="G73" i="2"/>
  <c r="G64" i="2"/>
  <c r="G65" i="2"/>
  <c r="G70" i="2"/>
  <c r="G66" i="2"/>
  <c r="G71" i="2"/>
  <c r="G62" i="2"/>
  <c r="G67" i="2"/>
  <c r="G72" i="2"/>
  <c r="G68" i="2"/>
  <c r="F68" i="6"/>
  <c r="F63" i="6"/>
  <c r="F65" i="6"/>
  <c r="F71" i="6"/>
  <c r="F73" i="6"/>
  <c r="F64" i="6"/>
  <c r="F69" i="6"/>
  <c r="F66" i="6"/>
  <c r="F67" i="6"/>
  <c r="F72" i="6"/>
  <c r="F70" i="6"/>
  <c r="F62" i="6"/>
  <c r="G71" i="6" l="1"/>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J64" i="2"/>
  <c r="B78" i="2" s="1"/>
  <c r="J65" i="2"/>
  <c r="B79" i="2" s="1"/>
  <c r="J70" i="2"/>
  <c r="B84" i="2" s="1"/>
  <c r="J66" i="2"/>
  <c r="B80" i="2" s="1"/>
  <c r="J71" i="2"/>
  <c r="B85" i="2" s="1"/>
  <c r="J73" i="2"/>
  <c r="B87" i="2" s="1"/>
  <c r="J63" i="2"/>
  <c r="B77" i="2" s="1"/>
  <c r="J69" i="2"/>
  <c r="B83" i="2" s="1"/>
  <c r="J72" i="2"/>
  <c r="B86" i="2" s="1"/>
  <c r="J62" i="2"/>
  <c r="B76" i="2" s="1"/>
  <c r="J67" i="2"/>
  <c r="B81" i="2" s="1"/>
  <c r="J68" i="2"/>
  <c r="B82" i="2" s="1"/>
  <c r="B90" i="2" l="1"/>
  <c r="B93" i="2" s="1"/>
  <c r="E35" i="4" s="1"/>
  <c r="B88" i="2"/>
  <c r="J67" i="6"/>
  <c r="J64" i="6"/>
  <c r="J62" i="6"/>
  <c r="J69" i="6"/>
  <c r="J72" i="6"/>
  <c r="J66" i="6"/>
  <c r="J70" i="6"/>
  <c r="J63" i="6"/>
  <c r="J68" i="6"/>
  <c r="J65" i="6"/>
  <c r="J71" i="6"/>
  <c r="J73" i="6"/>
  <c r="E35" i="8" l="1"/>
  <c r="E32" i="15"/>
  <c r="B95" i="2"/>
  <c r="D64" i="6"/>
  <c r="B78" i="6" s="1"/>
  <c r="D62" i="6" l="1"/>
  <c r="B76" i="6" s="1"/>
  <c r="D69" i="6"/>
  <c r="B83" i="6" s="1"/>
  <c r="D68" i="6"/>
  <c r="B82" i="6" s="1"/>
  <c r="D65" i="6"/>
  <c r="B79" i="6" s="1"/>
  <c r="D71" i="6"/>
  <c r="B85" i="6" s="1"/>
  <c r="D70" i="6"/>
  <c r="B84" i="6" s="1"/>
  <c r="D66" i="6"/>
  <c r="B80" i="6" s="1"/>
  <c r="K48" i="6"/>
  <c r="D67" i="6"/>
  <c r="B81" i="6" s="1"/>
  <c r="D72" i="6"/>
  <c r="B86" i="6" s="1"/>
  <c r="D73" i="6"/>
  <c r="B87" i="6" s="1"/>
  <c r="D63" i="6"/>
  <c r="B77" i="6" s="1"/>
  <c r="B88" i="6" l="1"/>
  <c r="B90" i="6"/>
  <c r="B93" i="6" s="1"/>
  <c r="E26" i="4" l="1"/>
  <c r="E36" i="8"/>
  <c r="B95" i="6"/>
</calcChain>
</file>

<file path=xl/sharedStrings.xml><?xml version="1.0" encoding="utf-8"?>
<sst xmlns="http://schemas.openxmlformats.org/spreadsheetml/2006/main" count="849" uniqueCount="156">
  <si>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</si>
  <si>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</si>
  <si>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</si>
  <si>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</si>
  <si>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</si>
  <si>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</si>
  <si>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</si>
  <si>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</si>
  <si>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</si>
  <si>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</si>
  <si>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</si>
  <si>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</si>
  <si>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</si>
  <si>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</si>
  <si>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</si>
  <si>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</si>
  <si>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</si>
  <si>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</si>
  <si>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</si>
  <si>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</si>
  <si>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</si>
  <si>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</si>
  <si>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</si>
  <si>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</si>
  <si>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</si>
  <si>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</si>
  <si>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</si>
  <si>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</si>
  <si>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</si>
  <si>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</si>
  <si>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</si>
  <si>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</si>
  <si>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</si>
  <si>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</si>
  <si>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</si>
  <si>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</si>
  <si>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</si>
  <si>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</si>
  <si>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</si>
  <si>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</si>
  <si>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</si>
  <si>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安定電源</t>
    <rPh sb="0" eb="2">
      <t>アンテイ</t>
    </rPh>
    <rPh sb="2" eb="4">
      <t>デンゲン</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</si>
  <si>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</si>
  <si>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</si>
  <si>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</si>
  <si>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</si>
  <si>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各月の管理容量</t>
    <rPh sb="0" eb="2">
      <t>カクツキ</t>
    </rPh>
    <rPh sb="3" eb="5">
      <t>カンリ</t>
    </rPh>
    <rPh sb="5" eb="7">
      <t>ヨウリョウ</t>
    </rPh>
    <phoneticPr fontId="2"/>
  </si>
  <si>
    <t>各月の運転継続時間
(応札容量算出用)</t>
    <rPh sb="0" eb="2">
      <t>カクツキ</t>
    </rPh>
    <rPh sb="3" eb="5">
      <t>ウンテン</t>
    </rPh>
    <rPh sb="5" eb="7">
      <t>ケイゾク</t>
    </rPh>
    <rPh sb="7" eb="9">
      <t>ジカン</t>
    </rPh>
    <rPh sb="11" eb="13">
      <t>オウサツ</t>
    </rPh>
    <rPh sb="13" eb="15">
      <t>ヨウリョウ</t>
    </rPh>
    <rPh sb="15" eb="17">
      <t>サンシュツ</t>
    </rPh>
    <rPh sb="17" eb="18">
      <t>ヨウ</t>
    </rPh>
    <phoneticPr fontId="2"/>
  </si>
  <si>
    <t>各月の上池容量
(応札容量算出用)</t>
    <rPh sb="0" eb="2">
      <t>カクツキ</t>
    </rPh>
    <rPh sb="3" eb="4">
      <t>ウワ</t>
    </rPh>
    <rPh sb="4" eb="5">
      <t>イケ</t>
    </rPh>
    <rPh sb="5" eb="7">
      <t>ヨウリョウ</t>
    </rPh>
    <rPh sb="9" eb="11">
      <t>オウサツ</t>
    </rPh>
    <rPh sb="11" eb="13">
      <t>ヨウリョウ</t>
    </rPh>
    <rPh sb="13" eb="15">
      <t>サンシュツ</t>
    </rPh>
    <rPh sb="15" eb="16">
      <t>ヨウ</t>
    </rPh>
    <phoneticPr fontId="2"/>
  </si>
  <si>
    <t>各月の調整係数
(応札容量算出用)</t>
    <rPh sb="0" eb="2">
      <t>カクツキ</t>
    </rPh>
    <rPh sb="3" eb="5">
      <t>チョウセイ</t>
    </rPh>
    <rPh sb="5" eb="7">
      <t>ケイスウ</t>
    </rPh>
    <rPh sb="9" eb="11">
      <t>オウサツ</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</si>
  <si>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</si>
  <si>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</si>
  <si>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</si>
  <si>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</si>
  <si>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</si>
  <si>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</si>
  <si>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</si>
  <si>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</si>
  <si>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</si>
  <si>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</si>
  <si>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</si>
  <si>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</si>
  <si>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</si>
  <si>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</si>
  <si>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</si>
  <si>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</si>
  <si>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r>
      <t>※ただし、その際には</t>
    </r>
    <r>
      <rPr>
        <u/>
        <sz val="11"/>
        <color theme="1"/>
        <rFont val="Meiryo UI"/>
        <family val="3"/>
        <charset val="128"/>
      </rPr>
      <t>各月の上池容量(応札容量算出用)が、同月の各月の上池容量(期待容量算出用)以下</t>
    </r>
    <r>
      <rPr>
        <sz val="11"/>
        <color theme="1"/>
        <rFont val="Meiryo UI"/>
        <family val="3"/>
        <charset val="128"/>
      </rPr>
      <t>となるようにする必要があります</t>
    </r>
    <rPh sb="7" eb="8">
      <t>サイ</t>
    </rPh>
    <rPh sb="57" eb="59">
      <t>ヒツヨウ</t>
    </rPh>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</si>
  <si>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</si>
  <si>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</si>
  <si>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</si>
  <si>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</si>
  <si>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</si>
  <si>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</si>
  <si>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</si>
  <si>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揚水（純揚水）</t>
    <rPh sb="0" eb="2">
      <t>ヨウスイ</t>
    </rPh>
    <rPh sb="3" eb="4">
      <t>ジュン</t>
    </rPh>
    <rPh sb="4" eb="6">
      <t>ヨウスイ</t>
    </rPh>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</si>
  <si>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</si>
  <si>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</si>
  <si>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</si>
  <si>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</si>
  <si>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</si>
  <si>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</si>
  <si>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</si>
  <si>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</si>
  <si>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</si>
  <si>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</si>
  <si>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</si>
  <si>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</si>
  <si>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</si>
  <si>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</si>
  <si>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</si>
  <si>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</si>
  <si>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</si>
  <si>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</si>
  <si>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</si>
  <si>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</si>
  <si>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</si>
  <si>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</si>
  <si>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</si>
  <si>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</si>
  <si>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</si>
  <si>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</si>
  <si>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</si>
  <si>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</si>
  <si>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</si>
  <si>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</si>
  <si>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</si>
  <si>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</si>
  <si>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</si>
  <si>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</si>
  <si>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</si>
  <si>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</si>
  <si>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2"/>
  </si>
  <si>
    <r>
      <t>・各月の送電可能電力については、設備容量から各月の所内</t>
    </r>
    <r>
      <rPr>
        <b/>
        <sz val="11"/>
        <color rgb="FFFF0000"/>
        <rFont val="Meiryo UI"/>
        <family val="3"/>
        <charset val="128"/>
      </rPr>
      <t>消費</t>
    </r>
    <r>
      <rPr>
        <sz val="11"/>
        <color theme="1"/>
        <rFont val="Meiryo UI"/>
        <family val="3"/>
        <charset val="128"/>
      </rPr>
      <t>電力、</t>
    </r>
    <r>
      <rPr>
        <b/>
        <sz val="11"/>
        <color rgb="FFFF0000"/>
        <rFont val="Meiryo UI"/>
        <family val="3"/>
        <charset val="128"/>
      </rPr>
      <t>大気温及びダム水位低下等の影響による能力減分</t>
    </r>
    <r>
      <rPr>
        <sz val="11"/>
        <color theme="1"/>
        <rFont val="Meiryo UI"/>
        <family val="3"/>
        <charset val="128"/>
      </rPr>
      <t>を差し引いた値を記載して下さい。</t>
    </r>
    <phoneticPr fontId="2"/>
  </si>
  <si>
    <t>h</t>
    <phoneticPr fontId="2"/>
  </si>
  <si>
    <t>kW</t>
    <phoneticPr fontId="2"/>
  </si>
  <si>
    <t>九州</t>
  </si>
  <si>
    <t>【メインオークション】
各月の管理容量</t>
    <rPh sb="12" eb="14">
      <t>カクツキ</t>
    </rPh>
    <rPh sb="15" eb="17">
      <t>カンリ</t>
    </rPh>
    <rPh sb="17" eb="19">
      <t>ヨウリョウ</t>
    </rPh>
    <phoneticPr fontId="2"/>
  </si>
  <si>
    <t>【メインオークション】
各月の運転継続時間
(応札容量算出用)</t>
    <rPh sb="12" eb="14">
      <t>カクツキ</t>
    </rPh>
    <rPh sb="15" eb="17">
      <t>ウンテン</t>
    </rPh>
    <rPh sb="17" eb="19">
      <t>ケイゾク</t>
    </rPh>
    <rPh sb="19" eb="21">
      <t>ジカン</t>
    </rPh>
    <rPh sb="23" eb="25">
      <t>オウサツ</t>
    </rPh>
    <rPh sb="25" eb="27">
      <t>ヨウリョウ</t>
    </rPh>
    <rPh sb="27" eb="29">
      <t>サンシュツ</t>
    </rPh>
    <rPh sb="29" eb="30">
      <t>ヨウ</t>
    </rPh>
    <phoneticPr fontId="2"/>
  </si>
  <si>
    <t>【メインオークション】
各月の上池容量
(応札容量算出用)</t>
    <rPh sb="12" eb="14">
      <t>カクツキ</t>
    </rPh>
    <rPh sb="15" eb="16">
      <t>ウワ</t>
    </rPh>
    <rPh sb="16" eb="17">
      <t>イケ</t>
    </rPh>
    <rPh sb="17" eb="19">
      <t>ヨウリョウ</t>
    </rPh>
    <rPh sb="21" eb="23">
      <t>オウサツ</t>
    </rPh>
    <rPh sb="23" eb="25">
      <t>ヨウリョウ</t>
    </rPh>
    <rPh sb="25" eb="27">
      <t>サンシュツ</t>
    </rPh>
    <rPh sb="27" eb="28">
      <t>ヨウ</t>
    </rPh>
    <phoneticPr fontId="2"/>
  </si>
  <si>
    <t>【メインオークション】
各月の調整係数
(応札容量算出用)</t>
    <rPh sb="12" eb="14">
      <t>カクツキ</t>
    </rPh>
    <rPh sb="15" eb="17">
      <t>チョウセイ</t>
    </rPh>
    <rPh sb="17" eb="19">
      <t>ケイスウ</t>
    </rPh>
    <rPh sb="21" eb="23">
      <t>オウサツ</t>
    </rPh>
    <rPh sb="23" eb="25">
      <t>ヨウリョウ</t>
    </rPh>
    <rPh sb="25" eb="27">
      <t>サンシュツ</t>
    </rPh>
    <rPh sb="27" eb="28">
      <t>ヨウ</t>
    </rPh>
    <phoneticPr fontId="2"/>
  </si>
  <si>
    <t>②</t>
    <phoneticPr fontId="2"/>
  </si>
  <si>
    <t>①ー②以下の値を手入力</t>
    <rPh sb="3" eb="5">
      <t>イカ</t>
    </rPh>
    <rPh sb="6" eb="7">
      <t>アタイ</t>
    </rPh>
    <rPh sb="8" eb="11">
      <t>テニュウリョク</t>
    </rPh>
    <phoneticPr fontId="2"/>
  </si>
  <si>
    <t>【メインオークション】
契約容量（応札容量）</t>
    <rPh sb="12" eb="14">
      <t>ケイヤク</t>
    </rPh>
    <rPh sb="14" eb="16">
      <t>ヨウリョウ</t>
    </rPh>
    <rPh sb="17" eb="21">
      <t>オウサツヨウリョウ</t>
    </rPh>
    <phoneticPr fontId="2"/>
  </si>
  <si>
    <t>【リリースオークション】
応札容量</t>
    <rPh sb="13" eb="15">
      <t>オウサツ</t>
    </rPh>
    <rPh sb="15" eb="17">
      <t>ヨウリョウ</t>
    </rPh>
    <phoneticPr fontId="2"/>
  </si>
  <si>
    <t>【リリース後】
各月の管理容量</t>
    <rPh sb="5" eb="6">
      <t>アト</t>
    </rPh>
    <rPh sb="8" eb="10">
      <t>カクツキ</t>
    </rPh>
    <rPh sb="11" eb="13">
      <t>カンリ</t>
    </rPh>
    <rPh sb="13" eb="15">
      <t>ヨウリョウ</t>
    </rPh>
    <phoneticPr fontId="2"/>
  </si>
  <si>
    <t>【リリース後】
各月の運転継続時間</t>
    <rPh sb="5" eb="6">
      <t>アト</t>
    </rPh>
    <rPh sb="8" eb="10">
      <t>カクツキ</t>
    </rPh>
    <rPh sb="11" eb="13">
      <t>ウンテン</t>
    </rPh>
    <rPh sb="13" eb="15">
      <t>ケイゾク</t>
    </rPh>
    <rPh sb="15" eb="17">
      <t>ジカン</t>
    </rPh>
    <phoneticPr fontId="2"/>
  </si>
  <si>
    <t>【リリース後】
各月の上池容量</t>
    <rPh sb="5" eb="6">
      <t>アト</t>
    </rPh>
    <rPh sb="8" eb="10">
      <t>カクツキ</t>
    </rPh>
    <rPh sb="11" eb="12">
      <t>ウワ</t>
    </rPh>
    <rPh sb="12" eb="13">
      <t>イケ</t>
    </rPh>
    <rPh sb="13" eb="15">
      <t>ヨウリョウ</t>
    </rPh>
    <phoneticPr fontId="2"/>
  </si>
  <si>
    <t>【リリース後】
各月の調整係数</t>
    <rPh sb="5" eb="6">
      <t>アト</t>
    </rPh>
    <rPh sb="8" eb="10">
      <t>カクツキ</t>
    </rPh>
    <rPh sb="11" eb="13">
      <t>チョウセイ</t>
    </rPh>
    <rPh sb="13" eb="15">
      <t>ケイスウ</t>
    </rPh>
    <phoneticPr fontId="2"/>
  </si>
  <si>
    <t>メインAXと同じ</t>
    <rPh sb="6" eb="7">
      <t>オナ</t>
    </rPh>
    <phoneticPr fontId="2"/>
  </si>
  <si>
    <t>【リリース後】
契約容量</t>
    <rPh sb="5" eb="6">
      <t>アト</t>
    </rPh>
    <rPh sb="8" eb="10">
      <t>ケイヤク</t>
    </rPh>
    <rPh sb="10" eb="12">
      <t>ヨウリョウ</t>
    </rPh>
    <phoneticPr fontId="2"/>
  </si>
  <si>
    <t>1,000以上</t>
    <rPh sb="5" eb="7">
      <t>イジョウ</t>
    </rPh>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</si>
  <si>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</si>
  <si>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</si>
  <si>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</si>
  <si>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b/>
        <sz val="12"/>
        <color rgb="FFFF0000"/>
        <rFont val="Meiryo UI"/>
        <family val="3"/>
        <charset val="128"/>
      </rPr>
      <t>2024</t>
    </r>
    <r>
      <rPr>
        <sz val="12"/>
        <color theme="1"/>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</si>
  <si>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t>安定電源</t>
  </si>
  <si>
    <t>揚水（純揚水）</t>
  </si>
  <si>
    <t>・各月の送電可能電力については、設備容量から各月の所内消費電力、大気温及びダム水位低下等の影響による能力減分を差し引いた値を記載して下さい。※</t>
    <phoneticPr fontId="2"/>
  </si>
  <si>
    <t>・電源等識別番号については、電源等情報(基本情報)に登録した後に、容量市場システムで付番された番号を記載して下さい。※</t>
    <rPh sb="20" eb="22">
      <t>キホン</t>
    </rPh>
    <rPh sb="22" eb="24">
      <t>ジョウホウ</t>
    </rPh>
    <phoneticPr fontId="2"/>
  </si>
  <si>
    <t>※メインオークションに応札している場合、メインオークション期待容量等算定諸元一覧の値を張り付けてください。</t>
    <rPh sb="11" eb="13">
      <t>オウサツ</t>
    </rPh>
    <rPh sb="14" eb="16">
      <t>ジドウ</t>
    </rPh>
    <rPh sb="33" eb="34">
      <t>トウ</t>
    </rPh>
    <rPh sb="34" eb="36">
      <t>サンテイ</t>
    </rPh>
    <rPh sb="36" eb="38">
      <t>ショゲン</t>
    </rPh>
    <rPh sb="38" eb="40">
      <t>イチラン</t>
    </rPh>
    <rPh sb="41" eb="42">
      <t>アタイ</t>
    </rPh>
    <rPh sb="43" eb="44">
      <t>ハ</t>
    </rPh>
    <rPh sb="45" eb="46">
      <t>ツ</t>
    </rPh>
    <phoneticPr fontId="2"/>
  </si>
  <si>
    <r>
      <t>・期待容量については、自動計算されます。　※</t>
    </r>
    <r>
      <rPr>
        <u/>
        <sz val="11"/>
        <color theme="1"/>
        <rFont val="Meiryo UI"/>
        <family val="3"/>
        <charset val="128"/>
      </rPr>
      <t>この値がリリースオークションに応札する際の応札容量の上限値になります。</t>
    </r>
    <phoneticPr fontId="2"/>
  </si>
  <si>
    <t>2．以下の項目については、2020/7/9までに容量市場システムに登録して下さい。</t>
    <phoneticPr fontId="2"/>
  </si>
  <si>
    <t>・各月の送電可能電力については、設備容量から各月の所内電力を差し引いた値を記載して下さい。</t>
    <phoneticPr fontId="2"/>
  </si>
  <si>
    <t>・電源等識別番号については、電源等情報に登録した後に、容量市場システムで付番された番号を記載して下さい。</t>
    <phoneticPr fontId="2"/>
  </si>
  <si>
    <t>1．以下の項目については、期待容量の登録期間中(2020/5/7～5/21)に容量市場システムに登録して下さい。</t>
    <phoneticPr fontId="2"/>
  </si>
  <si>
    <t>期待容量等算定諸元一覧（対象実需給年度：2024年度）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</si>
  <si>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※本帳票提出時、チェックしてください</t>
    <rPh sb="1" eb="2">
      <t>ホン</t>
    </rPh>
    <rPh sb="2" eb="4">
      <t>チョウヒョウ</t>
    </rPh>
    <rPh sb="4" eb="6">
      <t>テイシュツ</t>
    </rPh>
    <rPh sb="6" eb="7">
      <t>トキ</t>
    </rPh>
    <phoneticPr fontId="2"/>
  </si>
  <si>
    <t>入力箇所(応札容量登録時)</t>
    <rPh sb="0" eb="2">
      <t>ニュウリョク</t>
    </rPh>
    <rPh sb="5" eb="7">
      <t>オウサツ</t>
    </rPh>
    <rPh sb="7" eb="9">
      <t>ヨウリョウ</t>
    </rPh>
    <rPh sb="9" eb="11">
      <t>トウロク</t>
    </rPh>
    <rPh sb="11" eb="12">
      <t>ジ</t>
    </rPh>
    <phoneticPr fontId="2"/>
  </si>
  <si>
    <r>
      <t>1．以下の項目については、</t>
    </r>
    <r>
      <rPr>
        <sz val="11"/>
        <color rgb="FFFF0000"/>
        <rFont val="Meiryo UI"/>
        <family val="3"/>
        <charset val="128"/>
      </rPr>
      <t>期待容量等算定諸元一覧の登録期間中</t>
    </r>
    <r>
      <rPr>
        <b/>
        <sz val="11"/>
        <color rgb="FFFF0000"/>
        <rFont val="Meiryo UI"/>
        <family val="3"/>
        <charset val="128"/>
      </rPr>
      <t>(2023/6/14～6/20)</t>
    </r>
    <r>
      <rPr>
        <sz val="11"/>
        <color theme="1"/>
        <rFont val="Meiryo UI"/>
        <family val="3"/>
        <charset val="128"/>
      </rPr>
      <t>に容量市場システムに登録して下さい。</t>
    </r>
    <phoneticPr fontId="2"/>
  </si>
  <si>
    <t>・【リリース後】各月の調整係数については、自動計算されます。</t>
    <rPh sb="6" eb="7">
      <t>ゴ</t>
    </rPh>
    <phoneticPr fontId="2"/>
  </si>
  <si>
    <t>・【リリース後】各月の上池容量(応札容量算出用)については、自動計算されます。</t>
    <phoneticPr fontId="2"/>
  </si>
  <si>
    <r>
      <t>・【リリース後】各月の管理容量については、ダム運用のリスクを踏まえ、同月の各月の送電可能電力を上限に任意に記載して下さい。※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</si>
  <si>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r>
      <t>・【リリース後】各月の運転継続時間(応札容量算出用)については、ダム運用のリスクを踏まえ、任意の継続時間(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8" eb="50">
      <t>ケイゾク</t>
    </rPh>
    <rPh sb="50" eb="52">
      <t>ジカン</t>
    </rPh>
    <phoneticPr fontId="2"/>
  </si>
  <si>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</si>
  <si>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・【リリース後】契約容量については、自動計算されます。</t>
    <rPh sb="6" eb="7">
      <t>ゴ</t>
    </rPh>
    <rPh sb="8" eb="12">
      <t>ケイヤクヨウリョウ</t>
    </rPh>
    <phoneticPr fontId="2"/>
  </si>
  <si>
    <t>2023/4/19差替版</t>
    <rPh sb="9" eb="11">
      <t>サシカ</t>
    </rPh>
    <rPh sb="11" eb="12">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</si>
</sst>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 numFmtId="187" formatCode="#,##0_ ;[Red]\-#,##0\ "/>
    <numFmt numFmtId="188" formatCode="#,##0;[Red]#,##0"/>
  </numFmts>
  <fonts count="16"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1"/>
      <color theme="1"/>
      <name val="ＭＳ Ｐゴシック"/>
      <family val="2"/>
      <scheme val="minor"/>
    </font>
    <font>
      <sz val="12"/>
      <color rgb="FFFF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s>
  <cellStyleXfs count="3">
    <xf numFmtId="0" fontId="0"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174">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6" fontId="3" fillId="0" borderId="0" xfId="0" applyNumberFormat="1" applyFont="1"/>
    <xf numFmtId="182" fontId="3" fillId="0" borderId="0" xfId="0" applyNumberFormat="1" applyFont="1"/>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0" fontId="3" fillId="0" borderId="0" xfId="0" applyFont="1" applyAlignment="1" applyProtection="1">
      <alignment vertical="center"/>
      <protection locked="0"/>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78" fontId="6" fillId="3" borderId="11" xfId="0" applyNumberFormat="1" applyFont="1" applyFill="1" applyBorder="1" applyAlignment="1">
      <alignment horizontal="center" vertical="center"/>
    </xf>
    <xf numFmtId="178" fontId="6" fillId="3" borderId="12" xfId="0" applyNumberFormat="1" applyFont="1" applyFill="1" applyBorder="1" applyAlignment="1">
      <alignment horizontal="center" vertical="center"/>
    </xf>
    <xf numFmtId="178" fontId="6" fillId="3" borderId="13" xfId="0" applyNumberFormat="1" applyFont="1" applyFill="1" applyBorder="1" applyAlignment="1">
      <alignment horizontal="center" vertical="center"/>
    </xf>
    <xf numFmtId="178" fontId="6" fillId="3" borderId="14" xfId="0" applyNumberFormat="1" applyFont="1" applyFill="1" applyBorder="1" applyAlignment="1">
      <alignment horizontal="center" vertical="center"/>
    </xf>
    <xf numFmtId="178" fontId="6" fillId="3" borderId="9" xfId="0" applyNumberFormat="1" applyFont="1" applyFill="1" applyBorder="1" applyAlignment="1">
      <alignment horizontal="center" vertical="center"/>
    </xf>
    <xf numFmtId="178" fontId="6" fillId="3" borderId="15" xfId="0" applyNumberFormat="1" applyFont="1" applyFill="1" applyBorder="1" applyAlignment="1">
      <alignment horizontal="center" vertical="center"/>
    </xf>
    <xf numFmtId="178" fontId="6" fillId="3" borderId="16"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6" fontId="1" fillId="0" borderId="5" xfId="0" applyNumberFormat="1" applyFont="1" applyBorder="1" applyAlignment="1">
      <alignment horizontal="center" vertical="center"/>
    </xf>
    <xf numFmtId="185"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1" fillId="0" borderId="7" xfId="0" applyNumberFormat="1" applyFont="1" applyBorder="1" applyAlignment="1">
      <alignment horizontal="center" vertical="center"/>
    </xf>
    <xf numFmtId="179" fontId="6" fillId="3" borderId="0" xfId="0" applyNumberFormat="1" applyFont="1" applyFill="1" applyAlignment="1">
      <alignment horizontal="center" vertical="center"/>
    </xf>
    <xf numFmtId="176" fontId="7" fillId="0" borderId="5" xfId="0" applyNumberFormat="1" applyFont="1" applyFill="1" applyBorder="1" applyAlignment="1">
      <alignment horizontal="center" vertical="center"/>
    </xf>
    <xf numFmtId="185" fontId="1" fillId="0" borderId="0" xfId="0" applyNumberFormat="1" applyFont="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0" borderId="10"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181" fontId="4" fillId="7"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9" fillId="0" borderId="0" xfId="0" applyFont="1"/>
    <xf numFmtId="0" fontId="9" fillId="0" borderId="0" xfId="0" applyFont="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1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3" fillId="8" borderId="0" xfId="0" applyFont="1" applyFill="1" applyAlignment="1">
      <alignment horizontal="centerContinuous"/>
    </xf>
    <xf numFmtId="0" fontId="1" fillId="9" borderId="1" xfId="0" applyFont="1" applyFill="1" applyBorder="1" applyAlignment="1">
      <alignment horizontal="center" vertical="center"/>
    </xf>
    <xf numFmtId="176" fontId="4" fillId="9" borderId="1" xfId="0" applyNumberFormat="1" applyFont="1" applyFill="1" applyBorder="1" applyAlignment="1" applyProtection="1">
      <alignment horizontal="center" vertical="center" shrinkToFit="1"/>
      <protection locked="0"/>
    </xf>
    <xf numFmtId="181" fontId="4" fillId="9" borderId="1" xfId="0" applyNumberFormat="1" applyFont="1" applyFill="1" applyBorder="1" applyAlignment="1" applyProtection="1">
      <alignment horizontal="center" vertical="center" shrinkToFit="1"/>
      <protection locked="0"/>
    </xf>
    <xf numFmtId="176" fontId="4" fillId="9" borderId="1" xfId="0" applyNumberFormat="1" applyFont="1" applyFill="1" applyBorder="1" applyAlignment="1">
      <alignment horizontal="center" vertical="center" shrinkToFit="1"/>
    </xf>
    <xf numFmtId="178" fontId="4" fillId="9" borderId="1" xfId="0" applyNumberFormat="1" applyFont="1" applyFill="1" applyBorder="1" applyAlignment="1" applyProtection="1">
      <alignment horizontal="center" vertical="center" shrinkToFit="1"/>
      <protection hidden="1"/>
    </xf>
    <xf numFmtId="0" fontId="1" fillId="9" borderId="1" xfId="0" applyFont="1" applyFill="1" applyBorder="1"/>
    <xf numFmtId="0" fontId="1" fillId="9" borderId="19" xfId="0" applyFont="1" applyFill="1" applyBorder="1" applyAlignment="1">
      <alignment horizontal="center" vertical="center"/>
    </xf>
    <xf numFmtId="181" fontId="4" fillId="8" borderId="1" xfId="0" applyNumberFormat="1" applyFont="1" applyFill="1" applyBorder="1" applyAlignment="1">
      <alignment horizontal="center" vertical="center" shrinkToFit="1"/>
    </xf>
    <xf numFmtId="0" fontId="11" fillId="0" borderId="0" xfId="0" applyFont="1"/>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181" fontId="4" fillId="8" borderId="28" xfId="0" applyNumberFormat="1" applyFont="1" applyFill="1" applyBorder="1" applyAlignment="1" applyProtection="1">
      <alignment horizontal="center" vertical="center" shrinkToFit="1"/>
      <protection locked="0"/>
    </xf>
    <xf numFmtId="181" fontId="4" fillId="8" borderId="1" xfId="0" applyNumberFormat="1" applyFont="1" applyFill="1" applyBorder="1" applyAlignment="1" applyProtection="1">
      <alignment horizontal="center" vertical="center" shrinkToFit="1"/>
      <protection locked="0"/>
    </xf>
    <xf numFmtId="181" fontId="4" fillId="8" borderId="29" xfId="0" applyNumberFormat="1" applyFont="1" applyFill="1" applyBorder="1" applyAlignment="1" applyProtection="1">
      <alignment horizontal="center" vertical="center" shrinkToFit="1"/>
      <protection locked="0"/>
    </xf>
    <xf numFmtId="178" fontId="4" fillId="8" borderId="28" xfId="0" applyNumberFormat="1" applyFont="1" applyFill="1" applyBorder="1" applyAlignment="1" applyProtection="1">
      <alignment horizontal="center" vertical="center" shrinkToFit="1"/>
      <protection hidden="1"/>
    </xf>
    <xf numFmtId="178" fontId="4" fillId="8" borderId="1" xfId="0" applyNumberFormat="1" applyFont="1" applyFill="1" applyBorder="1" applyAlignment="1" applyProtection="1">
      <alignment horizontal="center" vertical="center" shrinkToFit="1"/>
      <protection hidden="1"/>
    </xf>
    <xf numFmtId="178" fontId="4" fillId="8" borderId="29" xfId="0" applyNumberFormat="1" applyFont="1" applyFill="1" applyBorder="1" applyAlignment="1" applyProtection="1">
      <alignment horizontal="center" vertical="center" shrinkToFit="1"/>
      <protection hidden="1"/>
    </xf>
    <xf numFmtId="187" fontId="4" fillId="8" borderId="28" xfId="0" applyNumberFormat="1" applyFont="1" applyFill="1" applyBorder="1" applyAlignment="1" applyProtection="1">
      <alignment horizontal="center" vertical="center" shrinkToFit="1"/>
      <protection locked="0"/>
    </xf>
    <xf numFmtId="187" fontId="4" fillId="8" borderId="1" xfId="0" applyNumberFormat="1" applyFont="1" applyFill="1" applyBorder="1" applyAlignment="1" applyProtection="1">
      <alignment horizontal="center" vertical="center" shrinkToFit="1"/>
      <protection locked="0"/>
    </xf>
    <xf numFmtId="187" fontId="4" fillId="8" borderId="29" xfId="0" applyNumberFormat="1" applyFont="1" applyFill="1" applyBorder="1" applyAlignment="1" applyProtection="1">
      <alignment horizontal="center" vertical="center" shrinkToFit="1"/>
      <protection locked="0"/>
    </xf>
    <xf numFmtId="187" fontId="4" fillId="8" borderId="28" xfId="0" applyNumberFormat="1" applyFont="1" applyFill="1" applyBorder="1" applyAlignment="1">
      <alignment horizontal="center" vertical="center" shrinkToFit="1"/>
    </xf>
    <xf numFmtId="187" fontId="4" fillId="8" borderId="1" xfId="0" applyNumberFormat="1" applyFont="1" applyFill="1" applyBorder="1" applyAlignment="1">
      <alignment horizontal="center" vertical="center" shrinkToFit="1"/>
    </xf>
    <xf numFmtId="187" fontId="4" fillId="8" borderId="29" xfId="0" applyNumberFormat="1" applyFont="1" applyFill="1" applyBorder="1" applyAlignment="1">
      <alignment horizontal="center" vertical="center" shrinkToFit="1"/>
    </xf>
    <xf numFmtId="187" fontId="1" fillId="0" borderId="0" xfId="0" applyNumberFormat="1" applyFont="1"/>
    <xf numFmtId="0" fontId="15" fillId="0" borderId="0" xfId="0" applyFont="1" applyAlignment="1">
      <alignment horizontal="left" vertical="center"/>
    </xf>
    <xf numFmtId="0" fontId="15" fillId="0" borderId="0" xfId="0" applyFont="1" applyAlignment="1">
      <alignment horizontal="center" vertical="center"/>
    </xf>
    <xf numFmtId="178" fontId="4" fillId="8" borderId="28" xfId="0" applyNumberFormat="1" applyFont="1" applyFill="1" applyBorder="1" applyAlignment="1" applyProtection="1">
      <alignment horizontal="center" vertical="center" shrinkToFit="1"/>
      <protection locked="0"/>
    </xf>
    <xf numFmtId="178" fontId="4" fillId="8" borderId="1" xfId="0" applyNumberFormat="1" applyFont="1" applyFill="1" applyBorder="1" applyAlignment="1" applyProtection="1">
      <alignment horizontal="center" vertical="center" shrinkToFit="1"/>
      <protection locked="0"/>
    </xf>
    <xf numFmtId="178" fontId="4" fillId="8" borderId="29" xfId="0" applyNumberFormat="1" applyFont="1" applyFill="1" applyBorder="1" applyAlignment="1" applyProtection="1">
      <alignment horizontal="center" vertical="center" shrinkToFit="1"/>
      <protection locked="0"/>
    </xf>
    <xf numFmtId="187" fontId="4" fillId="0" borderId="1" xfId="0" applyNumberFormat="1" applyFont="1" applyFill="1" applyBorder="1" applyAlignment="1" applyProtection="1">
      <alignment horizontal="center" vertical="center" shrinkToFit="1"/>
      <protection hidden="1"/>
    </xf>
    <xf numFmtId="178" fontId="4" fillId="0" borderId="1" xfId="2" applyNumberFormat="1" applyFont="1" applyFill="1" applyBorder="1" applyAlignment="1" applyProtection="1">
      <alignment horizontal="center" vertical="center" shrinkToFit="1"/>
      <protection hidden="1"/>
    </xf>
    <xf numFmtId="187" fontId="4" fillId="0" borderId="1" xfId="0" applyNumberFormat="1" applyFont="1" applyFill="1" applyBorder="1" applyAlignment="1" applyProtection="1">
      <alignment horizontal="center" vertical="center" shrinkToFit="1"/>
      <protection hidden="1"/>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0" borderId="0" xfId="0" applyFont="1" applyAlignment="1">
      <alignment horizontal="center" vertical="center"/>
    </xf>
    <xf numFmtId="0" fontId="3" fillId="8" borderId="8"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 xfId="0" applyFont="1" applyFill="1" applyBorder="1" applyAlignment="1">
      <alignment horizontal="center" vertical="center"/>
    </xf>
    <xf numFmtId="186" fontId="1" fillId="8" borderId="23" xfId="0" quotePrefix="1" applyNumberFormat="1" applyFont="1" applyFill="1" applyBorder="1" applyAlignment="1" applyProtection="1">
      <alignment horizontal="center" vertical="center"/>
      <protection locked="0"/>
    </xf>
    <xf numFmtId="186" fontId="1" fillId="8" borderId="24" xfId="0" applyNumberFormat="1" applyFont="1" applyFill="1" applyBorder="1" applyAlignment="1" applyProtection="1">
      <alignment horizontal="center" vertical="center"/>
      <protection locked="0"/>
    </xf>
    <xf numFmtId="186" fontId="1" fillId="8" borderId="25"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86" fontId="1" fillId="8" borderId="26" xfId="0" quotePrefix="1" applyNumberFormat="1" applyFont="1" applyFill="1" applyBorder="1" applyAlignment="1" applyProtection="1">
      <alignment horizontal="center" vertical="center"/>
      <protection locked="0"/>
    </xf>
    <xf numFmtId="186" fontId="1" fillId="8" borderId="4" xfId="0" applyNumberFormat="1" applyFont="1" applyFill="1" applyBorder="1" applyAlignment="1" applyProtection="1">
      <alignment horizontal="center" vertical="center"/>
      <protection locked="0"/>
    </xf>
    <xf numFmtId="186" fontId="1" fillId="8" borderId="27" xfId="0" applyNumberFormat="1" applyFont="1" applyFill="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87" fontId="1" fillId="8" borderId="26" xfId="1" quotePrefix="1" applyNumberFormat="1" applyFont="1" applyFill="1" applyBorder="1" applyAlignment="1" applyProtection="1">
      <alignment horizontal="center" vertical="center"/>
      <protection locked="0"/>
    </xf>
    <xf numFmtId="187" fontId="1" fillId="8" borderId="4" xfId="1" applyNumberFormat="1" applyFont="1" applyFill="1" applyBorder="1" applyAlignment="1" applyProtection="1">
      <alignment horizontal="center" vertical="center"/>
      <protection locked="0"/>
    </xf>
    <xf numFmtId="187" fontId="1" fillId="8" borderId="27" xfId="1" applyNumberFormat="1" applyFont="1" applyFill="1" applyBorder="1" applyAlignment="1" applyProtection="1">
      <alignment horizontal="center" vertical="center"/>
      <protection locked="0"/>
    </xf>
    <xf numFmtId="176" fontId="1" fillId="8" borderId="30" xfId="2" applyNumberFormat="1" applyFont="1" applyFill="1" applyBorder="1" applyAlignment="1" applyProtection="1">
      <alignment horizontal="center" vertical="center"/>
      <protection hidden="1"/>
    </xf>
    <xf numFmtId="176" fontId="1" fillId="8" borderId="31" xfId="2" applyNumberFormat="1" applyFont="1" applyFill="1" applyBorder="1" applyAlignment="1" applyProtection="1">
      <alignment horizontal="center" vertical="center"/>
      <protection hidden="1"/>
    </xf>
    <xf numFmtId="176" fontId="1" fillId="8" borderId="32" xfId="2" applyNumberFormat="1" applyFont="1" applyFill="1" applyBorder="1" applyAlignment="1" applyProtection="1">
      <alignment horizontal="center" vertical="center"/>
      <protection hidden="1"/>
    </xf>
    <xf numFmtId="187" fontId="4" fillId="0" borderId="1" xfId="0" applyNumberFormat="1" applyFont="1" applyFill="1" applyBorder="1" applyAlignment="1" applyProtection="1">
      <alignment horizontal="center" vertical="center" shrinkToFit="1"/>
      <protection hidden="1"/>
    </xf>
    <xf numFmtId="188" fontId="4" fillId="0" borderId="1" xfId="0" applyNumberFormat="1" applyFont="1" applyFill="1" applyBorder="1" applyAlignment="1" applyProtection="1">
      <alignment horizontal="center" vertical="center" shrinkToFit="1"/>
      <protection hidden="1"/>
    </xf>
    <xf numFmtId="187" fontId="1" fillId="8" borderId="30" xfId="2" applyNumberFormat="1" applyFont="1" applyFill="1" applyBorder="1" applyAlignment="1" applyProtection="1">
      <alignment horizontal="center" vertical="center"/>
      <protection locked="0"/>
    </xf>
    <xf numFmtId="187" fontId="1" fillId="8" borderId="31" xfId="2" applyNumberFormat="1" applyFont="1" applyFill="1" applyBorder="1" applyAlignment="1" applyProtection="1">
      <alignment horizontal="center" vertical="center"/>
      <protection locked="0"/>
    </xf>
    <xf numFmtId="187" fontId="1" fillId="8" borderId="32" xfId="2"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3" fillId="5" borderId="8" xfId="0" applyFont="1" applyFill="1" applyBorder="1" applyAlignment="1" applyProtection="1">
      <alignment horizontal="right" vertical="center"/>
      <protection locked="0"/>
    </xf>
    <xf numFmtId="186" fontId="1" fillId="7" borderId="2" xfId="0" quotePrefix="1" applyNumberFormat="1" applyFont="1" applyFill="1" applyBorder="1" applyAlignment="1" applyProtection="1">
      <alignment horizontal="center" vertical="center"/>
      <protection locked="0"/>
    </xf>
    <xf numFmtId="186" fontId="1" fillId="7" borderId="4" xfId="0" applyNumberFormat="1" applyFont="1" applyFill="1" applyBorder="1" applyAlignment="1" applyProtection="1">
      <alignment horizontal="center" vertical="center"/>
      <protection locked="0"/>
    </xf>
    <xf numFmtId="186" fontId="1" fillId="7" borderId="3" xfId="0" applyNumberFormat="1" applyFont="1" applyFill="1" applyBorder="1" applyAlignment="1" applyProtection="1">
      <alignment horizontal="center" vertical="center"/>
      <protection locked="0"/>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3"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2" xfId="0" applyFont="1" applyFill="1" applyBorder="1" applyAlignment="1" applyProtection="1">
      <alignment horizontal="center" vertical="center"/>
    </xf>
    <xf numFmtId="0" fontId="1" fillId="9" borderId="4" xfId="0" applyFont="1" applyFill="1" applyBorder="1" applyAlignment="1" applyProtection="1">
      <alignment horizontal="center" vertical="center"/>
    </xf>
    <xf numFmtId="0" fontId="1" fillId="9" borderId="3" xfId="0" applyFont="1" applyFill="1" applyBorder="1" applyAlignment="1" applyProtection="1">
      <alignment horizontal="center" vertical="center"/>
    </xf>
    <xf numFmtId="176" fontId="1" fillId="9" borderId="2" xfId="0" applyNumberFormat="1" applyFont="1" applyFill="1" applyBorder="1" applyAlignment="1" applyProtection="1">
      <alignment horizontal="center" vertical="center"/>
      <protection hidden="1"/>
    </xf>
    <xf numFmtId="176" fontId="1" fillId="9" borderId="4" xfId="0" applyNumberFormat="1" applyFont="1" applyFill="1" applyBorder="1" applyAlignment="1" applyProtection="1">
      <alignment horizontal="center" vertical="center"/>
      <protection hidden="1"/>
    </xf>
    <xf numFmtId="176" fontId="1" fillId="9" borderId="3" xfId="0" applyNumberFormat="1" applyFont="1" applyFill="1" applyBorder="1" applyAlignment="1" applyProtection="1">
      <alignment horizontal="center" vertical="center"/>
      <protection hidden="1"/>
    </xf>
    <xf numFmtId="0" fontId="1" fillId="9" borderId="2" xfId="0" applyFont="1" applyFill="1" applyBorder="1" applyAlignment="1" applyProtection="1">
      <alignment horizontal="center" vertical="center"/>
      <protection locked="0"/>
    </xf>
    <xf numFmtId="0" fontId="1" fillId="9" borderId="4" xfId="0" applyFont="1" applyFill="1" applyBorder="1" applyAlignment="1" applyProtection="1">
      <alignment horizontal="center" vertical="center"/>
      <protection locked="0"/>
    </xf>
    <xf numFmtId="0" fontId="1" fillId="9" borderId="3" xfId="0" applyFont="1" applyFill="1" applyBorder="1" applyAlignment="1" applyProtection="1">
      <alignment horizontal="center" vertical="center"/>
      <protection locked="0"/>
    </xf>
    <xf numFmtId="176" fontId="1" fillId="9" borderId="2" xfId="0" applyNumberFormat="1" applyFont="1" applyFill="1" applyBorder="1" applyAlignment="1" applyProtection="1">
      <alignment horizontal="center" vertical="center"/>
      <protection locked="0"/>
    </xf>
    <xf numFmtId="176" fontId="1" fillId="9" borderId="4" xfId="0" applyNumberFormat="1" applyFont="1" applyFill="1" applyBorder="1" applyAlignment="1" applyProtection="1">
      <alignment horizontal="center" vertical="center"/>
      <protection locked="0"/>
    </xf>
    <xf numFmtId="176" fontId="1" fillId="9" borderId="3" xfId="0" applyNumberFormat="1" applyFont="1" applyFill="1" applyBorder="1" applyAlignment="1" applyProtection="1">
      <alignment horizontal="center" vertical="center"/>
      <protection locked="0"/>
    </xf>
    <xf numFmtId="0" fontId="3" fillId="2" borderId="8" xfId="0" applyFont="1" applyFill="1" applyBorder="1" applyAlignment="1" applyProtection="1">
      <alignment horizontal="right" vertical="center"/>
      <protection locked="0"/>
    </xf>
  </cellXfs>
  <cellStyles count="3">
    <cellStyle name="パーセント" xfId="2" builtinId="5"/>
    <cellStyle name="桁区切り" xfId="1" builtinId="6"/>
    <cellStyle name="標準" xfId="0" builtinId="0"/>
  </cellStyles>
  <dxfs count="3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CCFFCC"/>
      <color rgb="FFFFCCFF"/>
      <color rgb="FFFFFF66"/>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47176"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66131</xdr:colOff>
      <xdr:row>11</xdr:row>
      <xdr:rowOff>17417</xdr:rowOff>
    </xdr:from>
    <xdr:to>
      <xdr:col>24</xdr:col>
      <xdr:colOff>441370</xdr:colOff>
      <xdr:row>18</xdr:row>
      <xdr:rowOff>127000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432506" y="2287542"/>
          <a:ext cx="4185239" cy="230033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81642</xdr:colOff>
      <xdr:row>4</xdr:row>
      <xdr:rowOff>54429</xdr:rowOff>
    </xdr:from>
    <xdr:to>
      <xdr:col>19</xdr:col>
      <xdr:colOff>293187</xdr:colOff>
      <xdr:row>9</xdr:row>
      <xdr:rowOff>94646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263492" y="892629"/>
          <a:ext cx="5574120" cy="108796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251732</xdr:colOff>
      <xdr:row>23</xdr:row>
      <xdr:rowOff>190500</xdr:rowOff>
    </xdr:from>
    <xdr:to>
      <xdr:col>25</xdr:col>
      <xdr:colOff>129177</xdr:colOff>
      <xdr:row>28</xdr:row>
      <xdr:rowOff>1906</xdr:rowOff>
    </xdr:to>
    <xdr:sp macro="" textlink="">
      <xdr:nvSpPr>
        <xdr:cNvPr id="6" name="角丸四角形吹き出し 6">
          <a:extLst>
            <a:ext uri="{FF2B5EF4-FFF2-40B4-BE49-F238E27FC236}">
              <a16:creationId xmlns:a16="http://schemas.microsoft.com/office/drawing/2014/main" id="{00000000-0008-0000-0000-000006000000}"/>
            </a:ext>
          </a:extLst>
        </xdr:cNvPr>
        <xdr:cNvSpPr/>
      </xdr:nvSpPr>
      <xdr:spPr>
        <a:xfrm>
          <a:off x="12157982" y="6159500"/>
          <a:ext cx="4322445" cy="1462406"/>
        </a:xfrm>
        <a:prstGeom prst="wedgeRoundRectCallout">
          <a:avLst>
            <a:gd name="adj1" fmla="val -76549"/>
            <a:gd name="adj2" fmla="val 4513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メインオークション時の各月の管理容量から、リリースする各月の管理容量を差し引いた、</a:t>
          </a:r>
          <a:r>
            <a:rPr kumimoji="1" lang="ja-JP" altLang="en-US" sz="1100" u="sng">
              <a:solidFill>
                <a:srgbClr val="FF0000"/>
              </a:solidFill>
              <a:latin typeface="Meiryo UI" panose="020B0604030504040204" pitchFamily="50" charset="-128"/>
              <a:ea typeface="Meiryo UI" panose="020B0604030504040204" pitchFamily="50" charset="-128"/>
            </a:rPr>
            <a:t>リリース後の容量</a:t>
          </a:r>
          <a:r>
            <a:rPr kumimoji="1" lang="ja-JP" altLang="en-US" sz="1100">
              <a:solidFill>
                <a:sysClr val="windowText" lastClr="000000"/>
              </a:solidFill>
              <a:latin typeface="Meiryo UI" panose="020B0604030504040204" pitchFamily="50" charset="-128"/>
              <a:ea typeface="Meiryo UI" panose="020B0604030504040204" pitchFamily="50" charset="-128"/>
            </a:rPr>
            <a:t>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243840</xdr:colOff>
      <xdr:row>28</xdr:row>
      <xdr:rowOff>36284</xdr:rowOff>
    </xdr:from>
    <xdr:to>
      <xdr:col>25</xdr:col>
      <xdr:colOff>115570</xdr:colOff>
      <xdr:row>34</xdr:row>
      <xdr:rowOff>240030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1007090" y="7656284"/>
          <a:ext cx="3903980" cy="1918246"/>
        </a:xfrm>
        <a:prstGeom prst="wedgeRoundRectCallout">
          <a:avLst>
            <a:gd name="adj1" fmla="val -78491"/>
            <a:gd name="adj2" fmla="val -261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メインオークション時の各月の運転継続時間から、リリースする各月の運転継続時間を差し引いた、</a:t>
          </a:r>
          <a:r>
            <a:rPr kumimoji="1" lang="ja-JP" altLang="en-US" sz="1100" u="sng">
              <a:solidFill>
                <a:srgbClr val="FF0000"/>
              </a:solidFill>
              <a:latin typeface="Meiryo UI" panose="020B0604030504040204" pitchFamily="50" charset="-128"/>
              <a:ea typeface="Meiryo UI" panose="020B0604030504040204" pitchFamily="50" charset="-128"/>
            </a:rPr>
            <a:t>リリース後の運転継続時間</a:t>
          </a:r>
          <a:r>
            <a:rPr kumimoji="1" lang="ja-JP" altLang="en-US" sz="1100">
              <a:solidFill>
                <a:sysClr val="windowText" lastClr="000000"/>
              </a:solidFill>
              <a:latin typeface="Meiryo UI" panose="020B0604030504040204" pitchFamily="50" charset="-128"/>
              <a:ea typeface="Meiryo UI" panose="020B0604030504040204" pitchFamily="50" charset="-128"/>
            </a:rPr>
            <a:t>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796755"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66131</xdr:colOff>
      <xdr:row>11</xdr:row>
      <xdr:rowOff>17417</xdr:rowOff>
    </xdr:from>
    <xdr:to>
      <xdr:col>24</xdr:col>
      <xdr:colOff>441370</xdr:colOff>
      <xdr:row>18</xdr:row>
      <xdr:rowOff>47625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432506" y="2287542"/>
          <a:ext cx="4185239" cy="2220958"/>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81642</xdr:colOff>
      <xdr:row>4</xdr:row>
      <xdr:rowOff>54429</xdr:rowOff>
    </xdr:from>
    <xdr:to>
      <xdr:col>19</xdr:col>
      <xdr:colOff>293187</xdr:colOff>
      <xdr:row>9</xdr:row>
      <xdr:rowOff>94646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13071" y="870858"/>
          <a:ext cx="5082902" cy="1060752"/>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75468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19</xdr:col>
      <xdr:colOff>165552</xdr:colOff>
      <xdr:row>8</xdr:row>
      <xdr:rowOff>81643</xdr:rowOff>
    </xdr:from>
    <xdr:to>
      <xdr:col>23</xdr:col>
      <xdr:colOff>514802</xdr:colOff>
      <xdr:row>10</xdr:row>
      <xdr:rowOff>272143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684123" y="1714500"/>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10</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25</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27</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530678</xdr:colOff>
      <xdr:row>9</xdr:row>
      <xdr:rowOff>145143</xdr:rowOff>
    </xdr:from>
    <xdr:to>
      <xdr:col>19</xdr:col>
      <xdr:colOff>165552</xdr:colOff>
      <xdr:row>9</xdr:row>
      <xdr:rowOff>176893</xdr:rowOff>
    </xdr:to>
    <xdr:cxnSp macro="">
      <xdr:nvCxnSpPr>
        <xdr:cNvPr id="4" name="直線矢印コネクタ 3">
          <a:extLst>
            <a:ext uri="{FF2B5EF4-FFF2-40B4-BE49-F238E27FC236}">
              <a16:creationId xmlns:a16="http://schemas.microsoft.com/office/drawing/2014/main" id="{00000000-0008-0000-0300-000004000000}"/>
            </a:ext>
          </a:extLst>
        </xdr:cNvPr>
        <xdr:cNvCxnSpPr>
          <a:stCxn id="3" idx="1"/>
        </xdr:cNvCxnSpPr>
      </xdr:nvCxnSpPr>
      <xdr:spPr>
        <a:xfrm flipH="1" flipV="1">
          <a:off x="10804071" y="2077357"/>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666750</xdr:colOff>
      <xdr:row>9</xdr:row>
      <xdr:rowOff>176893</xdr:rowOff>
    </xdr:from>
    <xdr:to>
      <xdr:col>19</xdr:col>
      <xdr:colOff>165552</xdr:colOff>
      <xdr:row>24</xdr:row>
      <xdr:rowOff>149677</xdr:rowOff>
    </xdr:to>
    <xdr:cxnSp macro="">
      <xdr:nvCxnSpPr>
        <xdr:cNvPr id="5" name="直線矢印コネクタ 4">
          <a:extLst>
            <a:ext uri="{FF2B5EF4-FFF2-40B4-BE49-F238E27FC236}">
              <a16:creationId xmlns:a16="http://schemas.microsoft.com/office/drawing/2014/main" id="{00000000-0008-0000-0300-000005000000}"/>
            </a:ext>
          </a:extLst>
        </xdr:cNvPr>
        <xdr:cNvCxnSpPr>
          <a:stCxn id="3" idx="1"/>
        </xdr:cNvCxnSpPr>
      </xdr:nvCxnSpPr>
      <xdr:spPr>
        <a:xfrm flipH="1">
          <a:off x="10940143" y="2109107"/>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653143</xdr:colOff>
      <xdr:row>9</xdr:row>
      <xdr:rowOff>176893</xdr:rowOff>
    </xdr:from>
    <xdr:to>
      <xdr:col>19</xdr:col>
      <xdr:colOff>165552</xdr:colOff>
      <xdr:row>26</xdr:row>
      <xdr:rowOff>244926</xdr:rowOff>
    </xdr:to>
    <xdr:cxnSp macro="">
      <xdr:nvCxnSpPr>
        <xdr:cNvPr id="6" name="直線矢印コネクタ 5">
          <a:extLst>
            <a:ext uri="{FF2B5EF4-FFF2-40B4-BE49-F238E27FC236}">
              <a16:creationId xmlns:a16="http://schemas.microsoft.com/office/drawing/2014/main" id="{00000000-0008-0000-0300-000006000000}"/>
            </a:ext>
          </a:extLst>
        </xdr:cNvPr>
        <xdr:cNvCxnSpPr>
          <a:stCxn id="3" idx="1"/>
        </xdr:cNvCxnSpPr>
      </xdr:nvCxnSpPr>
      <xdr:spPr>
        <a:xfrm flipH="1">
          <a:off x="10926536" y="2109107"/>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582282</xdr:colOff>
      <xdr:row>0</xdr:row>
      <xdr:rowOff>0</xdr:rowOff>
    </xdr:from>
    <xdr:ext cx="4035208"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977639" y="0"/>
          <a:ext cx="4035208"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ysClr val="windowText" lastClr="00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639535</xdr:colOff>
      <xdr:row>2</xdr:row>
      <xdr:rowOff>68037</xdr:rowOff>
    </xdr:from>
    <xdr:to>
      <xdr:col>27</xdr:col>
      <xdr:colOff>161017</xdr:colOff>
      <xdr:row>6</xdr:row>
      <xdr:rowOff>106322</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0912928" y="476251"/>
          <a:ext cx="6964589" cy="854714"/>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206374</xdr:colOff>
      <xdr:row>11</xdr:row>
      <xdr:rowOff>81644</xdr:rowOff>
    </xdr:from>
    <xdr:to>
      <xdr:col>23</xdr:col>
      <xdr:colOff>555624</xdr:colOff>
      <xdr:row>13</xdr:row>
      <xdr:rowOff>272144</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2724945" y="2326823"/>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11" name="直線矢印コネクタ 10">
          <a:extLst>
            <a:ext uri="{FF2B5EF4-FFF2-40B4-BE49-F238E27FC236}">
              <a16:creationId xmlns:a16="http://schemas.microsoft.com/office/drawing/2014/main" id="{00000000-0008-0000-0400-00000B000000}"/>
            </a:ext>
          </a:extLst>
        </xdr:cNvPr>
        <xdr:cNvCxnSpPr>
          <a:stCxn id="10" idx="1"/>
        </xdr:cNvCxnSpPr>
      </xdr:nvCxnSpPr>
      <xdr:spPr>
        <a:xfrm flipH="1" flipV="1">
          <a:off x="10844893" y="2689680"/>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27</xdr:row>
      <xdr:rowOff>149678</xdr:rowOff>
    </xdr:to>
    <xdr:cxnSp macro="">
      <xdr:nvCxnSpPr>
        <xdr:cNvPr id="12" name="直線矢印コネクタ 11">
          <a:extLst>
            <a:ext uri="{FF2B5EF4-FFF2-40B4-BE49-F238E27FC236}">
              <a16:creationId xmlns:a16="http://schemas.microsoft.com/office/drawing/2014/main" id="{00000000-0008-0000-0400-00000C000000}"/>
            </a:ext>
          </a:extLst>
        </xdr:cNvPr>
        <xdr:cNvCxnSpPr>
          <a:stCxn id="10" idx="1"/>
        </xdr:cNvCxnSpPr>
      </xdr:nvCxnSpPr>
      <xdr:spPr>
        <a:xfrm flipH="1">
          <a:off x="10980965" y="2721430"/>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29</xdr:row>
      <xdr:rowOff>244928</xdr:rowOff>
    </xdr:to>
    <xdr:cxnSp macro="">
      <xdr:nvCxnSpPr>
        <xdr:cNvPr id="14" name="直線矢印コネクタ 13">
          <a:extLst>
            <a:ext uri="{FF2B5EF4-FFF2-40B4-BE49-F238E27FC236}">
              <a16:creationId xmlns:a16="http://schemas.microsoft.com/office/drawing/2014/main" id="{00000000-0008-0000-0400-00000E000000}"/>
            </a:ext>
          </a:extLst>
        </xdr:cNvPr>
        <xdr:cNvCxnSpPr>
          <a:stCxn id="10" idx="1"/>
        </xdr:cNvCxnSpPr>
      </xdr:nvCxnSpPr>
      <xdr:spPr>
        <a:xfrm flipH="1">
          <a:off x="10967358" y="2721430"/>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108858</xdr:colOff>
      <xdr:row>3</xdr:row>
      <xdr:rowOff>54429</xdr:rowOff>
    </xdr:from>
    <xdr:to>
      <xdr:col>14</xdr:col>
      <xdr:colOff>653144</xdr:colOff>
      <xdr:row>6</xdr:row>
      <xdr:rowOff>163286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062358" y="666750"/>
          <a:ext cx="3755572" cy="72117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FF0000"/>
              </a:solidFill>
            </a:rPr>
            <a:t>2020</a:t>
          </a:r>
          <a:r>
            <a:rPr kumimoji="1" lang="ja-JP" altLang="en-US" sz="1400">
              <a:solidFill>
                <a:srgbClr val="FF0000"/>
              </a:solidFill>
            </a:rPr>
            <a:t>年度メインオークション（</a:t>
          </a:r>
          <a:r>
            <a:rPr kumimoji="1" lang="en-US" altLang="ja-JP" sz="1400">
              <a:solidFill>
                <a:srgbClr val="FF0000"/>
              </a:solidFill>
            </a:rPr>
            <a:t>204</a:t>
          </a:r>
          <a:r>
            <a:rPr kumimoji="1" lang="ja-JP" altLang="en-US" sz="1400">
              <a:solidFill>
                <a:srgbClr val="FF0000"/>
              </a:solidFill>
            </a:rPr>
            <a:t>年度</a:t>
          </a:r>
          <a:endParaRPr kumimoji="1" lang="en-US" altLang="ja-JP" sz="1400">
            <a:solidFill>
              <a:srgbClr val="FF0000"/>
            </a:solidFill>
          </a:endParaRPr>
        </a:p>
        <a:p>
          <a:pPr algn="ctr"/>
          <a:r>
            <a:rPr kumimoji="1" lang="ja-JP" altLang="en-US" sz="1400">
              <a:solidFill>
                <a:srgbClr val="FF0000"/>
              </a:solidFill>
            </a:rPr>
            <a:t>実需給）の値を使用</a:t>
          </a:r>
          <a:endParaRPr kumimoji="1" lang="en-US" altLang="ja-JP" sz="1400">
            <a:solidFill>
              <a:srgbClr val="FF0000"/>
            </a:solidFill>
          </a:endParaRPr>
        </a:p>
      </xdr:txBody>
    </xdr:sp>
    <xdr:clientData/>
  </xdr:twoCellAnchor>
  <xdr:twoCellAnchor>
    <xdr:from>
      <xdr:col>10</xdr:col>
      <xdr:colOff>0</xdr:colOff>
      <xdr:row>19</xdr:row>
      <xdr:rowOff>0</xdr:rowOff>
    </xdr:from>
    <xdr:to>
      <xdr:col>14</xdr:col>
      <xdr:colOff>544286</xdr:colOff>
      <xdr:row>22</xdr:row>
      <xdr:rowOff>108858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953500" y="3878036"/>
          <a:ext cx="3755572" cy="72117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FF0000"/>
              </a:solidFill>
            </a:rPr>
            <a:t>2020</a:t>
          </a:r>
          <a:r>
            <a:rPr kumimoji="1" lang="ja-JP" altLang="en-US" sz="1400">
              <a:solidFill>
                <a:srgbClr val="FF0000"/>
              </a:solidFill>
            </a:rPr>
            <a:t>年度メインオークション（</a:t>
          </a:r>
          <a:r>
            <a:rPr kumimoji="1" lang="en-US" altLang="ja-JP" sz="1400">
              <a:solidFill>
                <a:srgbClr val="FF0000"/>
              </a:solidFill>
            </a:rPr>
            <a:t>204</a:t>
          </a:r>
          <a:r>
            <a:rPr kumimoji="1" lang="ja-JP" altLang="en-US" sz="1400">
              <a:solidFill>
                <a:srgbClr val="FF0000"/>
              </a:solidFill>
            </a:rPr>
            <a:t>年度</a:t>
          </a:r>
          <a:endParaRPr kumimoji="1" lang="en-US" altLang="ja-JP" sz="1400">
            <a:solidFill>
              <a:srgbClr val="FF0000"/>
            </a:solidFill>
          </a:endParaRPr>
        </a:p>
        <a:p>
          <a:pPr algn="ctr"/>
          <a:r>
            <a:rPr kumimoji="1" lang="ja-JP" altLang="en-US" sz="1400">
              <a:solidFill>
                <a:srgbClr val="FF0000"/>
              </a:solidFill>
            </a:rPr>
            <a:t>実需給）の値を使用</a:t>
          </a:r>
          <a:endParaRPr kumimoji="1" lang="en-US" altLang="ja-JP" sz="1400">
            <a:solidFill>
              <a:srgbClr val="FF0000"/>
            </a:solidFill>
          </a:endParaRPr>
        </a:p>
      </xdr:txBody>
    </xdr:sp>
    <xdr:clientData/>
  </xdr:twoCellAnchor>
  <xdr:twoCellAnchor>
    <xdr:from>
      <xdr:col>2</xdr:col>
      <xdr:colOff>13607</xdr:colOff>
      <xdr:row>15</xdr:row>
      <xdr:rowOff>27214</xdr:rowOff>
    </xdr:from>
    <xdr:to>
      <xdr:col>6</xdr:col>
      <xdr:colOff>503464</xdr:colOff>
      <xdr:row>18</xdr:row>
      <xdr:rowOff>136071</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707821" y="3088821"/>
          <a:ext cx="3755572" cy="72117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FF0000"/>
              </a:solidFill>
            </a:rPr>
            <a:t>2020</a:t>
          </a:r>
          <a:r>
            <a:rPr kumimoji="1" lang="ja-JP" altLang="en-US" sz="1400">
              <a:solidFill>
                <a:srgbClr val="FF0000"/>
              </a:solidFill>
            </a:rPr>
            <a:t>年度メインオークション（</a:t>
          </a:r>
          <a:r>
            <a:rPr kumimoji="1" lang="en-US" altLang="ja-JP" sz="1400">
              <a:solidFill>
                <a:srgbClr val="FF0000"/>
              </a:solidFill>
            </a:rPr>
            <a:t>204</a:t>
          </a:r>
          <a:r>
            <a:rPr kumimoji="1" lang="ja-JP" altLang="en-US" sz="1400">
              <a:solidFill>
                <a:srgbClr val="FF0000"/>
              </a:solidFill>
            </a:rPr>
            <a:t>年度</a:t>
          </a:r>
          <a:endParaRPr kumimoji="1" lang="en-US" altLang="ja-JP" sz="1400">
            <a:solidFill>
              <a:srgbClr val="FF0000"/>
            </a:solidFill>
          </a:endParaRPr>
        </a:p>
        <a:p>
          <a:pPr algn="ctr"/>
          <a:r>
            <a:rPr kumimoji="1" lang="ja-JP" altLang="en-US" sz="1400">
              <a:solidFill>
                <a:srgbClr val="FF0000"/>
              </a:solidFill>
            </a:rPr>
            <a:t>実需給）の値を使用</a:t>
          </a:r>
          <a:endParaRPr kumimoji="1" lang="en-US" altLang="ja-JP" sz="14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47625</xdr:colOff>
      <xdr:row>2</xdr:row>
      <xdr:rowOff>47625</xdr:rowOff>
    </xdr:from>
    <xdr:to>
      <xdr:col>18</xdr:col>
      <xdr:colOff>390072</xdr:colOff>
      <xdr:row>5</xdr:row>
      <xdr:rowOff>149679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9302750" y="460375"/>
          <a:ext cx="3755572" cy="72117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FF0000"/>
              </a:solidFill>
            </a:rPr>
            <a:t>2020</a:t>
          </a:r>
          <a:r>
            <a:rPr kumimoji="1" lang="ja-JP" altLang="en-US" sz="1400">
              <a:solidFill>
                <a:srgbClr val="FF0000"/>
              </a:solidFill>
            </a:rPr>
            <a:t>年度メインオークション（</a:t>
          </a:r>
          <a:r>
            <a:rPr kumimoji="1" lang="en-US" altLang="ja-JP" sz="1400">
              <a:solidFill>
                <a:srgbClr val="FF0000"/>
              </a:solidFill>
            </a:rPr>
            <a:t>204</a:t>
          </a:r>
          <a:r>
            <a:rPr kumimoji="1" lang="ja-JP" altLang="en-US" sz="1400">
              <a:solidFill>
                <a:srgbClr val="FF0000"/>
              </a:solidFill>
            </a:rPr>
            <a:t>年度</a:t>
          </a:r>
          <a:endParaRPr kumimoji="1" lang="en-US" altLang="ja-JP" sz="1400">
            <a:solidFill>
              <a:srgbClr val="FF0000"/>
            </a:solidFill>
          </a:endParaRPr>
        </a:p>
        <a:p>
          <a:pPr algn="ctr"/>
          <a:r>
            <a:rPr kumimoji="1" lang="ja-JP" altLang="en-US" sz="1400">
              <a:solidFill>
                <a:srgbClr val="FF0000"/>
              </a:solidFill>
            </a:rPr>
            <a:t>実需給）の値を使用</a:t>
          </a:r>
          <a:endParaRPr kumimoji="1" lang="en-US" altLang="ja-JP" sz="1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D5F54-95E1-4916-9966-53D736CFF179}">
  <sheetPr>
    <tabColor theme="0" tint="-0.34998626667073579"/>
    <pageSetUpPr fitToPage="1"/>
  </sheetPr>
  <dimension ref="A1:R56"/>
  <sheetViews>
    <sheetView tabSelected="1" view="pageBreakPreview" zoomScale="60" zoomScaleNormal="60" workbookViewId="0"/>
  </sheetViews>
  <sheetFormatPr defaultColWidth="9" defaultRowHeight="15.75" x14ac:dyDescent="0.25"/>
  <cols>
    <col min="1" max="4" width="5.625" style="1" customWidth="1"/>
    <col min="5" max="5" width="10.25" style="1" customWidth="1"/>
    <col min="6" max="7" width="10.25" style="1" bestFit="1" customWidth="1"/>
    <col min="8" max="8" width="10.25" style="1" customWidth="1"/>
    <col min="9" max="16" width="10.25" style="1" bestFit="1" customWidth="1"/>
    <col min="17" max="18" width="5.625" style="1" customWidth="1"/>
    <col min="19" max="19" width="7.875" style="1" customWidth="1"/>
    <col min="20" max="20" width="5.625" style="1" customWidth="1"/>
    <col min="21" max="16384" width="9" style="1"/>
  </cols>
  <sheetData>
    <row r="1" spans="1:17" ht="16.5" x14ac:dyDescent="0.25">
      <c r="A1" s="85" t="s">
        <v>147</v>
      </c>
      <c r="B1" s="85"/>
      <c r="C1" s="85"/>
      <c r="D1" s="85"/>
      <c r="E1" s="85"/>
      <c r="F1" s="45" t="s">
        <v>79</v>
      </c>
    </row>
    <row r="2" spans="1:17" ht="16.5" x14ac:dyDescent="0.25">
      <c r="A2" s="118" t="s">
        <v>0</v>
      </c>
      <c r="B2" s="119"/>
      <c r="C2" s="4"/>
      <c r="D2" s="4"/>
      <c r="E2" s="4"/>
      <c r="F2" s="4"/>
      <c r="G2" s="4"/>
      <c r="H2" s="4"/>
      <c r="I2" s="4"/>
      <c r="J2" s="4"/>
      <c r="K2" s="4"/>
      <c r="L2" s="4"/>
      <c r="M2" s="4"/>
      <c r="N2" s="4"/>
      <c r="O2" s="4"/>
      <c r="P2" s="4"/>
      <c r="Q2" s="4"/>
    </row>
    <row r="3" spans="1:17" ht="16.5" x14ac:dyDescent="0.25">
      <c r="A3" s="95" t="s">
        <v>155</v>
      </c>
      <c r="B3" s="96"/>
      <c r="C3" s="4"/>
      <c r="D3" s="4"/>
      <c r="E3" s="4"/>
      <c r="F3" s="4"/>
      <c r="G3" s="4"/>
      <c r="H3" s="4"/>
      <c r="I3" s="4"/>
      <c r="J3" s="4"/>
      <c r="K3" s="4"/>
      <c r="L3" s="4"/>
      <c r="M3" s="4"/>
      <c r="N3" s="4"/>
      <c r="O3" s="4"/>
      <c r="P3" s="4"/>
      <c r="Q3" s="4"/>
    </row>
    <row r="4" spans="1:17" ht="16.5" x14ac:dyDescent="0.25">
      <c r="A4" s="120" t="s">
        <v>134</v>
      </c>
      <c r="B4" s="120"/>
      <c r="C4" s="120"/>
      <c r="D4" s="120"/>
      <c r="E4" s="120"/>
      <c r="F4" s="120"/>
      <c r="G4" s="120"/>
      <c r="H4" s="120"/>
      <c r="I4" s="120"/>
      <c r="J4" s="120"/>
      <c r="K4" s="120"/>
      <c r="L4" s="120"/>
      <c r="M4" s="120"/>
      <c r="N4" s="120"/>
      <c r="O4" s="120"/>
      <c r="P4" s="120"/>
      <c r="Q4" s="120"/>
    </row>
    <row r="5" spans="1:17" ht="16.5" x14ac:dyDescent="0.25">
      <c r="A5" s="4"/>
      <c r="B5" s="4"/>
      <c r="C5" s="4"/>
      <c r="D5" s="4"/>
      <c r="E5" s="4"/>
      <c r="F5" s="4"/>
      <c r="G5" s="4"/>
      <c r="H5" s="4"/>
      <c r="I5" s="4"/>
      <c r="J5" s="4"/>
      <c r="K5" s="4"/>
      <c r="L5" s="4"/>
      <c r="M5" s="4"/>
      <c r="N5" s="15"/>
      <c r="O5" s="4"/>
      <c r="P5" s="4"/>
      <c r="Q5" s="4"/>
    </row>
    <row r="6" spans="1:17" ht="16.5" x14ac:dyDescent="0.25">
      <c r="A6" s="120" t="s">
        <v>61</v>
      </c>
      <c r="B6" s="120"/>
      <c r="C6" s="120"/>
      <c r="D6" s="120"/>
      <c r="E6" s="120"/>
      <c r="F6" s="120"/>
      <c r="G6" s="120"/>
      <c r="H6" s="120"/>
      <c r="I6" s="120"/>
      <c r="J6" s="120"/>
      <c r="K6" s="120"/>
      <c r="L6" s="120"/>
      <c r="M6" s="120"/>
      <c r="N6" s="120"/>
      <c r="O6" s="120"/>
      <c r="P6" s="120"/>
      <c r="Q6" s="120"/>
    </row>
    <row r="7" spans="1:17" ht="16.5" x14ac:dyDescent="0.25">
      <c r="A7" s="79"/>
      <c r="B7" s="79"/>
      <c r="C7" s="79"/>
      <c r="D7" s="79"/>
      <c r="E7" s="79"/>
      <c r="F7" s="79"/>
      <c r="G7" s="79"/>
      <c r="H7" s="79"/>
      <c r="I7" s="79"/>
      <c r="J7" s="79"/>
      <c r="K7" s="79"/>
      <c r="L7" s="79"/>
      <c r="M7" s="79"/>
      <c r="N7" s="79"/>
      <c r="O7" s="79"/>
      <c r="P7" s="79"/>
      <c r="Q7" s="79"/>
    </row>
    <row r="8" spans="1:17" ht="16.5" x14ac:dyDescent="0.25">
      <c r="A8" s="110" t="s">
        <v>146</v>
      </c>
      <c r="B8" s="111"/>
      <c r="C8" s="79"/>
      <c r="D8" s="79"/>
      <c r="E8" s="79"/>
      <c r="F8" s="79"/>
      <c r="G8" s="79"/>
      <c r="H8" s="79"/>
      <c r="I8" s="79"/>
      <c r="J8" s="79"/>
      <c r="K8" s="79"/>
      <c r="L8" s="79"/>
      <c r="M8" s="79"/>
      <c r="N8" s="79"/>
      <c r="O8" s="79"/>
      <c r="P8" s="79"/>
      <c r="Q8" s="79"/>
    </row>
    <row r="9" spans="1:17" ht="16.5" x14ac:dyDescent="0.25">
      <c r="A9" s="111"/>
      <c r="B9" s="110" t="s">
        <v>94</v>
      </c>
      <c r="C9" s="79"/>
      <c r="D9" s="79"/>
      <c r="E9" s="79"/>
      <c r="F9" s="79"/>
      <c r="G9" s="79"/>
      <c r="H9" s="79"/>
      <c r="I9" s="79"/>
      <c r="J9" s="79"/>
      <c r="K9" s="79"/>
      <c r="L9" s="79"/>
      <c r="M9" s="79"/>
      <c r="N9" s="79"/>
      <c r="O9" s="79"/>
      <c r="P9" s="79"/>
      <c r="Q9" s="79"/>
    </row>
    <row r="10" spans="1:17" ht="16.5" x14ac:dyDescent="0.25">
      <c r="C10" s="4"/>
      <c r="D10" s="4"/>
      <c r="E10" s="16"/>
      <c r="F10" s="16"/>
      <c r="G10" s="16"/>
      <c r="H10" s="16"/>
      <c r="I10" s="16"/>
      <c r="J10" s="16"/>
      <c r="K10" s="16"/>
      <c r="L10" s="16"/>
      <c r="M10" s="16"/>
      <c r="N10" s="16"/>
      <c r="O10" s="16"/>
      <c r="P10" s="16"/>
      <c r="Q10" s="4"/>
    </row>
    <row r="11" spans="1:17" ht="16.5" x14ac:dyDescent="0.25">
      <c r="A11" s="21"/>
      <c r="B11" s="21"/>
      <c r="C11" s="21"/>
      <c r="D11" s="21"/>
      <c r="E11" s="39"/>
      <c r="F11" s="39"/>
      <c r="G11" s="39"/>
      <c r="H11" s="39"/>
      <c r="I11" s="39"/>
      <c r="J11" s="39"/>
      <c r="K11" s="39"/>
      <c r="L11" s="21"/>
      <c r="M11" s="121" t="s">
        <v>84</v>
      </c>
      <c r="N11" s="121"/>
      <c r="O11" s="121"/>
      <c r="P11" s="121"/>
      <c r="Q11" s="121"/>
    </row>
    <row r="12" spans="1:17" ht="24" customHeight="1" thickBot="1" x14ac:dyDescent="0.3">
      <c r="A12" s="122" t="s">
        <v>1</v>
      </c>
      <c r="B12" s="122"/>
      <c r="C12" s="122"/>
      <c r="D12" s="122"/>
      <c r="E12" s="123" t="s">
        <v>23</v>
      </c>
      <c r="F12" s="124"/>
      <c r="G12" s="124"/>
      <c r="H12" s="124"/>
      <c r="I12" s="124"/>
      <c r="J12" s="124"/>
      <c r="K12" s="124"/>
      <c r="L12" s="124"/>
      <c r="M12" s="124"/>
      <c r="N12" s="124"/>
      <c r="O12" s="124"/>
      <c r="P12" s="125"/>
      <c r="Q12" s="78" t="s">
        <v>2</v>
      </c>
    </row>
    <row r="13" spans="1:17" ht="24" customHeight="1" x14ac:dyDescent="0.25">
      <c r="A13" s="122" t="s">
        <v>3</v>
      </c>
      <c r="B13" s="122"/>
      <c r="C13" s="122"/>
      <c r="D13" s="126"/>
      <c r="E13" s="127">
        <v>0</v>
      </c>
      <c r="F13" s="128"/>
      <c r="G13" s="128"/>
      <c r="H13" s="128"/>
      <c r="I13" s="128"/>
      <c r="J13" s="128"/>
      <c r="K13" s="128"/>
      <c r="L13" s="128"/>
      <c r="M13" s="128"/>
      <c r="N13" s="128"/>
      <c r="O13" s="128"/>
      <c r="P13" s="129"/>
      <c r="Q13" s="80"/>
    </row>
    <row r="14" spans="1:17" ht="30" customHeight="1" x14ac:dyDescent="0.25">
      <c r="A14" s="130" t="s">
        <v>4</v>
      </c>
      <c r="B14" s="130"/>
      <c r="C14" s="130"/>
      <c r="D14" s="131"/>
      <c r="E14" s="132" t="s">
        <v>135</v>
      </c>
      <c r="F14" s="133"/>
      <c r="G14" s="133"/>
      <c r="H14" s="133"/>
      <c r="I14" s="133"/>
      <c r="J14" s="133"/>
      <c r="K14" s="133"/>
      <c r="L14" s="133"/>
      <c r="M14" s="133"/>
      <c r="N14" s="133"/>
      <c r="O14" s="133"/>
      <c r="P14" s="134"/>
      <c r="Q14" s="80"/>
    </row>
    <row r="15" spans="1:17" ht="24" customHeight="1" x14ac:dyDescent="0.25">
      <c r="A15" s="122" t="s">
        <v>5</v>
      </c>
      <c r="B15" s="122"/>
      <c r="C15" s="122"/>
      <c r="D15" s="126"/>
      <c r="E15" s="132" t="s">
        <v>136</v>
      </c>
      <c r="F15" s="133"/>
      <c r="G15" s="133"/>
      <c r="H15" s="133"/>
      <c r="I15" s="133"/>
      <c r="J15" s="133"/>
      <c r="K15" s="133"/>
      <c r="L15" s="133"/>
      <c r="M15" s="133"/>
      <c r="N15" s="133"/>
      <c r="O15" s="133"/>
      <c r="P15" s="134"/>
      <c r="Q15" s="80"/>
    </row>
    <row r="16" spans="1:17" ht="24" customHeight="1" x14ac:dyDescent="0.25">
      <c r="A16" s="122" t="s">
        <v>6</v>
      </c>
      <c r="B16" s="122"/>
      <c r="C16" s="122"/>
      <c r="D16" s="126"/>
      <c r="E16" s="132" t="s">
        <v>115</v>
      </c>
      <c r="F16" s="133"/>
      <c r="G16" s="133"/>
      <c r="H16" s="133"/>
      <c r="I16" s="133"/>
      <c r="J16" s="133"/>
      <c r="K16" s="133"/>
      <c r="L16" s="133"/>
      <c r="M16" s="133"/>
      <c r="N16" s="133"/>
      <c r="O16" s="133"/>
      <c r="P16" s="134"/>
      <c r="Q16" s="80"/>
    </row>
    <row r="17" spans="1:18" ht="24" customHeight="1" x14ac:dyDescent="0.25">
      <c r="A17" s="122" t="s">
        <v>7</v>
      </c>
      <c r="B17" s="122"/>
      <c r="C17" s="122"/>
      <c r="D17" s="126"/>
      <c r="E17" s="137">
        <v>10000</v>
      </c>
      <c r="F17" s="138"/>
      <c r="G17" s="138"/>
      <c r="H17" s="138"/>
      <c r="I17" s="138"/>
      <c r="J17" s="138"/>
      <c r="K17" s="138"/>
      <c r="L17" s="138"/>
      <c r="M17" s="138"/>
      <c r="N17" s="138"/>
      <c r="O17" s="138"/>
      <c r="P17" s="139"/>
      <c r="Q17" s="81" t="s">
        <v>22</v>
      </c>
    </row>
    <row r="18" spans="1:18" ht="24" customHeight="1" x14ac:dyDescent="0.25">
      <c r="A18" s="130" t="s">
        <v>116</v>
      </c>
      <c r="B18" s="122"/>
      <c r="C18" s="122"/>
      <c r="D18" s="126"/>
      <c r="E18" s="83" t="s">
        <v>10</v>
      </c>
      <c r="F18" s="78" t="s">
        <v>11</v>
      </c>
      <c r="G18" s="78" t="s">
        <v>12</v>
      </c>
      <c r="H18" s="78" t="s">
        <v>13</v>
      </c>
      <c r="I18" s="78" t="s">
        <v>14</v>
      </c>
      <c r="J18" s="78" t="s">
        <v>15</v>
      </c>
      <c r="K18" s="78" t="s">
        <v>16</v>
      </c>
      <c r="L18" s="78" t="s">
        <v>17</v>
      </c>
      <c r="M18" s="78" t="s">
        <v>18</v>
      </c>
      <c r="N18" s="78" t="s">
        <v>19</v>
      </c>
      <c r="O18" s="78" t="s">
        <v>20</v>
      </c>
      <c r="P18" s="84" t="s">
        <v>21</v>
      </c>
      <c r="Q18" s="80"/>
      <c r="R18" s="75"/>
    </row>
    <row r="19" spans="1:18" ht="24" customHeight="1" x14ac:dyDescent="0.25">
      <c r="A19" s="122"/>
      <c r="B19" s="122"/>
      <c r="C19" s="122"/>
      <c r="D19" s="126"/>
      <c r="E19" s="103">
        <v>2000</v>
      </c>
      <c r="F19" s="104">
        <v>2000</v>
      </c>
      <c r="G19" s="104">
        <v>2000</v>
      </c>
      <c r="H19" s="104">
        <v>2000</v>
      </c>
      <c r="I19" s="104">
        <v>2000</v>
      </c>
      <c r="J19" s="104">
        <v>2000</v>
      </c>
      <c r="K19" s="104">
        <v>2000</v>
      </c>
      <c r="L19" s="104">
        <v>2000</v>
      </c>
      <c r="M19" s="104">
        <v>2000</v>
      </c>
      <c r="N19" s="104">
        <v>2000</v>
      </c>
      <c r="O19" s="104">
        <v>2000</v>
      </c>
      <c r="P19" s="105">
        <v>2000</v>
      </c>
      <c r="Q19" s="81" t="s">
        <v>22</v>
      </c>
      <c r="R19" s="75"/>
    </row>
    <row r="20" spans="1:18" ht="24" customHeight="1" x14ac:dyDescent="0.25">
      <c r="A20" s="130" t="s">
        <v>117</v>
      </c>
      <c r="B20" s="122"/>
      <c r="C20" s="122"/>
      <c r="D20" s="126"/>
      <c r="E20" s="83" t="s">
        <v>10</v>
      </c>
      <c r="F20" s="78" t="s">
        <v>11</v>
      </c>
      <c r="G20" s="78" t="s">
        <v>12</v>
      </c>
      <c r="H20" s="78" t="s">
        <v>13</v>
      </c>
      <c r="I20" s="78" t="s">
        <v>14</v>
      </c>
      <c r="J20" s="78" t="s">
        <v>15</v>
      </c>
      <c r="K20" s="78" t="s">
        <v>16</v>
      </c>
      <c r="L20" s="78" t="s">
        <v>17</v>
      </c>
      <c r="M20" s="78" t="s">
        <v>18</v>
      </c>
      <c r="N20" s="78" t="s">
        <v>19</v>
      </c>
      <c r="O20" s="78" t="s">
        <v>20</v>
      </c>
      <c r="P20" s="84" t="s">
        <v>21</v>
      </c>
      <c r="Q20" s="80"/>
      <c r="R20" s="75"/>
    </row>
    <row r="21" spans="1:18" ht="24" customHeight="1" x14ac:dyDescent="0.25">
      <c r="A21" s="122"/>
      <c r="B21" s="122"/>
      <c r="C21" s="122"/>
      <c r="D21" s="126"/>
      <c r="E21" s="97">
        <v>8</v>
      </c>
      <c r="F21" s="98">
        <v>8</v>
      </c>
      <c r="G21" s="98">
        <v>8</v>
      </c>
      <c r="H21" s="98">
        <v>8</v>
      </c>
      <c r="I21" s="98">
        <v>8</v>
      </c>
      <c r="J21" s="98">
        <v>8</v>
      </c>
      <c r="K21" s="98">
        <v>8</v>
      </c>
      <c r="L21" s="98">
        <v>8</v>
      </c>
      <c r="M21" s="98">
        <v>8</v>
      </c>
      <c r="N21" s="98">
        <v>8</v>
      </c>
      <c r="O21" s="98">
        <v>8</v>
      </c>
      <c r="P21" s="99">
        <v>8</v>
      </c>
      <c r="Q21" s="81" t="s">
        <v>63</v>
      </c>
      <c r="R21" s="76"/>
    </row>
    <row r="22" spans="1:18" ht="24" customHeight="1" x14ac:dyDescent="0.25">
      <c r="A22" s="130" t="s">
        <v>118</v>
      </c>
      <c r="B22" s="122"/>
      <c r="C22" s="122"/>
      <c r="D22" s="126"/>
      <c r="E22" s="83" t="s">
        <v>10</v>
      </c>
      <c r="F22" s="78" t="s">
        <v>11</v>
      </c>
      <c r="G22" s="78" t="s">
        <v>12</v>
      </c>
      <c r="H22" s="78" t="s">
        <v>13</v>
      </c>
      <c r="I22" s="78" t="s">
        <v>14</v>
      </c>
      <c r="J22" s="78" t="s">
        <v>15</v>
      </c>
      <c r="K22" s="78" t="s">
        <v>16</v>
      </c>
      <c r="L22" s="78" t="s">
        <v>17</v>
      </c>
      <c r="M22" s="78" t="s">
        <v>18</v>
      </c>
      <c r="N22" s="78" t="s">
        <v>19</v>
      </c>
      <c r="O22" s="78" t="s">
        <v>20</v>
      </c>
      <c r="P22" s="84" t="s">
        <v>21</v>
      </c>
      <c r="Q22" s="80"/>
      <c r="R22" s="75" t="s">
        <v>120</v>
      </c>
    </row>
    <row r="23" spans="1:18" ht="24" customHeight="1" x14ac:dyDescent="0.25">
      <c r="A23" s="122"/>
      <c r="B23" s="122"/>
      <c r="C23" s="122"/>
      <c r="D23" s="126"/>
      <c r="E23" s="106">
        <v>16000</v>
      </c>
      <c r="F23" s="107">
        <v>16000</v>
      </c>
      <c r="G23" s="107">
        <v>16000</v>
      </c>
      <c r="H23" s="107">
        <v>16000</v>
      </c>
      <c r="I23" s="107">
        <v>16000</v>
      </c>
      <c r="J23" s="107">
        <v>16000</v>
      </c>
      <c r="K23" s="107">
        <v>16000</v>
      </c>
      <c r="L23" s="107">
        <v>16000</v>
      </c>
      <c r="M23" s="107">
        <v>16000</v>
      </c>
      <c r="N23" s="107">
        <v>16000</v>
      </c>
      <c r="O23" s="107">
        <v>16000</v>
      </c>
      <c r="P23" s="108">
        <v>16000</v>
      </c>
      <c r="Q23" s="81" t="s">
        <v>62</v>
      </c>
      <c r="R23" s="76"/>
    </row>
    <row r="24" spans="1:18" ht="24" customHeight="1" x14ac:dyDescent="0.25">
      <c r="A24" s="130" t="s">
        <v>119</v>
      </c>
      <c r="B24" s="122"/>
      <c r="C24" s="122"/>
      <c r="D24" s="126"/>
      <c r="E24" s="83" t="s">
        <v>10</v>
      </c>
      <c r="F24" s="78" t="s">
        <v>11</v>
      </c>
      <c r="G24" s="78" t="s">
        <v>12</v>
      </c>
      <c r="H24" s="78" t="s">
        <v>13</v>
      </c>
      <c r="I24" s="78" t="s">
        <v>14</v>
      </c>
      <c r="J24" s="78" t="s">
        <v>15</v>
      </c>
      <c r="K24" s="78" t="s">
        <v>16</v>
      </c>
      <c r="L24" s="78" t="s">
        <v>17</v>
      </c>
      <c r="M24" s="78" t="s">
        <v>18</v>
      </c>
      <c r="N24" s="78" t="s">
        <v>19</v>
      </c>
      <c r="O24" s="78" t="s">
        <v>20</v>
      </c>
      <c r="P24" s="84" t="s">
        <v>21</v>
      </c>
      <c r="Q24" s="80"/>
      <c r="R24" s="75"/>
    </row>
    <row r="25" spans="1:18" ht="24" customHeight="1" x14ac:dyDescent="0.25">
      <c r="A25" s="122"/>
      <c r="B25" s="122"/>
      <c r="C25" s="122"/>
      <c r="D25" s="126"/>
      <c r="E25" s="100">
        <v>0.8309270552203265</v>
      </c>
      <c r="F25" s="101">
        <v>0.81809946056702865</v>
      </c>
      <c r="G25" s="101">
        <v>0.88969597826042124</v>
      </c>
      <c r="H25" s="101">
        <v>0.99778532615517235</v>
      </c>
      <c r="I25" s="101">
        <v>0.9907493513543173</v>
      </c>
      <c r="J25" s="101">
        <v>0.98498708077580988</v>
      </c>
      <c r="K25" s="101">
        <v>0.94627764893476063</v>
      </c>
      <c r="L25" s="101">
        <v>0.87036022417692049</v>
      </c>
      <c r="M25" s="101">
        <v>0.87133162978025869</v>
      </c>
      <c r="N25" s="101">
        <v>0.90444007868584175</v>
      </c>
      <c r="O25" s="101">
        <v>0.85897678845328218</v>
      </c>
      <c r="P25" s="102">
        <v>0.86390261484403086</v>
      </c>
      <c r="Q25" s="81" t="s">
        <v>64</v>
      </c>
      <c r="R25" s="75"/>
    </row>
    <row r="26" spans="1:18" ht="37.9" customHeight="1" thickBot="1" x14ac:dyDescent="0.3">
      <c r="A26" s="130" t="s">
        <v>122</v>
      </c>
      <c r="B26" s="122"/>
      <c r="C26" s="122"/>
      <c r="D26" s="126"/>
      <c r="E26" s="140">
        <v>1804.5888728763891</v>
      </c>
      <c r="F26" s="141"/>
      <c r="G26" s="141"/>
      <c r="H26" s="141"/>
      <c r="I26" s="141"/>
      <c r="J26" s="141"/>
      <c r="K26" s="141"/>
      <c r="L26" s="141"/>
      <c r="M26" s="141"/>
      <c r="N26" s="141"/>
      <c r="O26" s="141"/>
      <c r="P26" s="142"/>
      <c r="Q26" s="81" t="s">
        <v>22</v>
      </c>
      <c r="R26" s="75"/>
    </row>
    <row r="27" spans="1:18" ht="22.9" customHeight="1" x14ac:dyDescent="0.25">
      <c r="A27" s="135" t="s">
        <v>124</v>
      </c>
      <c r="B27" s="136"/>
      <c r="C27" s="136"/>
      <c r="D27" s="136"/>
      <c r="E27" s="82" t="s">
        <v>10</v>
      </c>
      <c r="F27" s="82" t="s">
        <v>11</v>
      </c>
      <c r="G27" s="82" t="s">
        <v>12</v>
      </c>
      <c r="H27" s="82" t="s">
        <v>13</v>
      </c>
      <c r="I27" s="82" t="s">
        <v>14</v>
      </c>
      <c r="J27" s="82" t="s">
        <v>15</v>
      </c>
      <c r="K27" s="82" t="s">
        <v>16</v>
      </c>
      <c r="L27" s="82" t="s">
        <v>17</v>
      </c>
      <c r="M27" s="82" t="s">
        <v>18</v>
      </c>
      <c r="N27" s="82" t="s">
        <v>19</v>
      </c>
      <c r="O27" s="82" t="s">
        <v>20</v>
      </c>
      <c r="P27" s="82" t="s">
        <v>21</v>
      </c>
      <c r="Q27" s="3"/>
      <c r="R27" s="75"/>
    </row>
    <row r="28" spans="1:18" ht="22.9" customHeight="1" x14ac:dyDescent="0.25">
      <c r="A28" s="136"/>
      <c r="B28" s="136"/>
      <c r="C28" s="136"/>
      <c r="D28" s="136"/>
      <c r="E28" s="107">
        <v>1500</v>
      </c>
      <c r="F28" s="107">
        <v>1500</v>
      </c>
      <c r="G28" s="107">
        <v>1500</v>
      </c>
      <c r="H28" s="107">
        <v>1500</v>
      </c>
      <c r="I28" s="107">
        <v>1500</v>
      </c>
      <c r="J28" s="107">
        <v>1500</v>
      </c>
      <c r="K28" s="107">
        <v>1500</v>
      </c>
      <c r="L28" s="107">
        <v>1500</v>
      </c>
      <c r="M28" s="107">
        <v>1500</v>
      </c>
      <c r="N28" s="107">
        <v>1500</v>
      </c>
      <c r="O28" s="107">
        <v>1500</v>
      </c>
      <c r="P28" s="107">
        <v>1500</v>
      </c>
      <c r="Q28" s="13" t="s">
        <v>22</v>
      </c>
      <c r="R28" s="75" t="s">
        <v>121</v>
      </c>
    </row>
    <row r="29" spans="1:18" ht="22.9" customHeight="1" x14ac:dyDescent="0.25">
      <c r="A29" s="135" t="s">
        <v>125</v>
      </c>
      <c r="B29" s="136"/>
      <c r="C29" s="136"/>
      <c r="D29" s="136"/>
      <c r="E29" s="78" t="s">
        <v>10</v>
      </c>
      <c r="F29" s="78" t="s">
        <v>11</v>
      </c>
      <c r="G29" s="78" t="s">
        <v>12</v>
      </c>
      <c r="H29" s="78" t="s">
        <v>13</v>
      </c>
      <c r="I29" s="78" t="s">
        <v>14</v>
      </c>
      <c r="J29" s="78" t="s">
        <v>15</v>
      </c>
      <c r="K29" s="78" t="s">
        <v>16</v>
      </c>
      <c r="L29" s="78" t="s">
        <v>17</v>
      </c>
      <c r="M29" s="78" t="s">
        <v>18</v>
      </c>
      <c r="N29" s="78" t="s">
        <v>19</v>
      </c>
      <c r="O29" s="78" t="s">
        <v>20</v>
      </c>
      <c r="P29" s="78" t="s">
        <v>21</v>
      </c>
      <c r="Q29" s="3"/>
      <c r="R29" s="75"/>
    </row>
    <row r="30" spans="1:18" ht="22.9" customHeight="1" x14ac:dyDescent="0.25">
      <c r="A30" s="136"/>
      <c r="B30" s="136"/>
      <c r="C30" s="136"/>
      <c r="D30" s="136"/>
      <c r="E30" s="93">
        <v>4</v>
      </c>
      <c r="F30" s="93">
        <v>4</v>
      </c>
      <c r="G30" s="93">
        <v>4</v>
      </c>
      <c r="H30" s="93">
        <v>4</v>
      </c>
      <c r="I30" s="93">
        <v>4</v>
      </c>
      <c r="J30" s="93">
        <v>4</v>
      </c>
      <c r="K30" s="93">
        <v>4</v>
      </c>
      <c r="L30" s="93">
        <v>4</v>
      </c>
      <c r="M30" s="93">
        <v>4</v>
      </c>
      <c r="N30" s="93">
        <v>4</v>
      </c>
      <c r="O30" s="93">
        <v>4</v>
      </c>
      <c r="P30" s="93">
        <v>4</v>
      </c>
      <c r="Q30" s="13" t="s">
        <v>63</v>
      </c>
      <c r="R30" s="75"/>
    </row>
    <row r="31" spans="1:18" ht="22.9" customHeight="1" x14ac:dyDescent="0.25">
      <c r="A31" s="135" t="s">
        <v>126</v>
      </c>
      <c r="B31" s="136"/>
      <c r="C31" s="136"/>
      <c r="D31" s="136"/>
      <c r="E31" s="78" t="s">
        <v>10</v>
      </c>
      <c r="F31" s="78" t="s">
        <v>11</v>
      </c>
      <c r="G31" s="78" t="s">
        <v>12</v>
      </c>
      <c r="H31" s="78" t="s">
        <v>13</v>
      </c>
      <c r="I31" s="78" t="s">
        <v>14</v>
      </c>
      <c r="J31" s="78" t="s">
        <v>15</v>
      </c>
      <c r="K31" s="78" t="s">
        <v>16</v>
      </c>
      <c r="L31" s="78" t="s">
        <v>17</v>
      </c>
      <c r="M31" s="78" t="s">
        <v>18</v>
      </c>
      <c r="N31" s="78" t="s">
        <v>19</v>
      </c>
      <c r="O31" s="78" t="s">
        <v>20</v>
      </c>
      <c r="P31" s="78" t="s">
        <v>21</v>
      </c>
      <c r="Q31" s="3"/>
      <c r="R31" s="75"/>
    </row>
    <row r="32" spans="1:18" ht="22.9" customHeight="1" x14ac:dyDescent="0.25">
      <c r="A32" s="136"/>
      <c r="B32" s="136"/>
      <c r="C32" s="136"/>
      <c r="D32" s="136"/>
      <c r="E32" s="117">
        <v>6000</v>
      </c>
      <c r="F32" s="117">
        <v>6000</v>
      </c>
      <c r="G32" s="117">
        <v>6000</v>
      </c>
      <c r="H32" s="117">
        <v>6000</v>
      </c>
      <c r="I32" s="117">
        <v>6000</v>
      </c>
      <c r="J32" s="117">
        <v>6000</v>
      </c>
      <c r="K32" s="117">
        <v>6000</v>
      </c>
      <c r="L32" s="117">
        <v>6000</v>
      </c>
      <c r="M32" s="117">
        <v>6000</v>
      </c>
      <c r="N32" s="117">
        <v>6000</v>
      </c>
      <c r="O32" s="117">
        <v>6000</v>
      </c>
      <c r="P32" s="117">
        <v>6000</v>
      </c>
      <c r="Q32" s="13" t="s">
        <v>62</v>
      </c>
      <c r="R32" s="75"/>
    </row>
    <row r="33" spans="1:18" ht="22.9" customHeight="1" x14ac:dyDescent="0.25">
      <c r="A33" s="135" t="s">
        <v>127</v>
      </c>
      <c r="B33" s="136"/>
      <c r="C33" s="136"/>
      <c r="D33" s="136"/>
      <c r="E33" s="78" t="s">
        <v>10</v>
      </c>
      <c r="F33" s="78" t="s">
        <v>11</v>
      </c>
      <c r="G33" s="78" t="s">
        <v>12</v>
      </c>
      <c r="H33" s="78" t="s">
        <v>13</v>
      </c>
      <c r="I33" s="78" t="s">
        <v>14</v>
      </c>
      <c r="J33" s="78" t="s">
        <v>15</v>
      </c>
      <c r="K33" s="78" t="s">
        <v>16</v>
      </c>
      <c r="L33" s="78" t="s">
        <v>17</v>
      </c>
      <c r="M33" s="78" t="s">
        <v>18</v>
      </c>
      <c r="N33" s="78" t="s">
        <v>19</v>
      </c>
      <c r="O33" s="78" t="s">
        <v>20</v>
      </c>
      <c r="P33" s="78" t="s">
        <v>21</v>
      </c>
      <c r="Q33" s="3"/>
      <c r="R33" s="75"/>
    </row>
    <row r="34" spans="1:18" ht="22.9" customHeight="1" x14ac:dyDescent="0.25">
      <c r="A34" s="136"/>
      <c r="B34" s="136"/>
      <c r="C34" s="136"/>
      <c r="D34" s="136"/>
      <c r="E34" s="116">
        <v>0.71752690959490728</v>
      </c>
      <c r="F34" s="116">
        <v>0.68029074571932646</v>
      </c>
      <c r="G34" s="116">
        <v>0.67631904320799063</v>
      </c>
      <c r="H34" s="116">
        <v>0.78806115956398903</v>
      </c>
      <c r="I34" s="116">
        <v>0.80319589414999859</v>
      </c>
      <c r="J34" s="116">
        <v>0.78065545998560104</v>
      </c>
      <c r="K34" s="116">
        <v>0.80664890969483038</v>
      </c>
      <c r="L34" s="116">
        <v>0.72490915212522733</v>
      </c>
      <c r="M34" s="116">
        <v>0.70901575502017589</v>
      </c>
      <c r="N34" s="116">
        <v>0.72583203092103177</v>
      </c>
      <c r="O34" s="116">
        <v>0.66311016205552598</v>
      </c>
      <c r="P34" s="116">
        <v>0.7005015891992572</v>
      </c>
      <c r="Q34" s="13" t="s">
        <v>64</v>
      </c>
      <c r="R34" s="75" t="s">
        <v>128</v>
      </c>
    </row>
    <row r="35" spans="1:18" ht="40.15" customHeight="1" x14ac:dyDescent="0.25">
      <c r="A35" s="135" t="s">
        <v>129</v>
      </c>
      <c r="B35" s="136"/>
      <c r="C35" s="136"/>
      <c r="D35" s="136"/>
      <c r="E35" s="143">
        <v>1353</v>
      </c>
      <c r="F35" s="143"/>
      <c r="G35" s="143"/>
      <c r="H35" s="143"/>
      <c r="I35" s="143"/>
      <c r="J35" s="143"/>
      <c r="K35" s="143"/>
      <c r="L35" s="143"/>
      <c r="M35" s="143"/>
      <c r="N35" s="143"/>
      <c r="O35" s="143"/>
      <c r="P35" s="143"/>
      <c r="Q35" s="13" t="s">
        <v>22</v>
      </c>
      <c r="R35" s="75" t="s">
        <v>130</v>
      </c>
    </row>
    <row r="36" spans="1:18" ht="40.15" customHeight="1" x14ac:dyDescent="0.25">
      <c r="A36" s="135" t="s">
        <v>123</v>
      </c>
      <c r="B36" s="136"/>
      <c r="C36" s="136"/>
      <c r="D36" s="136"/>
      <c r="E36" s="143">
        <v>451</v>
      </c>
      <c r="F36" s="143"/>
      <c r="G36" s="143"/>
      <c r="H36" s="143"/>
      <c r="I36" s="143"/>
      <c r="J36" s="143"/>
      <c r="K36" s="143"/>
      <c r="L36" s="143"/>
      <c r="M36" s="143"/>
      <c r="N36" s="143"/>
      <c r="O36" s="143"/>
      <c r="P36" s="143"/>
      <c r="Q36" s="13" t="s">
        <v>22</v>
      </c>
      <c r="R36" s="75"/>
    </row>
    <row r="37" spans="1:18" x14ac:dyDescent="0.25">
      <c r="A37" s="1" t="s">
        <v>24</v>
      </c>
      <c r="K37" s="109"/>
    </row>
    <row r="38" spans="1:18" x14ac:dyDescent="0.25">
      <c r="A38" s="1" t="s">
        <v>148</v>
      </c>
    </row>
    <row r="39" spans="1:18" x14ac:dyDescent="0.25">
      <c r="B39" s="22" t="s">
        <v>138</v>
      </c>
    </row>
    <row r="40" spans="1:18" x14ac:dyDescent="0.25">
      <c r="B40" s="22" t="s">
        <v>75</v>
      </c>
    </row>
    <row r="41" spans="1:18" x14ac:dyDescent="0.25">
      <c r="B41" s="22" t="s">
        <v>83</v>
      </c>
    </row>
    <row r="42" spans="1:18" x14ac:dyDescent="0.25">
      <c r="B42" s="1" t="s">
        <v>131</v>
      </c>
    </row>
    <row r="43" spans="1:18" x14ac:dyDescent="0.25">
      <c r="B43" s="1" t="s">
        <v>132</v>
      </c>
    </row>
    <row r="44" spans="1:18" x14ac:dyDescent="0.25">
      <c r="B44" s="22" t="s">
        <v>137</v>
      </c>
    </row>
    <row r="45" spans="1:18" x14ac:dyDescent="0.25">
      <c r="B45" s="22" t="s">
        <v>133</v>
      </c>
    </row>
    <row r="46" spans="1:18" x14ac:dyDescent="0.25">
      <c r="B46" s="1" t="s">
        <v>69</v>
      </c>
      <c r="Q46" s="94"/>
    </row>
    <row r="47" spans="1:18" x14ac:dyDescent="0.25">
      <c r="B47" s="1" t="s">
        <v>70</v>
      </c>
    </row>
    <row r="48" spans="1:18" x14ac:dyDescent="0.25">
      <c r="B48" s="1" t="s">
        <v>140</v>
      </c>
    </row>
    <row r="49" spans="2:2" x14ac:dyDescent="0.25">
      <c r="B49" s="1" t="s">
        <v>139</v>
      </c>
    </row>
    <row r="50" spans="2:2" x14ac:dyDescent="0.25">
      <c r="B50" s="1" t="s">
        <v>151</v>
      </c>
    </row>
    <row r="51" spans="2:2" x14ac:dyDescent="0.25">
      <c r="B51" s="1" t="s">
        <v>152</v>
      </c>
    </row>
    <row r="52" spans="2:2" x14ac:dyDescent="0.25">
      <c r="B52" s="1" t="s">
        <v>66</v>
      </c>
    </row>
    <row r="53" spans="2:2" x14ac:dyDescent="0.25">
      <c r="B53" s="1" t="s">
        <v>150</v>
      </c>
    </row>
    <row r="54" spans="2:2" x14ac:dyDescent="0.25">
      <c r="B54" s="1" t="s">
        <v>149</v>
      </c>
    </row>
    <row r="55" spans="2:2" x14ac:dyDescent="0.25">
      <c r="B55" s="1" t="s">
        <v>154</v>
      </c>
    </row>
    <row r="56" spans="2:2" x14ac:dyDescent="0.25">
      <c r="B56" s="1" t="s">
        <v>153</v>
      </c>
    </row>
  </sheetData>
  <sheetProtection algorithmName="SHA-512" hashValue="c2EcxBNA/QMQ9pCRNckuXCeAc5jipiVAJRf5vaAerIZE4CYJwmQ/MvEVrWx3outzMK/Rn9Ri8G/lZs4AtCHMSw==" saltValue="OkveZmDB39kwRHU0D7wp/A==" spinCount="100000" sheet="1" objects="1" scenarios="1"/>
  <mergeCells count="30">
    <mergeCell ref="A31:D32"/>
    <mergeCell ref="A33:D34"/>
    <mergeCell ref="A35:D35"/>
    <mergeCell ref="E35:P35"/>
    <mergeCell ref="A36:D36"/>
    <mergeCell ref="E36:P36"/>
    <mergeCell ref="A29:D30"/>
    <mergeCell ref="A16:D16"/>
    <mergeCell ref="E16:P16"/>
    <mergeCell ref="A17:D17"/>
    <mergeCell ref="E17:P17"/>
    <mergeCell ref="A18:D19"/>
    <mergeCell ref="A20:D21"/>
    <mergeCell ref="A22:D23"/>
    <mergeCell ref="A24:D25"/>
    <mergeCell ref="A26:D26"/>
    <mergeCell ref="E26:P26"/>
    <mergeCell ref="A27:D28"/>
    <mergeCell ref="A13:D13"/>
    <mergeCell ref="E13:P13"/>
    <mergeCell ref="A14:D14"/>
    <mergeCell ref="E14:P14"/>
    <mergeCell ref="A15:D15"/>
    <mergeCell ref="E15:P15"/>
    <mergeCell ref="A2:B2"/>
    <mergeCell ref="A4:Q4"/>
    <mergeCell ref="A6:Q6"/>
    <mergeCell ref="M11:Q11"/>
    <mergeCell ref="A12:D12"/>
    <mergeCell ref="E12:P12"/>
  </mergeCells>
  <phoneticPr fontId="2"/>
  <pageMargins left="0.11811023622047245" right="0.11811023622047245" top="0.35433070866141736" bottom="0.35433070866141736" header="0.31496062992125984" footer="0.31496062992125984"/>
  <pageSetup paperSize="9" scale="5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R56"/>
  <sheetViews>
    <sheetView view="pageBreakPreview" zoomScale="60" zoomScaleNormal="60" workbookViewId="0"/>
  </sheetViews>
  <sheetFormatPr defaultColWidth="9" defaultRowHeight="15.75" x14ac:dyDescent="0.25"/>
  <cols>
    <col min="1" max="4" width="5.625" style="1" customWidth="1"/>
    <col min="5" max="5" width="10.25" style="1" customWidth="1"/>
    <col min="6" max="7" width="10.25" style="1" bestFit="1" customWidth="1"/>
    <col min="8" max="8" width="10.25" style="1" customWidth="1"/>
    <col min="9" max="16" width="10.25" style="1" bestFit="1" customWidth="1"/>
    <col min="17" max="18" width="5.625" style="1" customWidth="1"/>
    <col min="19" max="19" width="7.875" style="1" customWidth="1"/>
    <col min="20" max="20" width="5.625" style="1" customWidth="1"/>
    <col min="21" max="16384" width="9" style="1"/>
  </cols>
  <sheetData>
    <row r="1" spans="1:17" ht="16.5" x14ac:dyDescent="0.25">
      <c r="A1" s="85" t="s">
        <v>147</v>
      </c>
      <c r="B1" s="85"/>
      <c r="C1" s="85"/>
      <c r="D1" s="85"/>
      <c r="E1" s="85"/>
      <c r="F1" s="45" t="s">
        <v>79</v>
      </c>
    </row>
    <row r="2" spans="1:17" ht="16.5" x14ac:dyDescent="0.25">
      <c r="A2" s="118" t="s">
        <v>0</v>
      </c>
      <c r="B2" s="119"/>
      <c r="C2" s="4"/>
      <c r="D2" s="4"/>
      <c r="E2" s="4"/>
      <c r="F2" s="4"/>
      <c r="G2" s="4"/>
      <c r="H2" s="4"/>
      <c r="I2" s="4"/>
      <c r="J2" s="4"/>
      <c r="K2" s="4"/>
      <c r="L2" s="4"/>
      <c r="M2" s="4"/>
      <c r="N2" s="4"/>
      <c r="O2" s="4"/>
      <c r="P2" s="4"/>
      <c r="Q2" s="4"/>
    </row>
    <row r="3" spans="1:17" ht="16.5" x14ac:dyDescent="0.25">
      <c r="A3" s="95" t="s">
        <v>155</v>
      </c>
      <c r="B3" s="96"/>
      <c r="C3" s="4"/>
      <c r="D3" s="4"/>
      <c r="E3" s="4"/>
      <c r="F3" s="4"/>
      <c r="G3" s="4"/>
      <c r="H3" s="4"/>
      <c r="I3" s="4"/>
      <c r="J3" s="4"/>
      <c r="K3" s="4"/>
      <c r="L3" s="4"/>
      <c r="M3" s="4"/>
      <c r="N3" s="4"/>
      <c r="O3" s="4"/>
      <c r="P3" s="4"/>
      <c r="Q3" s="4"/>
    </row>
    <row r="4" spans="1:17" ht="16.5" x14ac:dyDescent="0.25">
      <c r="A4" s="120" t="s">
        <v>134</v>
      </c>
      <c r="B4" s="120"/>
      <c r="C4" s="120"/>
      <c r="D4" s="120"/>
      <c r="E4" s="120"/>
      <c r="F4" s="120"/>
      <c r="G4" s="120"/>
      <c r="H4" s="120"/>
      <c r="I4" s="120"/>
      <c r="J4" s="120"/>
      <c r="K4" s="120"/>
      <c r="L4" s="120"/>
      <c r="M4" s="120"/>
      <c r="N4" s="120"/>
      <c r="O4" s="120"/>
      <c r="P4" s="120"/>
      <c r="Q4" s="120"/>
    </row>
    <row r="5" spans="1:17" ht="16.5" x14ac:dyDescent="0.25">
      <c r="A5" s="4"/>
      <c r="B5" s="4"/>
      <c r="C5" s="4"/>
      <c r="D5" s="4"/>
      <c r="E5" s="4"/>
      <c r="F5" s="4"/>
      <c r="G5" s="4"/>
      <c r="H5" s="4"/>
      <c r="I5" s="4"/>
      <c r="J5" s="4"/>
      <c r="K5" s="4"/>
      <c r="L5" s="4"/>
      <c r="M5" s="4"/>
      <c r="N5" s="15"/>
      <c r="O5" s="4"/>
      <c r="P5" s="4"/>
      <c r="Q5" s="4"/>
    </row>
    <row r="6" spans="1:17" ht="16.5" x14ac:dyDescent="0.25">
      <c r="A6" s="120" t="s">
        <v>61</v>
      </c>
      <c r="B6" s="120"/>
      <c r="C6" s="120"/>
      <c r="D6" s="120"/>
      <c r="E6" s="120"/>
      <c r="F6" s="120"/>
      <c r="G6" s="120"/>
      <c r="H6" s="120"/>
      <c r="I6" s="120"/>
      <c r="J6" s="120"/>
      <c r="K6" s="120"/>
      <c r="L6" s="120"/>
      <c r="M6" s="120"/>
      <c r="N6" s="120"/>
      <c r="O6" s="120"/>
      <c r="P6" s="120"/>
      <c r="Q6" s="120"/>
    </row>
    <row r="7" spans="1:17" ht="16.5" x14ac:dyDescent="0.25">
      <c r="A7" s="47"/>
      <c r="B7" s="47"/>
      <c r="C7" s="47"/>
      <c r="D7" s="47"/>
      <c r="E7" s="47"/>
      <c r="F7" s="47"/>
      <c r="G7" s="47"/>
      <c r="H7" s="47"/>
      <c r="I7" s="47"/>
      <c r="J7" s="47"/>
      <c r="K7" s="47"/>
      <c r="L7" s="47"/>
      <c r="M7" s="47"/>
      <c r="N7" s="47"/>
      <c r="O7" s="47"/>
      <c r="P7" s="47"/>
      <c r="Q7" s="47"/>
    </row>
    <row r="8" spans="1:17" ht="16.5" x14ac:dyDescent="0.25">
      <c r="A8" s="110" t="s">
        <v>146</v>
      </c>
      <c r="B8" s="111"/>
      <c r="C8" s="111"/>
      <c r="D8" s="47"/>
      <c r="E8" s="47"/>
      <c r="F8" s="47"/>
      <c r="G8" s="47"/>
      <c r="H8" s="47"/>
      <c r="I8" s="47"/>
      <c r="J8" s="47"/>
      <c r="K8" s="47"/>
      <c r="L8" s="47"/>
      <c r="M8" s="47"/>
      <c r="N8" s="47"/>
      <c r="O8" s="47"/>
      <c r="P8" s="47"/>
      <c r="Q8" s="47"/>
    </row>
    <row r="9" spans="1:17" ht="16.5" x14ac:dyDescent="0.25">
      <c r="A9" s="111"/>
      <c r="B9" s="110" t="s">
        <v>94</v>
      </c>
      <c r="C9" s="111"/>
      <c r="D9" s="47"/>
      <c r="E9" s="47"/>
      <c r="F9" s="47"/>
      <c r="G9" s="47"/>
      <c r="H9" s="47"/>
      <c r="I9" s="47"/>
      <c r="J9" s="47"/>
      <c r="K9" s="47"/>
      <c r="L9" s="47"/>
      <c r="M9" s="47"/>
      <c r="N9" s="47"/>
      <c r="O9" s="47"/>
      <c r="P9" s="47"/>
      <c r="Q9" s="47"/>
    </row>
    <row r="10" spans="1:17" ht="16.5" x14ac:dyDescent="0.25">
      <c r="C10" s="4"/>
      <c r="D10" s="4"/>
      <c r="E10" s="16"/>
      <c r="F10" s="16"/>
      <c r="G10" s="16"/>
      <c r="H10" s="16"/>
      <c r="I10" s="16"/>
      <c r="J10" s="16"/>
      <c r="K10" s="16"/>
      <c r="L10" s="16"/>
      <c r="M10" s="16"/>
      <c r="N10" s="16"/>
      <c r="O10" s="16"/>
      <c r="P10" s="16"/>
      <c r="Q10" s="4"/>
    </row>
    <row r="11" spans="1:17" ht="16.5" x14ac:dyDescent="0.25">
      <c r="A11" s="21"/>
      <c r="B11" s="21"/>
      <c r="C11" s="21"/>
      <c r="D11" s="21"/>
      <c r="E11" s="39"/>
      <c r="F11" s="39"/>
      <c r="G11" s="39"/>
      <c r="H11" s="39"/>
      <c r="I11" s="39"/>
      <c r="J11" s="39"/>
      <c r="K11" s="39"/>
      <c r="L11" s="21"/>
      <c r="M11" s="121" t="s">
        <v>84</v>
      </c>
      <c r="N11" s="121"/>
      <c r="O11" s="121"/>
      <c r="P11" s="121"/>
      <c r="Q11" s="121"/>
    </row>
    <row r="12" spans="1:17" ht="24" customHeight="1" thickBot="1" x14ac:dyDescent="0.3">
      <c r="A12" s="122" t="s">
        <v>1</v>
      </c>
      <c r="B12" s="122"/>
      <c r="C12" s="122"/>
      <c r="D12" s="122"/>
      <c r="E12" s="123" t="s">
        <v>23</v>
      </c>
      <c r="F12" s="124"/>
      <c r="G12" s="124"/>
      <c r="H12" s="124"/>
      <c r="I12" s="124"/>
      <c r="J12" s="124"/>
      <c r="K12" s="124"/>
      <c r="L12" s="124"/>
      <c r="M12" s="124"/>
      <c r="N12" s="124"/>
      <c r="O12" s="124"/>
      <c r="P12" s="125"/>
      <c r="Q12" s="42" t="s">
        <v>2</v>
      </c>
    </row>
    <row r="13" spans="1:17" ht="24" customHeight="1" x14ac:dyDescent="0.25">
      <c r="A13" s="122" t="s">
        <v>3</v>
      </c>
      <c r="B13" s="122"/>
      <c r="C13" s="122"/>
      <c r="D13" s="126"/>
      <c r="E13" s="127"/>
      <c r="F13" s="128"/>
      <c r="G13" s="128"/>
      <c r="H13" s="128"/>
      <c r="I13" s="128"/>
      <c r="J13" s="128"/>
      <c r="K13" s="128"/>
      <c r="L13" s="128"/>
      <c r="M13" s="128"/>
      <c r="N13" s="128"/>
      <c r="O13" s="128"/>
      <c r="P13" s="129"/>
      <c r="Q13" s="80"/>
    </row>
    <row r="14" spans="1:17" ht="30" customHeight="1" x14ac:dyDescent="0.25">
      <c r="A14" s="130" t="s">
        <v>4</v>
      </c>
      <c r="B14" s="130"/>
      <c r="C14" s="130"/>
      <c r="D14" s="131"/>
      <c r="E14" s="132"/>
      <c r="F14" s="133"/>
      <c r="G14" s="133"/>
      <c r="H14" s="133"/>
      <c r="I14" s="133"/>
      <c r="J14" s="133"/>
      <c r="K14" s="133"/>
      <c r="L14" s="133"/>
      <c r="M14" s="133"/>
      <c r="N14" s="133"/>
      <c r="O14" s="133"/>
      <c r="P14" s="134"/>
      <c r="Q14" s="80"/>
    </row>
    <row r="15" spans="1:17" ht="24" customHeight="1" x14ac:dyDescent="0.25">
      <c r="A15" s="122" t="s">
        <v>5</v>
      </c>
      <c r="B15" s="122"/>
      <c r="C15" s="122"/>
      <c r="D15" s="126"/>
      <c r="E15" s="132"/>
      <c r="F15" s="133"/>
      <c r="G15" s="133"/>
      <c r="H15" s="133"/>
      <c r="I15" s="133"/>
      <c r="J15" s="133"/>
      <c r="K15" s="133"/>
      <c r="L15" s="133"/>
      <c r="M15" s="133"/>
      <c r="N15" s="133"/>
      <c r="O15" s="133"/>
      <c r="P15" s="134"/>
      <c r="Q15" s="80"/>
    </row>
    <row r="16" spans="1:17" ht="24" customHeight="1" x14ac:dyDescent="0.25">
      <c r="A16" s="122" t="s">
        <v>6</v>
      </c>
      <c r="B16" s="122"/>
      <c r="C16" s="122"/>
      <c r="D16" s="126"/>
      <c r="E16" s="132"/>
      <c r="F16" s="133"/>
      <c r="G16" s="133"/>
      <c r="H16" s="133"/>
      <c r="I16" s="133"/>
      <c r="J16" s="133"/>
      <c r="K16" s="133"/>
      <c r="L16" s="133"/>
      <c r="M16" s="133"/>
      <c r="N16" s="133"/>
      <c r="O16" s="133"/>
      <c r="P16" s="134"/>
      <c r="Q16" s="80"/>
    </row>
    <row r="17" spans="1:18" ht="24" customHeight="1" x14ac:dyDescent="0.25">
      <c r="A17" s="122" t="s">
        <v>7</v>
      </c>
      <c r="B17" s="122"/>
      <c r="C17" s="122"/>
      <c r="D17" s="126"/>
      <c r="E17" s="137"/>
      <c r="F17" s="138"/>
      <c r="G17" s="138"/>
      <c r="H17" s="138"/>
      <c r="I17" s="138"/>
      <c r="J17" s="138"/>
      <c r="K17" s="138"/>
      <c r="L17" s="138"/>
      <c r="M17" s="138"/>
      <c r="N17" s="138"/>
      <c r="O17" s="138"/>
      <c r="P17" s="139"/>
      <c r="Q17" s="81" t="s">
        <v>22</v>
      </c>
    </row>
    <row r="18" spans="1:18" ht="24" customHeight="1" x14ac:dyDescent="0.25">
      <c r="A18" s="130" t="s">
        <v>116</v>
      </c>
      <c r="B18" s="122"/>
      <c r="C18" s="122"/>
      <c r="D18" s="126"/>
      <c r="E18" s="83" t="s">
        <v>10</v>
      </c>
      <c r="F18" s="77" t="s">
        <v>11</v>
      </c>
      <c r="G18" s="77" t="s">
        <v>12</v>
      </c>
      <c r="H18" s="77" t="s">
        <v>13</v>
      </c>
      <c r="I18" s="77" t="s">
        <v>14</v>
      </c>
      <c r="J18" s="77" t="s">
        <v>15</v>
      </c>
      <c r="K18" s="77" t="s">
        <v>16</v>
      </c>
      <c r="L18" s="77" t="s">
        <v>17</v>
      </c>
      <c r="M18" s="77" t="s">
        <v>18</v>
      </c>
      <c r="N18" s="77" t="s">
        <v>19</v>
      </c>
      <c r="O18" s="77" t="s">
        <v>20</v>
      </c>
      <c r="P18" s="84" t="s">
        <v>21</v>
      </c>
      <c r="Q18" s="80"/>
      <c r="R18" s="75"/>
    </row>
    <row r="19" spans="1:18" ht="24" customHeight="1" x14ac:dyDescent="0.25">
      <c r="A19" s="122"/>
      <c r="B19" s="122"/>
      <c r="C19" s="122"/>
      <c r="D19" s="126"/>
      <c r="E19" s="103"/>
      <c r="F19" s="104"/>
      <c r="G19" s="104"/>
      <c r="H19" s="104"/>
      <c r="I19" s="104"/>
      <c r="J19" s="104"/>
      <c r="K19" s="104"/>
      <c r="L19" s="104"/>
      <c r="M19" s="104"/>
      <c r="N19" s="104"/>
      <c r="O19" s="104"/>
      <c r="P19" s="105"/>
      <c r="Q19" s="81" t="s">
        <v>22</v>
      </c>
      <c r="R19" s="75"/>
    </row>
    <row r="20" spans="1:18" ht="24" customHeight="1" x14ac:dyDescent="0.25">
      <c r="A20" s="130" t="s">
        <v>117</v>
      </c>
      <c r="B20" s="122"/>
      <c r="C20" s="122"/>
      <c r="D20" s="126"/>
      <c r="E20" s="83" t="s">
        <v>10</v>
      </c>
      <c r="F20" s="77" t="s">
        <v>11</v>
      </c>
      <c r="G20" s="77" t="s">
        <v>12</v>
      </c>
      <c r="H20" s="77" t="s">
        <v>13</v>
      </c>
      <c r="I20" s="77" t="s">
        <v>14</v>
      </c>
      <c r="J20" s="77" t="s">
        <v>15</v>
      </c>
      <c r="K20" s="77" t="s">
        <v>16</v>
      </c>
      <c r="L20" s="77" t="s">
        <v>17</v>
      </c>
      <c r="M20" s="77" t="s">
        <v>18</v>
      </c>
      <c r="N20" s="77" t="s">
        <v>19</v>
      </c>
      <c r="O20" s="77" t="s">
        <v>20</v>
      </c>
      <c r="P20" s="84" t="s">
        <v>21</v>
      </c>
      <c r="Q20" s="80"/>
      <c r="R20" s="75"/>
    </row>
    <row r="21" spans="1:18" ht="24" customHeight="1" x14ac:dyDescent="0.25">
      <c r="A21" s="122"/>
      <c r="B21" s="122"/>
      <c r="C21" s="122"/>
      <c r="D21" s="126"/>
      <c r="E21" s="97"/>
      <c r="F21" s="98"/>
      <c r="G21" s="98"/>
      <c r="H21" s="98"/>
      <c r="I21" s="98"/>
      <c r="J21" s="98"/>
      <c r="K21" s="98"/>
      <c r="L21" s="98"/>
      <c r="M21" s="98"/>
      <c r="N21" s="98"/>
      <c r="O21" s="98"/>
      <c r="P21" s="99"/>
      <c r="Q21" s="81" t="s">
        <v>63</v>
      </c>
      <c r="R21" s="76"/>
    </row>
    <row r="22" spans="1:18" ht="24" customHeight="1" x14ac:dyDescent="0.25">
      <c r="A22" s="130" t="s">
        <v>118</v>
      </c>
      <c r="B22" s="122"/>
      <c r="C22" s="122"/>
      <c r="D22" s="126"/>
      <c r="E22" s="83" t="s">
        <v>10</v>
      </c>
      <c r="F22" s="77" t="s">
        <v>11</v>
      </c>
      <c r="G22" s="77" t="s">
        <v>12</v>
      </c>
      <c r="H22" s="77" t="s">
        <v>13</v>
      </c>
      <c r="I22" s="77" t="s">
        <v>14</v>
      </c>
      <c r="J22" s="77" t="s">
        <v>15</v>
      </c>
      <c r="K22" s="77" t="s">
        <v>16</v>
      </c>
      <c r="L22" s="77" t="s">
        <v>17</v>
      </c>
      <c r="M22" s="77" t="s">
        <v>18</v>
      </c>
      <c r="N22" s="77" t="s">
        <v>19</v>
      </c>
      <c r="O22" s="77" t="s">
        <v>20</v>
      </c>
      <c r="P22" s="84" t="s">
        <v>21</v>
      </c>
      <c r="Q22" s="80"/>
      <c r="R22" s="75" t="s">
        <v>120</v>
      </c>
    </row>
    <row r="23" spans="1:18" ht="24" customHeight="1" x14ac:dyDescent="0.25">
      <c r="A23" s="122"/>
      <c r="B23" s="122"/>
      <c r="C23" s="122"/>
      <c r="D23" s="126"/>
      <c r="E23" s="103"/>
      <c r="F23" s="104"/>
      <c r="G23" s="104"/>
      <c r="H23" s="104"/>
      <c r="I23" s="104"/>
      <c r="J23" s="104"/>
      <c r="K23" s="104"/>
      <c r="L23" s="104"/>
      <c r="M23" s="104"/>
      <c r="N23" s="104"/>
      <c r="O23" s="104"/>
      <c r="P23" s="105"/>
      <c r="Q23" s="81" t="s">
        <v>62</v>
      </c>
      <c r="R23" s="76"/>
    </row>
    <row r="24" spans="1:18" ht="24" customHeight="1" x14ac:dyDescent="0.25">
      <c r="A24" s="130" t="s">
        <v>119</v>
      </c>
      <c r="B24" s="122"/>
      <c r="C24" s="122"/>
      <c r="D24" s="126"/>
      <c r="E24" s="83" t="s">
        <v>10</v>
      </c>
      <c r="F24" s="77" t="s">
        <v>11</v>
      </c>
      <c r="G24" s="77" t="s">
        <v>12</v>
      </c>
      <c r="H24" s="77" t="s">
        <v>13</v>
      </c>
      <c r="I24" s="77" t="s">
        <v>14</v>
      </c>
      <c r="J24" s="77" t="s">
        <v>15</v>
      </c>
      <c r="K24" s="77" t="s">
        <v>16</v>
      </c>
      <c r="L24" s="77" t="s">
        <v>17</v>
      </c>
      <c r="M24" s="77" t="s">
        <v>18</v>
      </c>
      <c r="N24" s="77" t="s">
        <v>19</v>
      </c>
      <c r="O24" s="77" t="s">
        <v>20</v>
      </c>
      <c r="P24" s="84" t="s">
        <v>21</v>
      </c>
      <c r="Q24" s="80"/>
      <c r="R24" s="75"/>
    </row>
    <row r="25" spans="1:18" ht="24" customHeight="1" x14ac:dyDescent="0.25">
      <c r="A25" s="122"/>
      <c r="B25" s="122"/>
      <c r="C25" s="122"/>
      <c r="D25" s="126"/>
      <c r="E25" s="112"/>
      <c r="F25" s="113"/>
      <c r="G25" s="113"/>
      <c r="H25" s="113"/>
      <c r="I25" s="113"/>
      <c r="J25" s="113"/>
      <c r="K25" s="113"/>
      <c r="L25" s="113"/>
      <c r="M25" s="113"/>
      <c r="N25" s="113"/>
      <c r="O25" s="113"/>
      <c r="P25" s="114"/>
      <c r="Q25" s="81" t="s">
        <v>65</v>
      </c>
      <c r="R25" s="75"/>
    </row>
    <row r="26" spans="1:18" ht="37.9" customHeight="1" thickBot="1" x14ac:dyDescent="0.3">
      <c r="A26" s="130" t="s">
        <v>122</v>
      </c>
      <c r="B26" s="122"/>
      <c r="C26" s="122"/>
      <c r="D26" s="126"/>
      <c r="E26" s="145"/>
      <c r="F26" s="146"/>
      <c r="G26" s="146"/>
      <c r="H26" s="146"/>
      <c r="I26" s="146"/>
      <c r="J26" s="146"/>
      <c r="K26" s="146"/>
      <c r="L26" s="146"/>
      <c r="M26" s="146"/>
      <c r="N26" s="146"/>
      <c r="O26" s="146"/>
      <c r="P26" s="147"/>
      <c r="Q26" s="81" t="s">
        <v>22</v>
      </c>
      <c r="R26" s="75"/>
    </row>
    <row r="27" spans="1:18" ht="22.9" customHeight="1" x14ac:dyDescent="0.25">
      <c r="A27" s="135" t="s">
        <v>124</v>
      </c>
      <c r="B27" s="136"/>
      <c r="C27" s="136"/>
      <c r="D27" s="136"/>
      <c r="E27" s="82" t="s">
        <v>10</v>
      </c>
      <c r="F27" s="82" t="s">
        <v>11</v>
      </c>
      <c r="G27" s="82" t="s">
        <v>12</v>
      </c>
      <c r="H27" s="82" t="s">
        <v>13</v>
      </c>
      <c r="I27" s="82" t="s">
        <v>14</v>
      </c>
      <c r="J27" s="82" t="s">
        <v>15</v>
      </c>
      <c r="K27" s="82" t="s">
        <v>16</v>
      </c>
      <c r="L27" s="82" t="s">
        <v>17</v>
      </c>
      <c r="M27" s="82" t="s">
        <v>18</v>
      </c>
      <c r="N27" s="82" t="s">
        <v>19</v>
      </c>
      <c r="O27" s="82" t="s">
        <v>20</v>
      </c>
      <c r="P27" s="82" t="s">
        <v>21</v>
      </c>
      <c r="Q27" s="3"/>
      <c r="R27" s="75"/>
    </row>
    <row r="28" spans="1:18" ht="22.9" customHeight="1" x14ac:dyDescent="0.25">
      <c r="A28" s="136"/>
      <c r="B28" s="136"/>
      <c r="C28" s="136"/>
      <c r="D28" s="136"/>
      <c r="E28" s="104"/>
      <c r="F28" s="104"/>
      <c r="G28" s="104"/>
      <c r="H28" s="104"/>
      <c r="I28" s="104"/>
      <c r="J28" s="104"/>
      <c r="K28" s="104"/>
      <c r="L28" s="104"/>
      <c r="M28" s="104"/>
      <c r="N28" s="104"/>
      <c r="O28" s="104"/>
      <c r="P28" s="104"/>
      <c r="Q28" s="13" t="s">
        <v>22</v>
      </c>
      <c r="R28" s="75" t="s">
        <v>121</v>
      </c>
    </row>
    <row r="29" spans="1:18" ht="22.9" customHeight="1" x14ac:dyDescent="0.25">
      <c r="A29" s="135" t="s">
        <v>125</v>
      </c>
      <c r="B29" s="136"/>
      <c r="C29" s="136"/>
      <c r="D29" s="136"/>
      <c r="E29" s="74" t="s">
        <v>10</v>
      </c>
      <c r="F29" s="74" t="s">
        <v>11</v>
      </c>
      <c r="G29" s="74" t="s">
        <v>12</v>
      </c>
      <c r="H29" s="74" t="s">
        <v>13</v>
      </c>
      <c r="I29" s="74" t="s">
        <v>14</v>
      </c>
      <c r="J29" s="74" t="s">
        <v>15</v>
      </c>
      <c r="K29" s="74" t="s">
        <v>16</v>
      </c>
      <c r="L29" s="74" t="s">
        <v>17</v>
      </c>
      <c r="M29" s="74" t="s">
        <v>18</v>
      </c>
      <c r="N29" s="74" t="s">
        <v>19</v>
      </c>
      <c r="O29" s="74" t="s">
        <v>20</v>
      </c>
      <c r="P29" s="74" t="s">
        <v>21</v>
      </c>
      <c r="Q29" s="3"/>
      <c r="R29" s="75"/>
    </row>
    <row r="30" spans="1:18" ht="22.9" customHeight="1" x14ac:dyDescent="0.25">
      <c r="A30" s="136"/>
      <c r="B30" s="136"/>
      <c r="C30" s="136"/>
      <c r="D30" s="136"/>
      <c r="E30" s="98"/>
      <c r="F30" s="98"/>
      <c r="G30" s="98"/>
      <c r="H30" s="98"/>
      <c r="I30" s="98"/>
      <c r="J30" s="98"/>
      <c r="K30" s="98"/>
      <c r="L30" s="98"/>
      <c r="M30" s="98"/>
      <c r="N30" s="98"/>
      <c r="O30" s="98"/>
      <c r="P30" s="98"/>
      <c r="Q30" s="13" t="s">
        <v>63</v>
      </c>
      <c r="R30" s="75"/>
    </row>
    <row r="31" spans="1:18" ht="22.9" customHeight="1" x14ac:dyDescent="0.25">
      <c r="A31" s="135" t="s">
        <v>126</v>
      </c>
      <c r="B31" s="136"/>
      <c r="C31" s="136"/>
      <c r="D31" s="136"/>
      <c r="E31" s="74" t="s">
        <v>10</v>
      </c>
      <c r="F31" s="74" t="s">
        <v>11</v>
      </c>
      <c r="G31" s="74" t="s">
        <v>12</v>
      </c>
      <c r="H31" s="74" t="s">
        <v>13</v>
      </c>
      <c r="I31" s="74" t="s">
        <v>14</v>
      </c>
      <c r="J31" s="74" t="s">
        <v>15</v>
      </c>
      <c r="K31" s="74" t="s">
        <v>16</v>
      </c>
      <c r="L31" s="74" t="s">
        <v>17</v>
      </c>
      <c r="M31" s="74" t="s">
        <v>18</v>
      </c>
      <c r="N31" s="74" t="s">
        <v>19</v>
      </c>
      <c r="O31" s="74" t="s">
        <v>20</v>
      </c>
      <c r="P31" s="74" t="s">
        <v>21</v>
      </c>
      <c r="Q31" s="3"/>
      <c r="R31" s="75"/>
    </row>
    <row r="32" spans="1:18" ht="22.9" customHeight="1" x14ac:dyDescent="0.25">
      <c r="A32" s="136"/>
      <c r="B32" s="136"/>
      <c r="C32" s="136"/>
      <c r="D32" s="136"/>
      <c r="E32" s="115">
        <f>E28*E30</f>
        <v>0</v>
      </c>
      <c r="F32" s="115">
        <f t="shared" ref="F32:P32" si="0">F28*F30</f>
        <v>0</v>
      </c>
      <c r="G32" s="115">
        <f t="shared" si="0"/>
        <v>0</v>
      </c>
      <c r="H32" s="115">
        <f t="shared" si="0"/>
        <v>0</v>
      </c>
      <c r="I32" s="115">
        <f t="shared" si="0"/>
        <v>0</v>
      </c>
      <c r="J32" s="115">
        <f t="shared" si="0"/>
        <v>0</v>
      </c>
      <c r="K32" s="115">
        <f t="shared" si="0"/>
        <v>0</v>
      </c>
      <c r="L32" s="115">
        <f t="shared" si="0"/>
        <v>0</v>
      </c>
      <c r="M32" s="115">
        <f t="shared" si="0"/>
        <v>0</v>
      </c>
      <c r="N32" s="115">
        <f t="shared" si="0"/>
        <v>0</v>
      </c>
      <c r="O32" s="115">
        <f t="shared" si="0"/>
        <v>0</v>
      </c>
      <c r="P32" s="115">
        <f t="shared" si="0"/>
        <v>0</v>
      </c>
      <c r="Q32" s="13" t="s">
        <v>62</v>
      </c>
      <c r="R32" s="75"/>
    </row>
    <row r="33" spans="1:18" ht="22.9" customHeight="1" x14ac:dyDescent="0.25">
      <c r="A33" s="135" t="s">
        <v>127</v>
      </c>
      <c r="B33" s="136"/>
      <c r="C33" s="136"/>
      <c r="D33" s="136"/>
      <c r="E33" s="74" t="s">
        <v>10</v>
      </c>
      <c r="F33" s="74" t="s">
        <v>11</v>
      </c>
      <c r="G33" s="74" t="s">
        <v>12</v>
      </c>
      <c r="H33" s="74" t="s">
        <v>13</v>
      </c>
      <c r="I33" s="74" t="s">
        <v>14</v>
      </c>
      <c r="J33" s="74" t="s">
        <v>15</v>
      </c>
      <c r="K33" s="74" t="s">
        <v>16</v>
      </c>
      <c r="L33" s="74" t="s">
        <v>17</v>
      </c>
      <c r="M33" s="74" t="s">
        <v>18</v>
      </c>
      <c r="N33" s="74" t="s">
        <v>19</v>
      </c>
      <c r="O33" s="74" t="s">
        <v>20</v>
      </c>
      <c r="P33" s="74" t="s">
        <v>21</v>
      </c>
      <c r="Q33" s="3"/>
      <c r="R33" s="75"/>
    </row>
    <row r="34" spans="1:18" ht="22.9" customHeight="1" x14ac:dyDescent="0.25">
      <c r="A34" s="136"/>
      <c r="B34" s="136"/>
      <c r="C34" s="136"/>
      <c r="D34" s="136"/>
      <c r="E34" s="116" t="e">
        <f>IF(E$30&gt;=MAX(調整係数一覧!$A$202:$A$221),VLOOKUP(MAX(調整係数一覧!$A$202:$A$221),調整係数一覧!$A$202:$M$221,COLUMN(E$34)-3,0),VLOOKUP(E$30,調整係数一覧!$A$202:$M$221,COLUMN(E$34)-3,0))</f>
        <v>#N/A</v>
      </c>
      <c r="F34" s="116" t="e">
        <f>IF(F$30&gt;=MAX(調整係数一覧!$A$202:$A$221),VLOOKUP(MAX(調整係数一覧!$A$202:$A$221),調整係数一覧!$A$202:$M$221,COLUMN(F$34)-3,0),VLOOKUP(F$30,調整係数一覧!$A$202:$M$221,COLUMN(F$34)-3,0))</f>
        <v>#N/A</v>
      </c>
      <c r="G34" s="116" t="e">
        <f>IF(G$30&gt;=MAX(調整係数一覧!$A$202:$A$221),VLOOKUP(MAX(調整係数一覧!$A$202:$A$221),調整係数一覧!$A$202:$M$221,COLUMN(G$34)-3,0),VLOOKUP(G$30,調整係数一覧!$A$202:$M$221,COLUMN(G$34)-3,0))</f>
        <v>#N/A</v>
      </c>
      <c r="H34" s="116" t="e">
        <f>IF(H$30&gt;=MAX(調整係数一覧!$A$202:$A$221),VLOOKUP(MAX(調整係数一覧!$A$202:$A$221),調整係数一覧!$A$202:$M$221,COLUMN(H$34)-3,0),VLOOKUP(H$30,調整係数一覧!$A$202:$M$221,COLUMN(H$34)-3,0))</f>
        <v>#N/A</v>
      </c>
      <c r="I34" s="116" t="e">
        <f>IF(I$30&gt;=MAX(調整係数一覧!$A$202:$A$221),VLOOKUP(MAX(調整係数一覧!$A$202:$A$221),調整係数一覧!$A$202:$M$221,COLUMN(I$34)-3,0),VLOOKUP(I$30,調整係数一覧!$A$202:$M$221,COLUMN(I$34)-3,0))</f>
        <v>#N/A</v>
      </c>
      <c r="J34" s="116" t="e">
        <f>IF(J$30&gt;=MAX(調整係数一覧!$A$202:$A$221),VLOOKUP(MAX(調整係数一覧!$A$202:$A$221),調整係数一覧!$A$202:$M$221,COLUMN(J$34)-3,0),VLOOKUP(J$30,調整係数一覧!$A$202:$M$221,COLUMN(J$34)-3,0))</f>
        <v>#N/A</v>
      </c>
      <c r="K34" s="116" t="e">
        <f>IF(K$30&gt;=MAX(調整係数一覧!$A$202:$A$221),VLOOKUP(MAX(調整係数一覧!$A$202:$A$221),調整係数一覧!$A$202:$M$221,COLUMN(K$34)-3,0),VLOOKUP(K$30,調整係数一覧!$A$202:$M$221,COLUMN(K$34)-3,0))</f>
        <v>#N/A</v>
      </c>
      <c r="L34" s="116" t="e">
        <f>IF(L$30&gt;=MAX(調整係数一覧!$A$202:$A$221),VLOOKUP(MAX(調整係数一覧!$A$202:$A$221),調整係数一覧!$A$202:$M$221,COLUMN(L$34)-3,0),VLOOKUP(L$30,調整係数一覧!$A$202:$M$221,COLUMN(L$34)-3,0))</f>
        <v>#N/A</v>
      </c>
      <c r="M34" s="116" t="e">
        <f>IF(M$30&gt;=MAX(調整係数一覧!$A$202:$A$221),VLOOKUP(MAX(調整係数一覧!$A$202:$A$221),調整係数一覧!$A$202:$M$221,COLUMN(M$34)-3,0),VLOOKUP(M$30,調整係数一覧!$A$202:$M$221,COLUMN(M$34)-3,0))</f>
        <v>#N/A</v>
      </c>
      <c r="N34" s="116" t="e">
        <f>IF(N$30&gt;=MAX(調整係数一覧!$A$202:$A$221),VLOOKUP(MAX(調整係数一覧!$A$202:$A$221),調整係数一覧!$A$202:$M$221,COLUMN(N$34)-3,0),VLOOKUP(N$30,調整係数一覧!$A$202:$M$221,COLUMN(N$34)-3,0))</f>
        <v>#N/A</v>
      </c>
      <c r="O34" s="116" t="e">
        <f>IF(O$30&gt;=MAX(調整係数一覧!$A$202:$A$221),VLOOKUP(MAX(調整係数一覧!$A$202:$A$221),調整係数一覧!$A$202:$M$221,COLUMN(O$34)-3,0),VLOOKUP(O$30,調整係数一覧!$A$202:$M$221,COLUMN(O$34)-3,0))</f>
        <v>#N/A</v>
      </c>
      <c r="P34" s="116" t="e">
        <f>IF(P$30&gt;=MAX(調整係数一覧!$A$202:$A$221),VLOOKUP(MAX(調整係数一覧!$A$202:$A$221),調整係数一覧!$A$202:$M$221,COLUMN(P$34)-3,0),VLOOKUP(P$30,調整係数一覧!$A$202:$M$221,COLUMN(P$34)-3,0))</f>
        <v>#N/A</v>
      </c>
      <c r="Q34" s="13" t="s">
        <v>64</v>
      </c>
      <c r="R34" s="75" t="s">
        <v>128</v>
      </c>
    </row>
    <row r="35" spans="1:18" ht="40.15" customHeight="1" x14ac:dyDescent="0.25">
      <c r="A35" s="135" t="s">
        <v>129</v>
      </c>
      <c r="B35" s="136"/>
      <c r="C35" s="136"/>
      <c r="D35" s="136"/>
      <c r="E35" s="143">
        <f>'（実需給2025年度以降で使用）入力'!E35:P35</f>
        <v>4.850638409455617E-9</v>
      </c>
      <c r="F35" s="143"/>
      <c r="G35" s="143"/>
      <c r="H35" s="143"/>
      <c r="I35" s="143"/>
      <c r="J35" s="143"/>
      <c r="K35" s="143"/>
      <c r="L35" s="143"/>
      <c r="M35" s="143"/>
      <c r="N35" s="143"/>
      <c r="O35" s="143"/>
      <c r="P35" s="143"/>
      <c r="Q35" s="13" t="s">
        <v>22</v>
      </c>
      <c r="R35" s="75" t="s">
        <v>130</v>
      </c>
    </row>
    <row r="36" spans="1:18" ht="40.15" customHeight="1" x14ac:dyDescent="0.25">
      <c r="A36" s="135" t="s">
        <v>123</v>
      </c>
      <c r="B36" s="136"/>
      <c r="C36" s="136"/>
      <c r="D36" s="136"/>
      <c r="E36" s="144">
        <f>E26-E35</f>
        <v>-4.850638409455617E-9</v>
      </c>
      <c r="F36" s="144"/>
      <c r="G36" s="144"/>
      <c r="H36" s="144"/>
      <c r="I36" s="144"/>
      <c r="J36" s="144"/>
      <c r="K36" s="144"/>
      <c r="L36" s="144"/>
      <c r="M36" s="144"/>
      <c r="N36" s="144"/>
      <c r="O36" s="144"/>
      <c r="P36" s="144"/>
      <c r="Q36" s="13" t="s">
        <v>22</v>
      </c>
      <c r="R36" s="75"/>
    </row>
    <row r="37" spans="1:18" x14ac:dyDescent="0.25">
      <c r="A37" s="1" t="s">
        <v>24</v>
      </c>
    </row>
    <row r="38" spans="1:18" x14ac:dyDescent="0.25">
      <c r="A38" s="1" t="s">
        <v>148</v>
      </c>
    </row>
    <row r="39" spans="1:18" x14ac:dyDescent="0.25">
      <c r="B39" s="22" t="s">
        <v>138</v>
      </c>
    </row>
    <row r="40" spans="1:18" x14ac:dyDescent="0.25">
      <c r="B40" s="22" t="s">
        <v>75</v>
      </c>
    </row>
    <row r="41" spans="1:18" x14ac:dyDescent="0.25">
      <c r="B41" s="22" t="s">
        <v>83</v>
      </c>
    </row>
    <row r="42" spans="1:18" x14ac:dyDescent="0.25">
      <c r="B42" s="1" t="s">
        <v>131</v>
      </c>
    </row>
    <row r="43" spans="1:18" x14ac:dyDescent="0.25">
      <c r="B43" s="1" t="s">
        <v>132</v>
      </c>
    </row>
    <row r="44" spans="1:18" x14ac:dyDescent="0.25">
      <c r="B44" s="22" t="s">
        <v>137</v>
      </c>
    </row>
    <row r="45" spans="1:18" x14ac:dyDescent="0.25">
      <c r="B45" s="22" t="s">
        <v>133</v>
      </c>
    </row>
    <row r="46" spans="1:18" x14ac:dyDescent="0.25">
      <c r="B46" s="1" t="s">
        <v>69</v>
      </c>
    </row>
    <row r="47" spans="1:18" x14ac:dyDescent="0.25">
      <c r="B47" s="1" t="s">
        <v>70</v>
      </c>
    </row>
    <row r="48" spans="1:18" x14ac:dyDescent="0.25">
      <c r="B48" s="1" t="s">
        <v>140</v>
      </c>
    </row>
    <row r="49" spans="2:2" x14ac:dyDescent="0.25">
      <c r="B49" s="1" t="s">
        <v>139</v>
      </c>
    </row>
    <row r="50" spans="2:2" x14ac:dyDescent="0.25">
      <c r="B50" s="1" t="s">
        <v>151</v>
      </c>
    </row>
    <row r="51" spans="2:2" x14ac:dyDescent="0.25">
      <c r="B51" s="1" t="s">
        <v>152</v>
      </c>
    </row>
    <row r="52" spans="2:2" x14ac:dyDescent="0.25">
      <c r="B52" s="1" t="s">
        <v>66</v>
      </c>
    </row>
    <row r="53" spans="2:2" x14ac:dyDescent="0.25">
      <c r="B53" s="1" t="s">
        <v>150</v>
      </c>
    </row>
    <row r="54" spans="2:2" x14ac:dyDescent="0.25">
      <c r="B54" s="1" t="s">
        <v>149</v>
      </c>
    </row>
    <row r="55" spans="2:2" x14ac:dyDescent="0.25">
      <c r="B55" s="1" t="s">
        <v>154</v>
      </c>
    </row>
    <row r="56" spans="2:2" x14ac:dyDescent="0.25">
      <c r="B56" s="1" t="s">
        <v>153</v>
      </c>
    </row>
  </sheetData>
  <sheetProtection algorithmName="SHA-512" hashValue="dgUnpQ39igIu6gyAgpcil+kpZnTdTQaRYhy9P1XOaSqetX9LWptQHQY04EyM01E9+70k2UspyvGfv/rUCHbptA==" saltValue="60xVCtorDHAdtJUfeHrzsA==" spinCount="100000" sheet="1" objects="1" scenarios="1"/>
  <mergeCells count="30">
    <mergeCell ref="A31:D32"/>
    <mergeCell ref="A33:D34"/>
    <mergeCell ref="A35:D35"/>
    <mergeCell ref="E35:P35"/>
    <mergeCell ref="A24:D25"/>
    <mergeCell ref="A26:D26"/>
    <mergeCell ref="E26:P26"/>
    <mergeCell ref="A27:D28"/>
    <mergeCell ref="A29:D30"/>
    <mergeCell ref="A16:D16"/>
    <mergeCell ref="E16:P16"/>
    <mergeCell ref="A17:D17"/>
    <mergeCell ref="E17:P17"/>
    <mergeCell ref="A22:D23"/>
    <mergeCell ref="A36:D36"/>
    <mergeCell ref="E36:P36"/>
    <mergeCell ref="A2:B2"/>
    <mergeCell ref="A4:Q4"/>
    <mergeCell ref="A6:Q6"/>
    <mergeCell ref="M11:Q11"/>
    <mergeCell ref="A12:D12"/>
    <mergeCell ref="E12:P12"/>
    <mergeCell ref="A18:D19"/>
    <mergeCell ref="A20:D21"/>
    <mergeCell ref="A13:D13"/>
    <mergeCell ref="E13:P13"/>
    <mergeCell ref="A14:D14"/>
    <mergeCell ref="E14:P14"/>
    <mergeCell ref="A15:D15"/>
    <mergeCell ref="E15:P15"/>
  </mergeCells>
  <phoneticPr fontId="2"/>
  <conditionalFormatting sqref="E28">
    <cfRule type="cellIs" dxfId="31" priority="27" operator="greaterThan">
      <formula>E19</formula>
    </cfRule>
  </conditionalFormatting>
  <conditionalFormatting sqref="F28">
    <cfRule type="cellIs" dxfId="30" priority="26" operator="greaterThan">
      <formula>F19</formula>
    </cfRule>
  </conditionalFormatting>
  <conditionalFormatting sqref="G28">
    <cfRule type="cellIs" dxfId="29" priority="25" operator="greaterThan">
      <formula>G19</formula>
    </cfRule>
  </conditionalFormatting>
  <conditionalFormatting sqref="H28">
    <cfRule type="cellIs" dxfId="28" priority="24" operator="greaterThan">
      <formula>H19</formula>
    </cfRule>
  </conditionalFormatting>
  <conditionalFormatting sqref="I28">
    <cfRule type="cellIs" dxfId="27" priority="23" operator="greaterThan">
      <formula>I19</formula>
    </cfRule>
  </conditionalFormatting>
  <conditionalFormatting sqref="J28">
    <cfRule type="cellIs" dxfId="26" priority="22" operator="greaterThan">
      <formula>J19</formula>
    </cfRule>
  </conditionalFormatting>
  <conditionalFormatting sqref="K28">
    <cfRule type="cellIs" dxfId="25" priority="21" operator="greaterThan">
      <formula>K19</formula>
    </cfRule>
  </conditionalFormatting>
  <conditionalFormatting sqref="L28">
    <cfRule type="cellIs" dxfId="24" priority="20" operator="greaterThan">
      <formula>L19</formula>
    </cfRule>
  </conditionalFormatting>
  <conditionalFormatting sqref="M28">
    <cfRule type="cellIs" dxfId="23" priority="19" operator="greaterThan">
      <formula>M19</formula>
    </cfRule>
  </conditionalFormatting>
  <conditionalFormatting sqref="N28">
    <cfRule type="cellIs" dxfId="22" priority="18" operator="greaterThan">
      <formula>N19</formula>
    </cfRule>
  </conditionalFormatting>
  <conditionalFormatting sqref="O28">
    <cfRule type="cellIs" dxfId="21" priority="17" operator="greaterThan">
      <formula>O19</formula>
    </cfRule>
  </conditionalFormatting>
  <conditionalFormatting sqref="P28">
    <cfRule type="cellIs" dxfId="20" priority="16" operator="greaterThan">
      <formula>P19</formula>
    </cfRule>
  </conditionalFormatting>
  <conditionalFormatting sqref="E30">
    <cfRule type="cellIs" dxfId="19" priority="15" operator="greaterThan">
      <formula>E21</formula>
    </cfRule>
  </conditionalFormatting>
  <conditionalFormatting sqref="F30">
    <cfRule type="cellIs" dxfId="18" priority="14" operator="greaterThan">
      <formula>F21</formula>
    </cfRule>
  </conditionalFormatting>
  <conditionalFormatting sqref="H30">
    <cfRule type="cellIs" dxfId="17" priority="13" operator="greaterThan">
      <formula>H21</formula>
    </cfRule>
  </conditionalFormatting>
  <conditionalFormatting sqref="I30">
    <cfRule type="cellIs" dxfId="16" priority="12" operator="greaterThan">
      <formula>I21</formula>
    </cfRule>
  </conditionalFormatting>
  <conditionalFormatting sqref="J30">
    <cfRule type="cellIs" dxfId="15" priority="11" operator="greaterThan">
      <formula>J21</formula>
    </cfRule>
  </conditionalFormatting>
  <conditionalFormatting sqref="K30">
    <cfRule type="cellIs" dxfId="14" priority="10" operator="greaterThan">
      <formula>K21</formula>
    </cfRule>
  </conditionalFormatting>
  <conditionalFormatting sqref="L30">
    <cfRule type="cellIs" dxfId="13" priority="9" operator="greaterThan">
      <formula>L21</formula>
    </cfRule>
  </conditionalFormatting>
  <conditionalFormatting sqref="M30">
    <cfRule type="cellIs" dxfId="12" priority="8" operator="greaterThan">
      <formula>M21</formula>
    </cfRule>
  </conditionalFormatting>
  <conditionalFormatting sqref="N30">
    <cfRule type="cellIs" dxfId="11" priority="7" operator="greaterThan">
      <formula>N21</formula>
    </cfRule>
  </conditionalFormatting>
  <conditionalFormatting sqref="O30">
    <cfRule type="cellIs" dxfId="10" priority="6" operator="greaterThan">
      <formula>O21</formula>
    </cfRule>
  </conditionalFormatting>
  <conditionalFormatting sqref="P30">
    <cfRule type="cellIs" dxfId="9" priority="5" operator="greaterThan">
      <formula>P21</formula>
    </cfRule>
  </conditionalFormatting>
  <conditionalFormatting sqref="E35:P35">
    <cfRule type="cellIs" dxfId="8" priority="3" operator="greaterThan">
      <formula>$E$26</formula>
    </cfRule>
    <cfRule type="cellIs" dxfId="7" priority="4" operator="lessThan">
      <formula>1000</formula>
    </cfRule>
  </conditionalFormatting>
  <conditionalFormatting sqref="E36:P36">
    <cfRule type="cellIs" dxfId="6" priority="2" operator="greaterThan">
      <formula>$E$26</formula>
    </cfRule>
  </conditionalFormatting>
  <conditionalFormatting sqref="G30">
    <cfRule type="cellIs" dxfId="5" priority="1" operator="greaterThan">
      <formula>$G$21</formula>
    </cfRule>
  </conditionalFormatting>
  <dataValidations count="2">
    <dataValidation type="whole" operator="lessThanOrEqual" allowBlank="1" showInputMessage="1" showErrorMessage="1" error="【メインオークション】各月の管理容量以下の整数値を入力してください" sqref="E28:P28" xr:uid="{E5718AC3-6D5F-4E19-8ED7-B7098BCC2EB3}">
      <formula1>E19</formula1>
    </dataValidation>
    <dataValidation type="whole" operator="lessThanOrEqual" allowBlank="1" showInputMessage="1" showErrorMessage="1" error="【メインオークション】各月の運転継続時間以下の整数値を入力してください" sqref="E30:P30" xr:uid="{2266FD8B-5FEF-4958-B62C-9F9BBFF7EC9B}">
      <formula1>E21</formula1>
    </dataValidation>
  </dataValidations>
  <pageMargins left="0.11811023622047245" right="0.11811023622047245" top="0.35433070866141736" bottom="0.35433070866141736" header="0.31496062992125984" footer="0.31496062992125984"/>
  <pageSetup paperSize="9" scale="5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election activeCell="E35" sqref="E35:P35"/>
    </sheetView>
  </sheetViews>
  <sheetFormatPr defaultColWidth="8.875" defaultRowHeight="15.75" x14ac:dyDescent="0.25"/>
  <cols>
    <col min="1" max="1" width="2.75" style="1" customWidth="1"/>
    <col min="2" max="2" width="3.75" style="1" customWidth="1"/>
    <col min="3" max="16384" width="8.875" style="1"/>
  </cols>
  <sheetData>
    <row r="2" spans="2:3" x14ac:dyDescent="0.25">
      <c r="B2" s="1" t="s">
        <v>86</v>
      </c>
    </row>
    <row r="3" spans="2:3" x14ac:dyDescent="0.25">
      <c r="B3" s="1" t="s">
        <v>87</v>
      </c>
      <c r="C3" s="46" t="s">
        <v>88</v>
      </c>
    </row>
    <row r="4" spans="2:3" x14ac:dyDescent="0.25">
      <c r="B4" s="1" t="s">
        <v>87</v>
      </c>
      <c r="C4" s="46" t="s">
        <v>89</v>
      </c>
    </row>
    <row r="6" spans="2:3" x14ac:dyDescent="0.25">
      <c r="B6" s="1" t="s">
        <v>90</v>
      </c>
    </row>
    <row r="7" spans="2:3" x14ac:dyDescent="0.25">
      <c r="C7" s="46" t="s">
        <v>91</v>
      </c>
    </row>
    <row r="8" spans="2:3" x14ac:dyDescent="0.25">
      <c r="C8" s="46" t="s">
        <v>92</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88EC8-2E2F-4B2B-AE2E-B10E147F6938}">
  <sheetPr>
    <tabColor rgb="FFFFCCFF"/>
    <pageSetUpPr fitToPage="1"/>
  </sheetPr>
  <dimension ref="A1:S52"/>
  <sheetViews>
    <sheetView zoomScale="70" zoomScaleNormal="70" workbookViewId="0">
      <selection activeCell="E35" sqref="E35:P35"/>
    </sheetView>
  </sheetViews>
  <sheetFormatPr defaultColWidth="9" defaultRowHeight="15.75" x14ac:dyDescent="0.25"/>
  <cols>
    <col min="1" max="4" width="5.625" style="1" customWidth="1"/>
    <col min="5" max="5" width="10.25" style="1" customWidth="1"/>
    <col min="6" max="16" width="10.25" style="1" bestFit="1" customWidth="1"/>
    <col min="17" max="18" width="5.625" style="1" customWidth="1"/>
    <col min="19" max="19" width="7.875" style="1" customWidth="1"/>
    <col min="20" max="20" width="5.625" style="1" customWidth="1"/>
    <col min="21" max="16384" width="9" style="1"/>
  </cols>
  <sheetData>
    <row r="1" spans="1:17" ht="16.5" x14ac:dyDescent="0.25">
      <c r="A1" s="43" t="s">
        <v>77</v>
      </c>
      <c r="B1" s="43"/>
      <c r="C1" s="43"/>
      <c r="D1" s="43"/>
      <c r="E1" s="43"/>
      <c r="F1" s="44" t="s">
        <v>78</v>
      </c>
      <c r="G1" s="44"/>
      <c r="H1" s="44"/>
      <c r="I1" s="45" t="s">
        <v>79</v>
      </c>
    </row>
    <row r="2" spans="1:17" ht="16.5" x14ac:dyDescent="0.25">
      <c r="A2" s="148" t="s">
        <v>0</v>
      </c>
      <c r="B2" s="149"/>
      <c r="C2" s="4"/>
      <c r="D2" s="4"/>
      <c r="E2" s="4"/>
      <c r="F2" s="4"/>
      <c r="G2" s="4"/>
      <c r="H2" s="4"/>
      <c r="I2" s="4"/>
      <c r="J2" s="4"/>
      <c r="K2" s="4"/>
      <c r="L2" s="4"/>
      <c r="M2" s="4"/>
      <c r="N2" s="4"/>
      <c r="O2" s="4"/>
      <c r="P2" s="4"/>
      <c r="Q2" s="4"/>
    </row>
    <row r="3" spans="1:17" ht="16.5" x14ac:dyDescent="0.25">
      <c r="A3" s="19"/>
      <c r="B3" s="19"/>
      <c r="C3" s="4"/>
      <c r="D3" s="4"/>
      <c r="E3" s="4"/>
      <c r="F3" s="4"/>
      <c r="G3" s="4"/>
      <c r="H3" s="4"/>
      <c r="I3" s="4"/>
      <c r="J3" s="4"/>
      <c r="K3" s="4"/>
      <c r="L3" s="4"/>
      <c r="M3" s="4"/>
      <c r="N3" s="4"/>
      <c r="O3" s="4"/>
      <c r="P3" s="4"/>
      <c r="Q3" s="4"/>
    </row>
    <row r="4" spans="1:17" ht="16.5" x14ac:dyDescent="0.25">
      <c r="A4" s="120" t="s">
        <v>145</v>
      </c>
      <c r="B4" s="120"/>
      <c r="C4" s="120"/>
      <c r="D4" s="120"/>
      <c r="E4" s="120"/>
      <c r="F4" s="120"/>
      <c r="G4" s="120"/>
      <c r="H4" s="120"/>
      <c r="I4" s="120"/>
      <c r="J4" s="120"/>
      <c r="K4" s="120"/>
      <c r="L4" s="120"/>
      <c r="M4" s="120"/>
      <c r="N4" s="120"/>
      <c r="O4" s="120"/>
      <c r="P4" s="120"/>
      <c r="Q4" s="120"/>
    </row>
    <row r="5" spans="1:17" ht="16.5" x14ac:dyDescent="0.25">
      <c r="A5" s="4"/>
      <c r="B5" s="4"/>
      <c r="C5" s="4"/>
      <c r="D5" s="4"/>
      <c r="E5" s="4"/>
      <c r="F5" s="4"/>
      <c r="G5" s="4"/>
      <c r="H5" s="4"/>
      <c r="I5" s="4"/>
      <c r="J5" s="4"/>
      <c r="K5" s="4"/>
      <c r="L5" s="4"/>
      <c r="M5" s="4"/>
      <c r="N5" s="15"/>
      <c r="O5" s="4"/>
      <c r="P5" s="4"/>
      <c r="Q5" s="4"/>
    </row>
    <row r="6" spans="1:17" ht="16.5" x14ac:dyDescent="0.25">
      <c r="A6" s="120" t="s">
        <v>61</v>
      </c>
      <c r="B6" s="120"/>
      <c r="C6" s="120"/>
      <c r="D6" s="120"/>
      <c r="E6" s="120"/>
      <c r="F6" s="120"/>
      <c r="G6" s="120"/>
      <c r="H6" s="120"/>
      <c r="I6" s="120"/>
      <c r="J6" s="120"/>
      <c r="K6" s="120"/>
      <c r="L6" s="120"/>
      <c r="M6" s="120"/>
      <c r="N6" s="120"/>
      <c r="O6" s="120"/>
      <c r="P6" s="120"/>
      <c r="Q6" s="120"/>
    </row>
    <row r="7" spans="1:17" ht="16.5" x14ac:dyDescent="0.25">
      <c r="C7" s="4"/>
      <c r="D7" s="4"/>
      <c r="E7" s="16"/>
      <c r="F7" s="16"/>
      <c r="G7" s="16"/>
      <c r="H7" s="16"/>
      <c r="I7" s="16"/>
      <c r="J7" s="16"/>
      <c r="K7" s="16"/>
      <c r="L7" s="16"/>
      <c r="M7" s="16"/>
      <c r="N7" s="16"/>
      <c r="O7" s="16"/>
      <c r="P7" s="16"/>
      <c r="Q7" s="4"/>
    </row>
    <row r="8" spans="1:17" ht="16.5" x14ac:dyDescent="0.25">
      <c r="A8" s="21"/>
      <c r="B8" s="21"/>
      <c r="C8" s="21"/>
      <c r="D8" s="21"/>
      <c r="E8" s="39"/>
      <c r="F8" s="39"/>
      <c r="G8" s="39"/>
      <c r="H8" s="39"/>
      <c r="I8" s="39"/>
      <c r="J8" s="39"/>
      <c r="K8" s="39"/>
      <c r="L8" s="21"/>
      <c r="M8" s="152" t="s">
        <v>84</v>
      </c>
      <c r="N8" s="152"/>
      <c r="O8" s="152"/>
      <c r="P8" s="152"/>
      <c r="Q8" s="152"/>
    </row>
    <row r="9" spans="1:17" ht="24" customHeight="1" x14ac:dyDescent="0.25">
      <c r="A9" s="122" t="s">
        <v>1</v>
      </c>
      <c r="B9" s="122"/>
      <c r="C9" s="122"/>
      <c r="D9" s="122"/>
      <c r="E9" s="126" t="s">
        <v>23</v>
      </c>
      <c r="F9" s="150"/>
      <c r="G9" s="150"/>
      <c r="H9" s="150"/>
      <c r="I9" s="150"/>
      <c r="J9" s="150"/>
      <c r="K9" s="150"/>
      <c r="L9" s="150"/>
      <c r="M9" s="150"/>
      <c r="N9" s="150"/>
      <c r="O9" s="150"/>
      <c r="P9" s="151"/>
      <c r="Q9" s="78" t="s">
        <v>2</v>
      </c>
    </row>
    <row r="10" spans="1:17" ht="24" customHeight="1" x14ac:dyDescent="0.25">
      <c r="A10" s="122" t="s">
        <v>3</v>
      </c>
      <c r="B10" s="122"/>
      <c r="C10" s="122"/>
      <c r="D10" s="122"/>
      <c r="E10" s="153">
        <f>'（実需給2025年度以降で使用）入力'!E13:P13</f>
        <v>0</v>
      </c>
      <c r="F10" s="154"/>
      <c r="G10" s="154"/>
      <c r="H10" s="154"/>
      <c r="I10" s="154"/>
      <c r="J10" s="154"/>
      <c r="K10" s="154"/>
      <c r="L10" s="154"/>
      <c r="M10" s="154"/>
      <c r="N10" s="154"/>
      <c r="O10" s="154"/>
      <c r="P10" s="155"/>
      <c r="Q10" s="3"/>
    </row>
    <row r="11" spans="1:17" ht="30" customHeight="1" x14ac:dyDescent="0.25">
      <c r="A11" s="156" t="s">
        <v>4</v>
      </c>
      <c r="B11" s="156"/>
      <c r="C11" s="156"/>
      <c r="D11" s="156"/>
      <c r="E11" s="157" t="s">
        <v>41</v>
      </c>
      <c r="F11" s="158"/>
      <c r="G11" s="158"/>
      <c r="H11" s="158"/>
      <c r="I11" s="158"/>
      <c r="J11" s="158"/>
      <c r="K11" s="158"/>
      <c r="L11" s="158"/>
      <c r="M11" s="158"/>
      <c r="N11" s="158"/>
      <c r="O11" s="158"/>
      <c r="P11" s="159"/>
      <c r="Q11" s="91"/>
    </row>
    <row r="12" spans="1:17" ht="24" customHeight="1" x14ac:dyDescent="0.25">
      <c r="A12" s="160" t="s">
        <v>5</v>
      </c>
      <c r="B12" s="160"/>
      <c r="C12" s="160"/>
      <c r="D12" s="160"/>
      <c r="E12" s="161" t="s">
        <v>74</v>
      </c>
      <c r="F12" s="162"/>
      <c r="G12" s="162"/>
      <c r="H12" s="162"/>
      <c r="I12" s="162"/>
      <c r="J12" s="162"/>
      <c r="K12" s="162"/>
      <c r="L12" s="162"/>
      <c r="M12" s="162"/>
      <c r="N12" s="162"/>
      <c r="O12" s="162"/>
      <c r="P12" s="163"/>
      <c r="Q12" s="91"/>
    </row>
    <row r="13" spans="1:17" ht="24" customHeight="1" x14ac:dyDescent="0.25">
      <c r="A13" s="160" t="s">
        <v>6</v>
      </c>
      <c r="B13" s="160"/>
      <c r="C13" s="160"/>
      <c r="D13" s="160"/>
      <c r="E13" s="167"/>
      <c r="F13" s="168"/>
      <c r="G13" s="168"/>
      <c r="H13" s="168"/>
      <c r="I13" s="168"/>
      <c r="J13" s="168"/>
      <c r="K13" s="168"/>
      <c r="L13" s="168"/>
      <c r="M13" s="168"/>
      <c r="N13" s="168"/>
      <c r="O13" s="168"/>
      <c r="P13" s="169"/>
      <c r="Q13" s="91"/>
    </row>
    <row r="14" spans="1:17" ht="24" customHeight="1" x14ac:dyDescent="0.25">
      <c r="A14" s="160" t="s">
        <v>7</v>
      </c>
      <c r="B14" s="160"/>
      <c r="C14" s="160"/>
      <c r="D14" s="160"/>
      <c r="E14" s="170"/>
      <c r="F14" s="171"/>
      <c r="G14" s="171"/>
      <c r="H14" s="171"/>
      <c r="I14" s="171"/>
      <c r="J14" s="171"/>
      <c r="K14" s="171"/>
      <c r="L14" s="171"/>
      <c r="M14" s="171"/>
      <c r="N14" s="171"/>
      <c r="O14" s="171"/>
      <c r="P14" s="172"/>
      <c r="Q14" s="86" t="s">
        <v>22</v>
      </c>
    </row>
    <row r="15" spans="1:17" ht="24" customHeight="1" x14ac:dyDescent="0.25">
      <c r="A15" s="160" t="s">
        <v>42</v>
      </c>
      <c r="B15" s="160"/>
      <c r="C15" s="160"/>
      <c r="D15" s="160"/>
      <c r="E15" s="86" t="s">
        <v>10</v>
      </c>
      <c r="F15" s="86" t="s">
        <v>11</v>
      </c>
      <c r="G15" s="86" t="s">
        <v>12</v>
      </c>
      <c r="H15" s="86" t="s">
        <v>13</v>
      </c>
      <c r="I15" s="86" t="s">
        <v>14</v>
      </c>
      <c r="J15" s="86" t="s">
        <v>15</v>
      </c>
      <c r="K15" s="86" t="s">
        <v>16</v>
      </c>
      <c r="L15" s="86" t="s">
        <v>17</v>
      </c>
      <c r="M15" s="86" t="s">
        <v>18</v>
      </c>
      <c r="N15" s="86" t="s">
        <v>19</v>
      </c>
      <c r="O15" s="86" t="s">
        <v>20</v>
      </c>
      <c r="P15" s="86" t="s">
        <v>21</v>
      </c>
      <c r="Q15" s="91"/>
    </row>
    <row r="16" spans="1:17" ht="24" customHeight="1" x14ac:dyDescent="0.25">
      <c r="A16" s="160"/>
      <c r="B16" s="160"/>
      <c r="C16" s="160"/>
      <c r="D16" s="160"/>
      <c r="E16" s="87"/>
      <c r="F16" s="87"/>
      <c r="G16" s="87"/>
      <c r="H16" s="87"/>
      <c r="I16" s="87"/>
      <c r="J16" s="87"/>
      <c r="K16" s="87"/>
      <c r="L16" s="87"/>
      <c r="M16" s="87"/>
      <c r="N16" s="87"/>
      <c r="O16" s="87"/>
      <c r="P16" s="87"/>
      <c r="Q16" s="86" t="s">
        <v>22</v>
      </c>
    </row>
    <row r="17" spans="1:19" ht="24" customHeight="1" x14ac:dyDescent="0.25">
      <c r="A17" s="156" t="s">
        <v>43</v>
      </c>
      <c r="B17" s="160"/>
      <c r="C17" s="160"/>
      <c r="D17" s="160"/>
      <c r="E17" s="86" t="s">
        <v>10</v>
      </c>
      <c r="F17" s="86" t="s">
        <v>11</v>
      </c>
      <c r="G17" s="86" t="s">
        <v>12</v>
      </c>
      <c r="H17" s="86" t="s">
        <v>13</v>
      </c>
      <c r="I17" s="86" t="s">
        <v>14</v>
      </c>
      <c r="J17" s="86" t="s">
        <v>15</v>
      </c>
      <c r="K17" s="86" t="s">
        <v>16</v>
      </c>
      <c r="L17" s="86" t="s">
        <v>17</v>
      </c>
      <c r="M17" s="86" t="s">
        <v>18</v>
      </c>
      <c r="N17" s="86" t="s">
        <v>19</v>
      </c>
      <c r="O17" s="86" t="s">
        <v>20</v>
      </c>
      <c r="P17" s="86" t="s">
        <v>21</v>
      </c>
      <c r="Q17" s="91"/>
    </row>
    <row r="18" spans="1:19" ht="24" customHeight="1" x14ac:dyDescent="0.25">
      <c r="A18" s="160"/>
      <c r="B18" s="160"/>
      <c r="C18" s="160"/>
      <c r="D18" s="160"/>
      <c r="E18" s="88"/>
      <c r="F18" s="88"/>
      <c r="G18" s="88"/>
      <c r="H18" s="88"/>
      <c r="I18" s="88"/>
      <c r="J18" s="88"/>
      <c r="K18" s="88"/>
      <c r="L18" s="88"/>
      <c r="M18" s="88"/>
      <c r="N18" s="88"/>
      <c r="O18" s="88"/>
      <c r="P18" s="88"/>
      <c r="Q18" s="86" t="s">
        <v>63</v>
      </c>
      <c r="R18" s="20"/>
      <c r="S18" s="41"/>
    </row>
    <row r="19" spans="1:19" ht="24" customHeight="1" x14ac:dyDescent="0.25">
      <c r="A19" s="156" t="s">
        <v>44</v>
      </c>
      <c r="B19" s="160"/>
      <c r="C19" s="160"/>
      <c r="D19" s="160"/>
      <c r="E19" s="86" t="s">
        <v>10</v>
      </c>
      <c r="F19" s="86" t="s">
        <v>11</v>
      </c>
      <c r="G19" s="86" t="s">
        <v>12</v>
      </c>
      <c r="H19" s="86" t="s">
        <v>13</v>
      </c>
      <c r="I19" s="86" t="s">
        <v>14</v>
      </c>
      <c r="J19" s="86" t="s">
        <v>15</v>
      </c>
      <c r="K19" s="86" t="s">
        <v>16</v>
      </c>
      <c r="L19" s="86" t="s">
        <v>17</v>
      </c>
      <c r="M19" s="86" t="s">
        <v>18</v>
      </c>
      <c r="N19" s="86" t="s">
        <v>19</v>
      </c>
      <c r="O19" s="86" t="s">
        <v>20</v>
      </c>
      <c r="P19" s="86" t="s">
        <v>21</v>
      </c>
      <c r="Q19" s="91"/>
    </row>
    <row r="20" spans="1:19" ht="24" customHeight="1" x14ac:dyDescent="0.25">
      <c r="A20" s="160"/>
      <c r="B20" s="160"/>
      <c r="C20" s="160"/>
      <c r="D20" s="160"/>
      <c r="E20" s="89">
        <f t="shared" ref="E20:P20" si="0">E18*E16</f>
        <v>0</v>
      </c>
      <c r="F20" s="89">
        <f t="shared" si="0"/>
        <v>0</v>
      </c>
      <c r="G20" s="89">
        <f t="shared" si="0"/>
        <v>0</v>
      </c>
      <c r="H20" s="89">
        <f t="shared" si="0"/>
        <v>0</v>
      </c>
      <c r="I20" s="89">
        <f t="shared" si="0"/>
        <v>0</v>
      </c>
      <c r="J20" s="89">
        <f t="shared" si="0"/>
        <v>0</v>
      </c>
      <c r="K20" s="89">
        <f t="shared" si="0"/>
        <v>0</v>
      </c>
      <c r="L20" s="89">
        <f t="shared" si="0"/>
        <v>0</v>
      </c>
      <c r="M20" s="89">
        <f t="shared" si="0"/>
        <v>0</v>
      </c>
      <c r="N20" s="89">
        <f t="shared" si="0"/>
        <v>0</v>
      </c>
      <c r="O20" s="89">
        <f t="shared" si="0"/>
        <v>0</v>
      </c>
      <c r="P20" s="89">
        <f t="shared" si="0"/>
        <v>0</v>
      </c>
      <c r="Q20" s="86" t="s">
        <v>62</v>
      </c>
      <c r="S20" s="40"/>
    </row>
    <row r="21" spans="1:19" ht="24" customHeight="1" x14ac:dyDescent="0.25">
      <c r="A21" s="156" t="s">
        <v>45</v>
      </c>
      <c r="B21" s="160"/>
      <c r="C21" s="160"/>
      <c r="D21" s="160"/>
      <c r="E21" s="86" t="s">
        <v>10</v>
      </c>
      <c r="F21" s="86" t="s">
        <v>11</v>
      </c>
      <c r="G21" s="86" t="s">
        <v>12</v>
      </c>
      <c r="H21" s="86" t="s">
        <v>13</v>
      </c>
      <c r="I21" s="86" t="s">
        <v>14</v>
      </c>
      <c r="J21" s="86" t="s">
        <v>15</v>
      </c>
      <c r="K21" s="86" t="s">
        <v>16</v>
      </c>
      <c r="L21" s="86" t="s">
        <v>17</v>
      </c>
      <c r="M21" s="86" t="s">
        <v>18</v>
      </c>
      <c r="N21" s="86" t="s">
        <v>19</v>
      </c>
      <c r="O21" s="86" t="s">
        <v>20</v>
      </c>
      <c r="P21" s="86" t="s">
        <v>21</v>
      </c>
      <c r="Q21" s="91"/>
    </row>
    <row r="22" spans="1:19" ht="24" customHeight="1" x14ac:dyDescent="0.25">
      <c r="A22" s="160"/>
      <c r="B22" s="160"/>
      <c r="C22" s="160"/>
      <c r="D22" s="160"/>
      <c r="E22" s="90"/>
      <c r="F22" s="90"/>
      <c r="G22" s="90"/>
      <c r="H22" s="90"/>
      <c r="I22" s="90"/>
      <c r="J22" s="90"/>
      <c r="K22" s="90"/>
      <c r="L22" s="90"/>
      <c r="M22" s="90"/>
      <c r="N22" s="90"/>
      <c r="O22" s="90"/>
      <c r="P22" s="90"/>
      <c r="Q22" s="86" t="s">
        <v>64</v>
      </c>
    </row>
    <row r="23" spans="1:19" ht="24" customHeight="1" x14ac:dyDescent="0.25">
      <c r="A23" s="160" t="s">
        <v>8</v>
      </c>
      <c r="B23" s="160"/>
      <c r="C23" s="160"/>
      <c r="D23" s="160"/>
      <c r="E23" s="164" t="e">
        <f>ROUND(#REF!,0)</f>
        <v>#REF!</v>
      </c>
      <c r="F23" s="165"/>
      <c r="G23" s="165"/>
      <c r="H23" s="165"/>
      <c r="I23" s="165"/>
      <c r="J23" s="165"/>
      <c r="K23" s="165"/>
      <c r="L23" s="165"/>
      <c r="M23" s="165"/>
      <c r="N23" s="165"/>
      <c r="O23" s="165"/>
      <c r="P23" s="166"/>
      <c r="Q23" s="86" t="s">
        <v>22</v>
      </c>
    </row>
    <row r="24" spans="1:19" ht="24" customHeight="1" x14ac:dyDescent="0.25">
      <c r="A24" s="122" t="s">
        <v>46</v>
      </c>
      <c r="B24" s="122"/>
      <c r="C24" s="122"/>
      <c r="D24" s="122"/>
      <c r="E24" s="78" t="s">
        <v>10</v>
      </c>
      <c r="F24" s="78" t="s">
        <v>11</v>
      </c>
      <c r="G24" s="78" t="s">
        <v>12</v>
      </c>
      <c r="H24" s="78" t="s">
        <v>13</v>
      </c>
      <c r="I24" s="78" t="s">
        <v>14</v>
      </c>
      <c r="J24" s="78" t="s">
        <v>15</v>
      </c>
      <c r="K24" s="78" t="s">
        <v>16</v>
      </c>
      <c r="L24" s="78" t="s">
        <v>17</v>
      </c>
      <c r="M24" s="78" t="s">
        <v>18</v>
      </c>
      <c r="N24" s="78" t="s">
        <v>19</v>
      </c>
      <c r="O24" s="78" t="s">
        <v>20</v>
      </c>
      <c r="P24" s="78" t="s">
        <v>21</v>
      </c>
      <c r="Q24" s="3"/>
    </row>
    <row r="25" spans="1:19" ht="24" customHeight="1" x14ac:dyDescent="0.25">
      <c r="A25" s="122"/>
      <c r="B25" s="122"/>
      <c r="C25" s="122"/>
      <c r="D25" s="122"/>
      <c r="E25" s="72">
        <f>'（実需給2025年度以降で使用）入力'!E28</f>
        <v>0</v>
      </c>
      <c r="F25" s="72">
        <f>'（実需給2025年度以降で使用）入力'!F28</f>
        <v>0</v>
      </c>
      <c r="G25" s="72">
        <f>'（実需給2025年度以降で使用）入力'!G28</f>
        <v>0</v>
      </c>
      <c r="H25" s="72">
        <f>'（実需給2025年度以降で使用）入力'!H28</f>
        <v>0</v>
      </c>
      <c r="I25" s="72">
        <f>'（実需給2025年度以降で使用）入力'!I28</f>
        <v>0</v>
      </c>
      <c r="J25" s="72">
        <f>'（実需給2025年度以降で使用）入力'!J28</f>
        <v>0</v>
      </c>
      <c r="K25" s="72">
        <f>'（実需給2025年度以降で使用）入力'!K28</f>
        <v>0</v>
      </c>
      <c r="L25" s="72">
        <f>'（実需給2025年度以降で使用）入力'!L28</f>
        <v>0</v>
      </c>
      <c r="M25" s="72">
        <f>'（実需給2025年度以降で使用）入力'!M28</f>
        <v>0</v>
      </c>
      <c r="N25" s="72">
        <f>'（実需給2025年度以降で使用）入力'!N28</f>
        <v>0</v>
      </c>
      <c r="O25" s="72">
        <f>'（実需給2025年度以降で使用）入力'!O28</f>
        <v>0</v>
      </c>
      <c r="P25" s="72">
        <f>'（実需給2025年度以降で使用）入力'!P28</f>
        <v>0</v>
      </c>
      <c r="Q25" s="13" t="s">
        <v>22</v>
      </c>
    </row>
    <row r="26" spans="1:19" ht="24" customHeight="1" x14ac:dyDescent="0.25">
      <c r="A26" s="130" t="s">
        <v>47</v>
      </c>
      <c r="B26" s="122"/>
      <c r="C26" s="122"/>
      <c r="D26" s="122"/>
      <c r="E26" s="78" t="s">
        <v>10</v>
      </c>
      <c r="F26" s="78" t="s">
        <v>11</v>
      </c>
      <c r="G26" s="78" t="s">
        <v>12</v>
      </c>
      <c r="H26" s="78" t="s">
        <v>13</v>
      </c>
      <c r="I26" s="78" t="s">
        <v>14</v>
      </c>
      <c r="J26" s="78" t="s">
        <v>15</v>
      </c>
      <c r="K26" s="78" t="s">
        <v>16</v>
      </c>
      <c r="L26" s="78" t="s">
        <v>17</v>
      </c>
      <c r="M26" s="78" t="s">
        <v>18</v>
      </c>
      <c r="N26" s="78" t="s">
        <v>19</v>
      </c>
      <c r="O26" s="78" t="s">
        <v>20</v>
      </c>
      <c r="P26" s="78" t="s">
        <v>21</v>
      </c>
      <c r="Q26" s="3"/>
    </row>
    <row r="27" spans="1:19" ht="24" customHeight="1" x14ac:dyDescent="0.25">
      <c r="A27" s="122"/>
      <c r="B27" s="122"/>
      <c r="C27" s="122"/>
      <c r="D27" s="122"/>
      <c r="E27" s="73">
        <f>'（実需給2025年度以降で使用）入力'!E30</f>
        <v>0</v>
      </c>
      <c r="F27" s="73">
        <f>'（実需給2025年度以降で使用）入力'!F30</f>
        <v>0</v>
      </c>
      <c r="G27" s="73">
        <f>'（実需給2025年度以降で使用）入力'!G30</f>
        <v>0</v>
      </c>
      <c r="H27" s="73">
        <f>'（実需給2025年度以降で使用）入力'!H30</f>
        <v>0</v>
      </c>
      <c r="I27" s="73">
        <f>'（実需給2025年度以降で使用）入力'!I30</f>
        <v>0</v>
      </c>
      <c r="J27" s="73">
        <f>'（実需給2025年度以降で使用）入力'!J30</f>
        <v>0</v>
      </c>
      <c r="K27" s="73">
        <f>'（実需給2025年度以降で使用）入力'!K30</f>
        <v>0</v>
      </c>
      <c r="L27" s="73">
        <f>'（実需給2025年度以降で使用）入力'!L30</f>
        <v>0</v>
      </c>
      <c r="M27" s="73">
        <f>'（実需給2025年度以降で使用）入力'!M30</f>
        <v>0</v>
      </c>
      <c r="N27" s="73">
        <f>'（実需給2025年度以降で使用）入力'!N30</f>
        <v>0</v>
      </c>
      <c r="O27" s="73">
        <f>'（実需給2025年度以降で使用）入力'!O30</f>
        <v>0</v>
      </c>
      <c r="P27" s="73">
        <f>'（実需給2025年度以降で使用）入力'!P30</f>
        <v>0</v>
      </c>
      <c r="Q27" s="13" t="s">
        <v>63</v>
      </c>
      <c r="R27" s="20"/>
    </row>
    <row r="28" spans="1:19" ht="24" customHeight="1" x14ac:dyDescent="0.25">
      <c r="A28" s="156" t="s">
        <v>48</v>
      </c>
      <c r="B28" s="160"/>
      <c r="C28" s="160"/>
      <c r="D28" s="160"/>
      <c r="E28" s="86" t="s">
        <v>10</v>
      </c>
      <c r="F28" s="86" t="s">
        <v>11</v>
      </c>
      <c r="G28" s="86" t="s">
        <v>12</v>
      </c>
      <c r="H28" s="86" t="s">
        <v>13</v>
      </c>
      <c r="I28" s="86" t="s">
        <v>14</v>
      </c>
      <c r="J28" s="86" t="s">
        <v>15</v>
      </c>
      <c r="K28" s="86" t="s">
        <v>16</v>
      </c>
      <c r="L28" s="86" t="s">
        <v>17</v>
      </c>
      <c r="M28" s="86" t="s">
        <v>18</v>
      </c>
      <c r="N28" s="86" t="s">
        <v>19</v>
      </c>
      <c r="O28" s="86" t="s">
        <v>20</v>
      </c>
      <c r="P28" s="86" t="s">
        <v>21</v>
      </c>
      <c r="Q28" s="91"/>
    </row>
    <row r="29" spans="1:19" ht="24" customHeight="1" x14ac:dyDescent="0.25">
      <c r="A29" s="160"/>
      <c r="B29" s="160"/>
      <c r="C29" s="160"/>
      <c r="D29" s="160"/>
      <c r="E29" s="89">
        <f t="shared" ref="E29:P29" si="1">E27*E25</f>
        <v>0</v>
      </c>
      <c r="F29" s="89">
        <f t="shared" si="1"/>
        <v>0</v>
      </c>
      <c r="G29" s="89">
        <f t="shared" si="1"/>
        <v>0</v>
      </c>
      <c r="H29" s="89">
        <f t="shared" si="1"/>
        <v>0</v>
      </c>
      <c r="I29" s="89">
        <f t="shared" si="1"/>
        <v>0</v>
      </c>
      <c r="J29" s="89">
        <f t="shared" si="1"/>
        <v>0</v>
      </c>
      <c r="K29" s="89">
        <f t="shared" si="1"/>
        <v>0</v>
      </c>
      <c r="L29" s="89">
        <f t="shared" si="1"/>
        <v>0</v>
      </c>
      <c r="M29" s="89">
        <f t="shared" si="1"/>
        <v>0</v>
      </c>
      <c r="N29" s="89">
        <f t="shared" si="1"/>
        <v>0</v>
      </c>
      <c r="O29" s="89">
        <f t="shared" si="1"/>
        <v>0</v>
      </c>
      <c r="P29" s="89">
        <f t="shared" si="1"/>
        <v>0</v>
      </c>
      <c r="Q29" s="86" t="s">
        <v>62</v>
      </c>
      <c r="R29" s="20"/>
    </row>
    <row r="30" spans="1:19" ht="24" customHeight="1" x14ac:dyDescent="0.25">
      <c r="A30" s="156" t="s">
        <v>49</v>
      </c>
      <c r="B30" s="160"/>
      <c r="C30" s="160"/>
      <c r="D30" s="160"/>
      <c r="E30" s="86" t="s">
        <v>10</v>
      </c>
      <c r="F30" s="86" t="s">
        <v>11</v>
      </c>
      <c r="G30" s="86" t="s">
        <v>12</v>
      </c>
      <c r="H30" s="86" t="s">
        <v>13</v>
      </c>
      <c r="I30" s="86" t="s">
        <v>14</v>
      </c>
      <c r="J30" s="86" t="s">
        <v>15</v>
      </c>
      <c r="K30" s="86" t="s">
        <v>16</v>
      </c>
      <c r="L30" s="86" t="s">
        <v>17</v>
      </c>
      <c r="M30" s="86" t="s">
        <v>18</v>
      </c>
      <c r="N30" s="86" t="s">
        <v>19</v>
      </c>
      <c r="O30" s="86" t="s">
        <v>20</v>
      </c>
      <c r="P30" s="86" t="s">
        <v>21</v>
      </c>
      <c r="Q30" s="91"/>
    </row>
    <row r="31" spans="1:19" ht="24" customHeight="1" x14ac:dyDescent="0.25">
      <c r="A31" s="160"/>
      <c r="B31" s="160"/>
      <c r="C31" s="160"/>
      <c r="D31" s="160"/>
      <c r="E31" s="90" t="e">
        <f>'（実需給2025年度以降で使用）入力'!E34</f>
        <v>#N/A</v>
      </c>
      <c r="F31" s="90" t="e">
        <f>'（実需給2025年度以降で使用）入力'!F34</f>
        <v>#N/A</v>
      </c>
      <c r="G31" s="90" t="e">
        <f>'（実需給2025年度以降で使用）入力'!G34</f>
        <v>#N/A</v>
      </c>
      <c r="H31" s="90" t="e">
        <f>'（実需給2025年度以降で使用）入力'!H34</f>
        <v>#N/A</v>
      </c>
      <c r="I31" s="90" t="e">
        <f>'（実需給2025年度以降で使用）入力'!I34</f>
        <v>#N/A</v>
      </c>
      <c r="J31" s="90" t="e">
        <f>'（実需給2025年度以降で使用）入力'!J34</f>
        <v>#N/A</v>
      </c>
      <c r="K31" s="90" t="e">
        <f>'（実需給2025年度以降で使用）入力'!K34</f>
        <v>#N/A</v>
      </c>
      <c r="L31" s="90" t="e">
        <f>'（実需給2025年度以降で使用）入力'!L34</f>
        <v>#N/A</v>
      </c>
      <c r="M31" s="90" t="e">
        <f>'（実需給2025年度以降で使用）入力'!M34</f>
        <v>#N/A</v>
      </c>
      <c r="N31" s="90" t="e">
        <f>'（実需給2025年度以降で使用）入力'!N34</f>
        <v>#N/A</v>
      </c>
      <c r="O31" s="90" t="e">
        <f>'（実需給2025年度以降で使用）入力'!O34</f>
        <v>#N/A</v>
      </c>
      <c r="P31" s="90" t="e">
        <f>'（実需給2025年度以降で使用）入力'!P34</f>
        <v>#N/A</v>
      </c>
      <c r="Q31" s="86" t="s">
        <v>64</v>
      </c>
    </row>
    <row r="32" spans="1:19" ht="24" customHeight="1" x14ac:dyDescent="0.25">
      <c r="A32" s="160" t="s">
        <v>9</v>
      </c>
      <c r="B32" s="160"/>
      <c r="C32" s="160"/>
      <c r="D32" s="160"/>
      <c r="E32" s="164">
        <f>'（実需給2025年度以降で使用）入力'!E35:P35</f>
        <v>4.850638409455617E-9</v>
      </c>
      <c r="F32" s="165"/>
      <c r="G32" s="165"/>
      <c r="H32" s="165"/>
      <c r="I32" s="165"/>
      <c r="J32" s="165"/>
      <c r="K32" s="165"/>
      <c r="L32" s="165"/>
      <c r="M32" s="165"/>
      <c r="N32" s="165"/>
      <c r="O32" s="165"/>
      <c r="P32" s="166"/>
      <c r="Q32" s="86" t="s">
        <v>22</v>
      </c>
    </row>
    <row r="33" spans="1:2" x14ac:dyDescent="0.25">
      <c r="A33" s="1" t="s">
        <v>24</v>
      </c>
    </row>
    <row r="34" spans="1:2" x14ac:dyDescent="0.25">
      <c r="A34" s="1" t="s">
        <v>144</v>
      </c>
    </row>
    <row r="35" spans="1:2" x14ac:dyDescent="0.25">
      <c r="B35" s="1" t="s">
        <v>143</v>
      </c>
    </row>
    <row r="36" spans="1:2" x14ac:dyDescent="0.25">
      <c r="B36" s="22" t="s">
        <v>75</v>
      </c>
    </row>
    <row r="37" spans="1:2" x14ac:dyDescent="0.25">
      <c r="B37" s="22" t="s">
        <v>83</v>
      </c>
    </row>
    <row r="38" spans="1:2" x14ac:dyDescent="0.25">
      <c r="B38" s="1" t="s">
        <v>67</v>
      </c>
    </row>
    <row r="39" spans="1:2" x14ac:dyDescent="0.25">
      <c r="B39" s="1" t="s">
        <v>68</v>
      </c>
    </row>
    <row r="40" spans="1:2" x14ac:dyDescent="0.25">
      <c r="B40" s="1" t="s">
        <v>142</v>
      </c>
    </row>
    <row r="41" spans="1:2" x14ac:dyDescent="0.25">
      <c r="B41" s="22" t="s">
        <v>81</v>
      </c>
    </row>
    <row r="42" spans="1:2" x14ac:dyDescent="0.25">
      <c r="B42" s="1" t="s">
        <v>69</v>
      </c>
    </row>
    <row r="43" spans="1:2" x14ac:dyDescent="0.25">
      <c r="B43" s="1" t="s">
        <v>70</v>
      </c>
    </row>
    <row r="44" spans="1:2" x14ac:dyDescent="0.25">
      <c r="B44" s="1" t="s">
        <v>71</v>
      </c>
    </row>
    <row r="46" spans="1:2" x14ac:dyDescent="0.25">
      <c r="A46" s="1" t="s">
        <v>141</v>
      </c>
    </row>
    <row r="47" spans="1:2" x14ac:dyDescent="0.25">
      <c r="B47" s="1" t="s">
        <v>85</v>
      </c>
    </row>
    <row r="48" spans="1:2" x14ac:dyDescent="0.25">
      <c r="B48" s="1" t="s">
        <v>82</v>
      </c>
    </row>
    <row r="49" spans="2:2" x14ac:dyDescent="0.25">
      <c r="B49" s="1" t="s">
        <v>66</v>
      </c>
    </row>
    <row r="50" spans="2:2" x14ac:dyDescent="0.25">
      <c r="B50" s="1" t="s">
        <v>72</v>
      </c>
    </row>
    <row r="51" spans="2:2" x14ac:dyDescent="0.25">
      <c r="B51" s="1" t="s">
        <v>73</v>
      </c>
    </row>
    <row r="52" spans="2:2" x14ac:dyDescent="0.25">
      <c r="B52" s="1" t="s">
        <v>80</v>
      </c>
    </row>
  </sheetData>
  <mergeCells count="28">
    <mergeCell ref="A13:D13"/>
    <mergeCell ref="E13:P13"/>
    <mergeCell ref="A14:D14"/>
    <mergeCell ref="E14:P14"/>
    <mergeCell ref="A15:D16"/>
    <mergeCell ref="A32:D32"/>
    <mergeCell ref="E32:P32"/>
    <mergeCell ref="A17:D18"/>
    <mergeCell ref="A19:D20"/>
    <mergeCell ref="A21:D22"/>
    <mergeCell ref="E23:P23"/>
    <mergeCell ref="A24:D25"/>
    <mergeCell ref="A26:D27"/>
    <mergeCell ref="A28:D29"/>
    <mergeCell ref="A30:D31"/>
    <mergeCell ref="A23:D23"/>
    <mergeCell ref="A10:D10"/>
    <mergeCell ref="E10:P10"/>
    <mergeCell ref="A11:D11"/>
    <mergeCell ref="E11:P11"/>
    <mergeCell ref="A12:D12"/>
    <mergeCell ref="E12:P12"/>
    <mergeCell ref="A2:B2"/>
    <mergeCell ref="A4:Q4"/>
    <mergeCell ref="A6:Q6"/>
    <mergeCell ref="A9:D9"/>
    <mergeCell ref="E9:P9"/>
    <mergeCell ref="M8:Q8"/>
  </mergeCells>
  <phoneticPr fontId="2"/>
  <conditionalFormatting sqref="E16:P16">
    <cfRule type="cellIs" dxfId="4" priority="1" operator="greaterThan">
      <formula>$E$14</formula>
    </cfRule>
  </conditionalFormatting>
  <dataValidations count="5">
    <dataValidation type="whole" operator="lessThanOrEqual" allowBlank="1" showInputMessage="1" showErrorMessage="1" error="設備容量以下の整数値で入力してください" sqref="E16:P16" xr:uid="{00000000-0002-0000-0100-000004000000}">
      <formula1>$E$14</formula1>
    </dataValidation>
    <dataValidation type="whole" operator="greaterThanOrEqual" allowBlank="1" showInputMessage="1" showErrorMessage="1" error="3以上の整数値で入力してください" sqref="E18:P18" xr:uid="{00000000-0002-0000-0100-000003000000}">
      <formula1>3</formula1>
    </dataValidation>
    <dataValidation type="whole" operator="greaterThanOrEqual" allowBlank="1" showInputMessage="1" showErrorMessage="1" sqref="E27:P27" xr:uid="{00000000-0002-0000-0100-000002000000}">
      <formula1>3</formula1>
    </dataValidation>
    <dataValidation type="whole" operator="lessThanOrEqual" allowBlank="1" showInputMessage="1" showErrorMessage="1" error="各月の送電可能電力以下の整数値で入力してください" sqref="E25:P25" xr:uid="{00000000-0002-0000-0100-000001000000}">
      <formula1>E16</formula1>
    </dataValidation>
    <dataValidation type="list" allowBlank="1" showInputMessage="1" showErrorMessage="1" sqref="E13:P13" xr:uid="{00000000-0002-0000-0100-000000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6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pageSetUpPr fitToPage="1"/>
  </sheetPr>
  <dimension ref="A1:S55"/>
  <sheetViews>
    <sheetView zoomScale="70" zoomScaleNormal="70" workbookViewId="0">
      <selection activeCell="E35" sqref="E35:P35"/>
    </sheetView>
  </sheetViews>
  <sheetFormatPr defaultColWidth="9" defaultRowHeight="15.75" x14ac:dyDescent="0.25"/>
  <cols>
    <col min="1" max="4" width="5.625" style="1" customWidth="1"/>
    <col min="5" max="5" width="10.25" style="1" customWidth="1"/>
    <col min="6" max="16" width="10.25" style="1" bestFit="1" customWidth="1"/>
    <col min="17" max="18" width="5.625" style="1" customWidth="1"/>
    <col min="19" max="19" width="7.875" style="1" customWidth="1"/>
    <col min="20" max="20" width="5.625" style="1" customWidth="1"/>
    <col min="21" max="16384" width="9" style="1"/>
  </cols>
  <sheetData>
    <row r="1" spans="1:17" ht="16.5" x14ac:dyDescent="0.25">
      <c r="A1" s="43" t="s">
        <v>77</v>
      </c>
      <c r="B1" s="43"/>
      <c r="C1" s="43"/>
      <c r="D1" s="43"/>
      <c r="E1" s="43"/>
      <c r="F1" s="44" t="s">
        <v>78</v>
      </c>
      <c r="G1" s="44"/>
      <c r="H1" s="44"/>
      <c r="I1" s="45" t="s">
        <v>79</v>
      </c>
    </row>
    <row r="2" spans="1:17" ht="16.5" x14ac:dyDescent="0.25">
      <c r="A2" s="148" t="s">
        <v>0</v>
      </c>
      <c r="B2" s="149"/>
      <c r="C2" s="4"/>
      <c r="D2" s="4"/>
      <c r="E2" s="4"/>
      <c r="F2" s="4"/>
      <c r="G2" s="4"/>
      <c r="H2" s="4"/>
      <c r="I2" s="4"/>
      <c r="J2" s="4"/>
      <c r="K2" s="4"/>
      <c r="L2" s="4"/>
      <c r="M2" s="4"/>
      <c r="N2" s="4"/>
      <c r="O2" s="4"/>
      <c r="P2" s="4"/>
      <c r="Q2" s="4"/>
    </row>
    <row r="3" spans="1:17" ht="16.5" x14ac:dyDescent="0.25">
      <c r="A3" s="19"/>
      <c r="B3" s="19"/>
      <c r="C3" s="4"/>
      <c r="D3" s="4"/>
      <c r="E3" s="4"/>
      <c r="F3" s="4"/>
      <c r="G3" s="4"/>
      <c r="H3" s="4"/>
      <c r="I3" s="4"/>
      <c r="J3" s="4"/>
      <c r="K3" s="4"/>
      <c r="L3" s="4"/>
      <c r="M3" s="4"/>
      <c r="N3" s="4"/>
      <c r="O3" s="4"/>
      <c r="P3" s="4"/>
      <c r="Q3" s="4"/>
    </row>
    <row r="4" spans="1:17" ht="16.5" x14ac:dyDescent="0.25">
      <c r="A4" s="120" t="s">
        <v>108</v>
      </c>
      <c r="B4" s="120"/>
      <c r="C4" s="120"/>
      <c r="D4" s="120"/>
      <c r="E4" s="120"/>
      <c r="F4" s="120"/>
      <c r="G4" s="120"/>
      <c r="H4" s="120"/>
      <c r="I4" s="120"/>
      <c r="J4" s="120"/>
      <c r="K4" s="120"/>
      <c r="L4" s="120"/>
      <c r="M4" s="120"/>
      <c r="N4" s="120"/>
      <c r="O4" s="120"/>
      <c r="P4" s="120"/>
      <c r="Q4" s="120"/>
    </row>
    <row r="5" spans="1:17" ht="16.5" x14ac:dyDescent="0.25">
      <c r="A5" s="70"/>
      <c r="B5" s="70"/>
      <c r="C5" s="70"/>
      <c r="D5" s="70"/>
      <c r="E5" s="70"/>
      <c r="F5" s="70"/>
      <c r="G5" s="70"/>
      <c r="H5" s="70"/>
      <c r="I5" s="70"/>
      <c r="J5" s="70"/>
      <c r="K5" s="70"/>
      <c r="L5" s="70"/>
      <c r="M5" s="70"/>
      <c r="N5" s="70"/>
      <c r="O5" s="70"/>
      <c r="P5" s="70"/>
      <c r="Q5" s="70"/>
    </row>
    <row r="6" spans="1:17" ht="16.5" x14ac:dyDescent="0.25">
      <c r="A6" s="120" t="s">
        <v>61</v>
      </c>
      <c r="B6" s="120"/>
      <c r="C6" s="120"/>
      <c r="D6" s="120"/>
      <c r="E6" s="120"/>
      <c r="F6" s="120"/>
      <c r="G6" s="120"/>
      <c r="H6" s="120"/>
      <c r="I6" s="120"/>
      <c r="J6" s="120"/>
      <c r="K6" s="120"/>
      <c r="L6" s="120"/>
      <c r="M6" s="120"/>
      <c r="N6" s="120"/>
      <c r="O6" s="120"/>
      <c r="P6" s="120"/>
      <c r="Q6" s="120"/>
    </row>
    <row r="7" spans="1:17" ht="16.5" x14ac:dyDescent="0.25">
      <c r="A7" s="70"/>
      <c r="B7" s="70"/>
      <c r="C7" s="70"/>
      <c r="D7" s="70"/>
      <c r="E7" s="70"/>
      <c r="F7" s="70"/>
      <c r="G7" s="70"/>
      <c r="H7" s="70"/>
      <c r="I7" s="70"/>
      <c r="J7" s="70"/>
      <c r="K7" s="70"/>
      <c r="L7" s="70"/>
      <c r="M7" s="70"/>
      <c r="N7" s="70"/>
      <c r="O7" s="70"/>
      <c r="P7" s="70"/>
      <c r="Q7" s="70"/>
    </row>
    <row r="8" spans="1:17" ht="16.5" x14ac:dyDescent="0.25">
      <c r="A8" s="48" t="s">
        <v>93</v>
      </c>
      <c r="B8" s="47"/>
      <c r="C8" s="47"/>
      <c r="D8" s="47"/>
      <c r="E8" s="47"/>
      <c r="F8" s="47"/>
      <c r="G8" s="47"/>
      <c r="H8" s="47"/>
      <c r="I8" s="47"/>
      <c r="J8" s="47"/>
      <c r="K8" s="47"/>
      <c r="L8" s="47"/>
      <c r="M8" s="47"/>
      <c r="N8" s="47"/>
      <c r="O8" s="47"/>
      <c r="P8" s="47"/>
      <c r="Q8" s="47"/>
    </row>
    <row r="9" spans="1:17" ht="16.5" x14ac:dyDescent="0.25">
      <c r="A9" s="47"/>
      <c r="B9" s="68" t="s">
        <v>94</v>
      </c>
      <c r="C9" s="47"/>
      <c r="D9" s="47"/>
      <c r="E9" s="47"/>
      <c r="F9" s="47"/>
      <c r="G9" s="47"/>
      <c r="H9" s="47"/>
      <c r="I9" s="47"/>
      <c r="J9" s="47"/>
      <c r="K9" s="47"/>
      <c r="L9" s="47"/>
      <c r="M9" s="47"/>
      <c r="N9" s="47"/>
      <c r="O9" s="47"/>
      <c r="P9" s="47"/>
      <c r="Q9" s="47"/>
    </row>
    <row r="10" spans="1:17" ht="16.5" x14ac:dyDescent="0.25">
      <c r="A10" s="70"/>
      <c r="B10" s="68"/>
      <c r="C10" s="70"/>
      <c r="D10" s="70"/>
      <c r="E10" s="70"/>
      <c r="F10" s="70"/>
      <c r="G10" s="70"/>
      <c r="H10" s="70"/>
      <c r="I10" s="70"/>
      <c r="J10" s="70"/>
      <c r="K10" s="70"/>
      <c r="L10" s="70"/>
      <c r="M10" s="70"/>
      <c r="N10" s="70"/>
      <c r="O10" s="70"/>
      <c r="P10" s="70"/>
      <c r="Q10" s="70"/>
    </row>
    <row r="11" spans="1:17" ht="16.5" x14ac:dyDescent="0.25">
      <c r="A11" s="21"/>
      <c r="B11" s="21"/>
      <c r="C11" s="21"/>
      <c r="D11" s="21"/>
      <c r="E11" s="39"/>
      <c r="F11" s="39"/>
      <c r="G11" s="39"/>
      <c r="H11" s="39"/>
      <c r="I11" s="39"/>
      <c r="J11" s="39"/>
      <c r="K11" s="39"/>
      <c r="L11" s="21"/>
      <c r="M11" s="173" t="s">
        <v>84</v>
      </c>
      <c r="N11" s="173"/>
      <c r="O11" s="173"/>
      <c r="P11" s="173"/>
      <c r="Q11" s="173"/>
    </row>
    <row r="12" spans="1:17" ht="24" customHeight="1" x14ac:dyDescent="0.25">
      <c r="A12" s="122" t="s">
        <v>1</v>
      </c>
      <c r="B12" s="122"/>
      <c r="C12" s="122"/>
      <c r="D12" s="122"/>
      <c r="E12" s="126" t="s">
        <v>23</v>
      </c>
      <c r="F12" s="150"/>
      <c r="G12" s="150"/>
      <c r="H12" s="150"/>
      <c r="I12" s="150"/>
      <c r="J12" s="150"/>
      <c r="K12" s="150"/>
      <c r="L12" s="150"/>
      <c r="M12" s="150"/>
      <c r="N12" s="150"/>
      <c r="O12" s="150"/>
      <c r="P12" s="151"/>
      <c r="Q12" s="14" t="s">
        <v>2</v>
      </c>
    </row>
    <row r="13" spans="1:17" ht="24" customHeight="1" x14ac:dyDescent="0.25">
      <c r="A13" s="122" t="s">
        <v>3</v>
      </c>
      <c r="B13" s="122"/>
      <c r="C13" s="122"/>
      <c r="D13" s="122"/>
      <c r="E13" s="153">
        <f>【リリースAX】入力!E13</f>
        <v>0</v>
      </c>
      <c r="F13" s="154"/>
      <c r="G13" s="154"/>
      <c r="H13" s="154"/>
      <c r="I13" s="154"/>
      <c r="J13" s="154"/>
      <c r="K13" s="154"/>
      <c r="L13" s="154"/>
      <c r="M13" s="154"/>
      <c r="N13" s="154"/>
      <c r="O13" s="154"/>
      <c r="P13" s="155"/>
      <c r="Q13" s="69"/>
    </row>
    <row r="14" spans="1:17" ht="30" customHeight="1" x14ac:dyDescent="0.25">
      <c r="A14" s="156" t="s">
        <v>4</v>
      </c>
      <c r="B14" s="156"/>
      <c r="C14" s="156"/>
      <c r="D14" s="156"/>
      <c r="E14" s="157">
        <f>【リリースAX】入力!E14</f>
        <v>0</v>
      </c>
      <c r="F14" s="158"/>
      <c r="G14" s="158"/>
      <c r="H14" s="158"/>
      <c r="I14" s="158"/>
      <c r="J14" s="158"/>
      <c r="K14" s="158"/>
      <c r="L14" s="158"/>
      <c r="M14" s="158"/>
      <c r="N14" s="158"/>
      <c r="O14" s="158"/>
      <c r="P14" s="159"/>
      <c r="Q14" s="91"/>
    </row>
    <row r="15" spans="1:17" ht="24" customHeight="1" x14ac:dyDescent="0.25">
      <c r="A15" s="160" t="s">
        <v>5</v>
      </c>
      <c r="B15" s="160"/>
      <c r="C15" s="160"/>
      <c r="D15" s="160"/>
      <c r="E15" s="161">
        <f>【リリースAX】入力!E15</f>
        <v>0</v>
      </c>
      <c r="F15" s="162"/>
      <c r="G15" s="162"/>
      <c r="H15" s="162"/>
      <c r="I15" s="162"/>
      <c r="J15" s="162"/>
      <c r="K15" s="162"/>
      <c r="L15" s="162"/>
      <c r="M15" s="162"/>
      <c r="N15" s="162"/>
      <c r="O15" s="162"/>
      <c r="P15" s="163"/>
      <c r="Q15" s="91"/>
    </row>
    <row r="16" spans="1:17" ht="24" customHeight="1" x14ac:dyDescent="0.25">
      <c r="A16" s="160" t="s">
        <v>6</v>
      </c>
      <c r="B16" s="160"/>
      <c r="C16" s="160"/>
      <c r="D16" s="160"/>
      <c r="E16" s="167">
        <f>【リリースAX】入力!E16</f>
        <v>0</v>
      </c>
      <c r="F16" s="168"/>
      <c r="G16" s="168"/>
      <c r="H16" s="168"/>
      <c r="I16" s="168"/>
      <c r="J16" s="168"/>
      <c r="K16" s="168"/>
      <c r="L16" s="168"/>
      <c r="M16" s="168"/>
      <c r="N16" s="168"/>
      <c r="O16" s="168"/>
      <c r="P16" s="169"/>
      <c r="Q16" s="91"/>
    </row>
    <row r="17" spans="1:19" ht="24" customHeight="1" x14ac:dyDescent="0.25">
      <c r="A17" s="160" t="s">
        <v>7</v>
      </c>
      <c r="B17" s="160"/>
      <c r="C17" s="160"/>
      <c r="D17" s="160"/>
      <c r="E17" s="170">
        <f>【リリースAX】入力!E17</f>
        <v>0</v>
      </c>
      <c r="F17" s="171"/>
      <c r="G17" s="171"/>
      <c r="H17" s="171"/>
      <c r="I17" s="171"/>
      <c r="J17" s="171"/>
      <c r="K17" s="171"/>
      <c r="L17" s="171"/>
      <c r="M17" s="171"/>
      <c r="N17" s="171"/>
      <c r="O17" s="171"/>
      <c r="P17" s="172"/>
      <c r="Q17" s="86" t="s">
        <v>22</v>
      </c>
    </row>
    <row r="18" spans="1:19" ht="24" customHeight="1" x14ac:dyDescent="0.25">
      <c r="A18" s="160" t="s">
        <v>42</v>
      </c>
      <c r="B18" s="160"/>
      <c r="C18" s="160"/>
      <c r="D18" s="160"/>
      <c r="E18" s="86" t="s">
        <v>10</v>
      </c>
      <c r="F18" s="86" t="s">
        <v>11</v>
      </c>
      <c r="G18" s="86" t="s">
        <v>12</v>
      </c>
      <c r="H18" s="86" t="s">
        <v>13</v>
      </c>
      <c r="I18" s="86" t="s">
        <v>14</v>
      </c>
      <c r="J18" s="86" t="s">
        <v>15</v>
      </c>
      <c r="K18" s="86" t="s">
        <v>16</v>
      </c>
      <c r="L18" s="86" t="s">
        <v>17</v>
      </c>
      <c r="M18" s="86" t="s">
        <v>18</v>
      </c>
      <c r="N18" s="86" t="s">
        <v>19</v>
      </c>
      <c r="O18" s="86" t="s">
        <v>20</v>
      </c>
      <c r="P18" s="86" t="s">
        <v>21</v>
      </c>
      <c r="Q18" s="91"/>
    </row>
    <row r="19" spans="1:19" ht="24" customHeight="1" x14ac:dyDescent="0.25">
      <c r="A19" s="160"/>
      <c r="B19" s="160"/>
      <c r="C19" s="160"/>
      <c r="D19" s="160"/>
      <c r="E19" s="87">
        <f>ROUND(【リリースAX】入力!E19,0)</f>
        <v>0</v>
      </c>
      <c r="F19" s="87">
        <f>ROUND(【リリースAX】入力!F19,0)</f>
        <v>0</v>
      </c>
      <c r="G19" s="87">
        <f>ROUND(【リリースAX】入力!G19,0)</f>
        <v>0</v>
      </c>
      <c r="H19" s="87">
        <f>ROUND(【リリースAX】入力!H19,0)</f>
        <v>0</v>
      </c>
      <c r="I19" s="87">
        <f>ROUND(【リリースAX】入力!I19,0)</f>
        <v>0</v>
      </c>
      <c r="J19" s="87">
        <f>ROUND(【リリースAX】入力!J19,0)</f>
        <v>0</v>
      </c>
      <c r="K19" s="87">
        <f>ROUND(【リリースAX】入力!K19,0)</f>
        <v>0</v>
      </c>
      <c r="L19" s="87">
        <f>ROUND(【リリースAX】入力!L19,0)</f>
        <v>0</v>
      </c>
      <c r="M19" s="87">
        <f>ROUND(【リリースAX】入力!M19,0)</f>
        <v>0</v>
      </c>
      <c r="N19" s="87">
        <f>ROUND(【リリースAX】入力!N19,0)</f>
        <v>0</v>
      </c>
      <c r="O19" s="87">
        <f>ROUND(【リリースAX】入力!O19,0)</f>
        <v>0</v>
      </c>
      <c r="P19" s="87">
        <f>ROUND(【リリースAX】入力!P19,0)</f>
        <v>0</v>
      </c>
      <c r="Q19" s="92" t="s">
        <v>114</v>
      </c>
    </row>
    <row r="20" spans="1:19" ht="24" customHeight="1" x14ac:dyDescent="0.25">
      <c r="A20" s="156" t="s">
        <v>43</v>
      </c>
      <c r="B20" s="160"/>
      <c r="C20" s="160"/>
      <c r="D20" s="160"/>
      <c r="E20" s="86" t="s">
        <v>10</v>
      </c>
      <c r="F20" s="86" t="s">
        <v>11</v>
      </c>
      <c r="G20" s="86" t="s">
        <v>12</v>
      </c>
      <c r="H20" s="86" t="s">
        <v>13</v>
      </c>
      <c r="I20" s="86" t="s">
        <v>14</v>
      </c>
      <c r="J20" s="86" t="s">
        <v>15</v>
      </c>
      <c r="K20" s="86" t="s">
        <v>16</v>
      </c>
      <c r="L20" s="86" t="s">
        <v>17</v>
      </c>
      <c r="M20" s="86" t="s">
        <v>18</v>
      </c>
      <c r="N20" s="86" t="s">
        <v>19</v>
      </c>
      <c r="O20" s="86" t="s">
        <v>20</v>
      </c>
      <c r="P20" s="86" t="s">
        <v>21</v>
      </c>
      <c r="Q20" s="91"/>
    </row>
    <row r="21" spans="1:19" ht="24" customHeight="1" x14ac:dyDescent="0.25">
      <c r="A21" s="160"/>
      <c r="B21" s="160"/>
      <c r="C21" s="160"/>
      <c r="D21" s="160"/>
      <c r="E21" s="88">
        <f>ROUND(【リリースAX】入力!E21,0)</f>
        <v>0</v>
      </c>
      <c r="F21" s="88">
        <f>ROUND(【リリースAX】入力!F21,0)</f>
        <v>0</v>
      </c>
      <c r="G21" s="88">
        <f>ROUND(【リリースAX】入力!G21,0)</f>
        <v>0</v>
      </c>
      <c r="H21" s="88">
        <f>ROUND(【リリースAX】入力!H21,0)</f>
        <v>0</v>
      </c>
      <c r="I21" s="88">
        <f>ROUND(【リリースAX】入力!I21,0)</f>
        <v>0</v>
      </c>
      <c r="J21" s="88">
        <f>ROUND(【リリースAX】入力!J21,0)</f>
        <v>0</v>
      </c>
      <c r="K21" s="88">
        <f>ROUND(【リリースAX】入力!K21,0)</f>
        <v>0</v>
      </c>
      <c r="L21" s="88">
        <f>ROUND(【リリースAX】入力!L21,0)</f>
        <v>0</v>
      </c>
      <c r="M21" s="88">
        <f>ROUND(【リリースAX】入力!M21,0)</f>
        <v>0</v>
      </c>
      <c r="N21" s="88">
        <f>ROUND(【リリースAX】入力!N21,0)</f>
        <v>0</v>
      </c>
      <c r="O21" s="88">
        <f>ROUND(【リリースAX】入力!O21,0)</f>
        <v>0</v>
      </c>
      <c r="P21" s="88">
        <f>ROUND(【リリースAX】入力!P21,0)</f>
        <v>0</v>
      </c>
      <c r="Q21" s="92" t="s">
        <v>113</v>
      </c>
      <c r="R21" s="20"/>
      <c r="S21" s="41"/>
    </row>
    <row r="22" spans="1:19" ht="24" customHeight="1" x14ac:dyDescent="0.25">
      <c r="A22" s="156" t="s">
        <v>44</v>
      </c>
      <c r="B22" s="160"/>
      <c r="C22" s="160"/>
      <c r="D22" s="160"/>
      <c r="E22" s="86" t="s">
        <v>10</v>
      </c>
      <c r="F22" s="86" t="s">
        <v>11</v>
      </c>
      <c r="G22" s="86" t="s">
        <v>12</v>
      </c>
      <c r="H22" s="86" t="s">
        <v>13</v>
      </c>
      <c r="I22" s="86" t="s">
        <v>14</v>
      </c>
      <c r="J22" s="86" t="s">
        <v>15</v>
      </c>
      <c r="K22" s="86" t="s">
        <v>16</v>
      </c>
      <c r="L22" s="86" t="s">
        <v>17</v>
      </c>
      <c r="M22" s="86" t="s">
        <v>18</v>
      </c>
      <c r="N22" s="86" t="s">
        <v>19</v>
      </c>
      <c r="O22" s="86" t="s">
        <v>20</v>
      </c>
      <c r="P22" s="86" t="s">
        <v>21</v>
      </c>
      <c r="Q22" s="91"/>
    </row>
    <row r="23" spans="1:19" ht="24" customHeight="1" x14ac:dyDescent="0.25">
      <c r="A23" s="160"/>
      <c r="B23" s="160"/>
      <c r="C23" s="160"/>
      <c r="D23" s="160"/>
      <c r="E23" s="89">
        <f>E21*E19</f>
        <v>0</v>
      </c>
      <c r="F23" s="89">
        <f t="shared" ref="F23:P23" si="0">F21*F19</f>
        <v>0</v>
      </c>
      <c r="G23" s="89">
        <f t="shared" si="0"/>
        <v>0</v>
      </c>
      <c r="H23" s="89">
        <f t="shared" si="0"/>
        <v>0</v>
      </c>
      <c r="I23" s="89">
        <f t="shared" si="0"/>
        <v>0</v>
      </c>
      <c r="J23" s="89">
        <f t="shared" si="0"/>
        <v>0</v>
      </c>
      <c r="K23" s="89">
        <f t="shared" si="0"/>
        <v>0</v>
      </c>
      <c r="L23" s="89">
        <f t="shared" si="0"/>
        <v>0</v>
      </c>
      <c r="M23" s="89">
        <f t="shared" si="0"/>
        <v>0</v>
      </c>
      <c r="N23" s="89">
        <f t="shared" si="0"/>
        <v>0</v>
      </c>
      <c r="O23" s="89">
        <f t="shared" si="0"/>
        <v>0</v>
      </c>
      <c r="P23" s="89">
        <f t="shared" si="0"/>
        <v>0</v>
      </c>
      <c r="Q23" s="86" t="s">
        <v>62</v>
      </c>
      <c r="S23" s="40"/>
    </row>
    <row r="24" spans="1:19" ht="24" customHeight="1" x14ac:dyDescent="0.25">
      <c r="A24" s="156" t="s">
        <v>45</v>
      </c>
      <c r="B24" s="160"/>
      <c r="C24" s="160"/>
      <c r="D24" s="160"/>
      <c r="E24" s="86" t="s">
        <v>10</v>
      </c>
      <c r="F24" s="86" t="s">
        <v>11</v>
      </c>
      <c r="G24" s="86" t="s">
        <v>12</v>
      </c>
      <c r="H24" s="86" t="s">
        <v>13</v>
      </c>
      <c r="I24" s="86" t="s">
        <v>14</v>
      </c>
      <c r="J24" s="86" t="s">
        <v>15</v>
      </c>
      <c r="K24" s="86" t="s">
        <v>16</v>
      </c>
      <c r="L24" s="86" t="s">
        <v>17</v>
      </c>
      <c r="M24" s="86" t="s">
        <v>18</v>
      </c>
      <c r="N24" s="86" t="s">
        <v>19</v>
      </c>
      <c r="O24" s="86" t="s">
        <v>20</v>
      </c>
      <c r="P24" s="86" t="s">
        <v>21</v>
      </c>
      <c r="Q24" s="91"/>
    </row>
    <row r="25" spans="1:19" ht="24" customHeight="1" x14ac:dyDescent="0.25">
      <c r="A25" s="160"/>
      <c r="B25" s="160"/>
      <c r="C25" s="160"/>
      <c r="D25" s="160"/>
      <c r="E25" s="90" t="e">
        <f>IF(E$21&gt;=MAX(調整係数一覧!$A$202:$A$221),VLOOKUP(MAX(調整係数一覧!$A$202:$A$221),調整係数一覧!$A$202:$M$221,COLUMN(E$25)-3,0),VLOOKUP(E$21,調整係数一覧!$A$202:$M$221,COLUMN(E$25)-3,0))</f>
        <v>#N/A</v>
      </c>
      <c r="F25" s="90" t="e">
        <f>IF(F$21&gt;=MAX(調整係数一覧!$A$202:$A$221),VLOOKUP(MAX(調整係数一覧!$A$202:$A$221),調整係数一覧!$A$202:$M$221,COLUMN(F$25)-3,0),VLOOKUP(F$21,調整係数一覧!$A$202:$M$221,COLUMN(F$25)-3,0))</f>
        <v>#N/A</v>
      </c>
      <c r="G25" s="90" t="e">
        <f>IF(G$21&gt;=MAX(調整係数一覧!$A$202:$A$221),VLOOKUP(MAX(調整係数一覧!$A$202:$A$221),調整係数一覧!$A$202:$M$221,COLUMN(G$25)-3,0),VLOOKUP(G$21,調整係数一覧!$A$202:$M$221,COLUMN(G$25)-3,0))</f>
        <v>#N/A</v>
      </c>
      <c r="H25" s="90" t="e">
        <f>IF(H$21&gt;=MAX(調整係数一覧!$A$202:$A$221),VLOOKUP(MAX(調整係数一覧!$A$202:$A$221),調整係数一覧!$A$202:$M$221,COLUMN(H$25)-3,0),VLOOKUP(H$21,調整係数一覧!$A$202:$M$221,COLUMN(H$25)-3,0))</f>
        <v>#N/A</v>
      </c>
      <c r="I25" s="90" t="e">
        <f>IF(I$21&gt;=MAX(調整係数一覧!$A$202:$A$221),VLOOKUP(MAX(調整係数一覧!$A$202:$A$221),調整係数一覧!$A$202:$M$221,COLUMN(I$25)-3,0),VLOOKUP(I$21,調整係数一覧!$A$202:$M$221,COLUMN(I$25)-3,0))</f>
        <v>#N/A</v>
      </c>
      <c r="J25" s="90" t="e">
        <f>IF(J$21&gt;=MAX(調整係数一覧!$A$202:$A$221),VLOOKUP(MAX(調整係数一覧!$A$202:$A$221),調整係数一覧!$A$202:$M$221,COLUMN(J$25)-3,0),VLOOKUP(J$21,調整係数一覧!$A$202:$M$221,COLUMN(J$25)-3,0))</f>
        <v>#N/A</v>
      </c>
      <c r="K25" s="90" t="e">
        <f>IF(K$21&gt;=MAX(調整係数一覧!$A$202:$A$221),VLOOKUP(MAX(調整係数一覧!$A$202:$A$221),調整係数一覧!$A$202:$M$221,COLUMN(K$25)-3,0),VLOOKUP(K$21,調整係数一覧!$A$202:$M$221,COLUMN(K$25)-3,0))</f>
        <v>#N/A</v>
      </c>
      <c r="L25" s="90" t="e">
        <f>IF(L$21&gt;=MAX(調整係数一覧!$A$202:$A$221),VLOOKUP(MAX(調整係数一覧!$A$202:$A$221),調整係数一覧!$A$202:$M$221,COLUMN(L$25)-3,0),VLOOKUP(L$21,調整係数一覧!$A$202:$M$221,COLUMN(L$25)-3,0))</f>
        <v>#N/A</v>
      </c>
      <c r="M25" s="90" t="e">
        <f>IF(M$21&gt;=MAX(調整係数一覧!$A$202:$A$221),VLOOKUP(MAX(調整係数一覧!$A$202:$A$221),調整係数一覧!$A$202:$M$221,COLUMN(M$25)-3,0),VLOOKUP(M$21,調整係数一覧!$A$202:$M$221,COLUMN(M$25)-3,0))</f>
        <v>#N/A</v>
      </c>
      <c r="N25" s="90" t="e">
        <f>IF(N$21&gt;=MAX(調整係数一覧!$A$202:$A$221),VLOOKUP(MAX(調整係数一覧!$A$202:$A$221),調整係数一覧!$A$202:$M$221,COLUMN(N$25)-3,0),VLOOKUP(N$21,調整係数一覧!$A$202:$M$221,COLUMN(N$25)-3,0))</f>
        <v>#N/A</v>
      </c>
      <c r="O25" s="90" t="e">
        <f>IF(O$21&gt;=MAX(調整係数一覧!$A$202:$A$221),VLOOKUP(MAX(調整係数一覧!$A$202:$A$221),調整係数一覧!$A$202:$M$221,COLUMN(O$25)-3,0),VLOOKUP(O$21,調整係数一覧!$A$202:$M$221,COLUMN(O$25)-3,0))</f>
        <v>#N/A</v>
      </c>
      <c r="P25" s="90" t="e">
        <f>IF(P$21&gt;=MAX(調整係数一覧!$A$202:$A$221),VLOOKUP(MAX(調整係数一覧!$A$202:$A$221),調整係数一覧!$A$202:$M$221,COLUMN(P$25)-3,0),VLOOKUP(P$21,調整係数一覧!$A$202:$M$221,COLUMN(P$25)-3,0))</f>
        <v>#N/A</v>
      </c>
      <c r="Q25" s="86" t="s">
        <v>64</v>
      </c>
    </row>
    <row r="26" spans="1:19" ht="24" customHeight="1" x14ac:dyDescent="0.25">
      <c r="A26" s="160" t="s">
        <v>8</v>
      </c>
      <c r="B26" s="160"/>
      <c r="C26" s="160"/>
      <c r="D26" s="160"/>
      <c r="E26" s="164">
        <f>ROUND('計算用(メインオークション応札容量)'!B93,0)</f>
        <v>0</v>
      </c>
      <c r="F26" s="165"/>
      <c r="G26" s="165"/>
      <c r="H26" s="165"/>
      <c r="I26" s="165"/>
      <c r="J26" s="165"/>
      <c r="K26" s="165"/>
      <c r="L26" s="165"/>
      <c r="M26" s="165"/>
      <c r="N26" s="165"/>
      <c r="O26" s="165"/>
      <c r="P26" s="166"/>
      <c r="Q26" s="86" t="s">
        <v>22</v>
      </c>
    </row>
    <row r="27" spans="1:19" ht="24" customHeight="1" x14ac:dyDescent="0.25">
      <c r="A27" s="130" t="s">
        <v>124</v>
      </c>
      <c r="B27" s="122"/>
      <c r="C27" s="122"/>
      <c r="D27" s="122"/>
      <c r="E27" s="14" t="s">
        <v>10</v>
      </c>
      <c r="F27" s="14" t="s">
        <v>11</v>
      </c>
      <c r="G27" s="14" t="s">
        <v>12</v>
      </c>
      <c r="H27" s="14" t="s">
        <v>13</v>
      </c>
      <c r="I27" s="14" t="s">
        <v>14</v>
      </c>
      <c r="J27" s="14" t="s">
        <v>15</v>
      </c>
      <c r="K27" s="14" t="s">
        <v>16</v>
      </c>
      <c r="L27" s="14" t="s">
        <v>17</v>
      </c>
      <c r="M27" s="14" t="s">
        <v>18</v>
      </c>
      <c r="N27" s="14" t="s">
        <v>19</v>
      </c>
      <c r="O27" s="14" t="s">
        <v>20</v>
      </c>
      <c r="P27" s="14" t="s">
        <v>21</v>
      </c>
      <c r="Q27" s="3"/>
    </row>
    <row r="28" spans="1:19" ht="24" customHeight="1" x14ac:dyDescent="0.25">
      <c r="A28" s="122"/>
      <c r="B28" s="122"/>
      <c r="C28" s="122"/>
      <c r="D28" s="122"/>
      <c r="E28" s="72">
        <f>ROUND(【リリースAX】入力!E28,0)</f>
        <v>0</v>
      </c>
      <c r="F28" s="72">
        <f>ROUND(【リリースAX】入力!F28,0)</f>
        <v>0</v>
      </c>
      <c r="G28" s="72">
        <f>ROUND(【リリースAX】入力!G28,0)</f>
        <v>0</v>
      </c>
      <c r="H28" s="72">
        <f>ROUND(【リリースAX】入力!H28,0)</f>
        <v>0</v>
      </c>
      <c r="I28" s="72">
        <f>ROUND(【リリースAX】入力!I28,0)</f>
        <v>0</v>
      </c>
      <c r="J28" s="72">
        <f>ROUND(【リリースAX】入力!J28,0)</f>
        <v>0</v>
      </c>
      <c r="K28" s="72">
        <f>ROUND(【リリースAX】入力!K28,0)</f>
        <v>0</v>
      </c>
      <c r="L28" s="72">
        <f>ROUND(【リリースAX】入力!L28,0)</f>
        <v>0</v>
      </c>
      <c r="M28" s="72">
        <f>ROUND(【リリースAX】入力!M28,0)</f>
        <v>0</v>
      </c>
      <c r="N28" s="72">
        <f>ROUND(【リリースAX】入力!N28,0)</f>
        <v>0</v>
      </c>
      <c r="O28" s="72">
        <f>ROUND(【リリースAX】入力!O28,0)</f>
        <v>0</v>
      </c>
      <c r="P28" s="72">
        <f>ROUND(【リリースAX】入力!P28,0)</f>
        <v>0</v>
      </c>
      <c r="Q28" s="13" t="s">
        <v>22</v>
      </c>
    </row>
    <row r="29" spans="1:19" ht="24" customHeight="1" x14ac:dyDescent="0.25">
      <c r="A29" s="130" t="s">
        <v>125</v>
      </c>
      <c r="B29" s="122"/>
      <c r="C29" s="122"/>
      <c r="D29" s="122"/>
      <c r="E29" s="14" t="s">
        <v>10</v>
      </c>
      <c r="F29" s="14" t="s">
        <v>11</v>
      </c>
      <c r="G29" s="14" t="s">
        <v>12</v>
      </c>
      <c r="H29" s="14" t="s">
        <v>13</v>
      </c>
      <c r="I29" s="14" t="s">
        <v>14</v>
      </c>
      <c r="J29" s="14" t="s">
        <v>15</v>
      </c>
      <c r="K29" s="14" t="s">
        <v>16</v>
      </c>
      <c r="L29" s="14" t="s">
        <v>17</v>
      </c>
      <c r="M29" s="14" t="s">
        <v>18</v>
      </c>
      <c r="N29" s="14" t="s">
        <v>19</v>
      </c>
      <c r="O29" s="14" t="s">
        <v>20</v>
      </c>
      <c r="P29" s="14" t="s">
        <v>21</v>
      </c>
      <c r="Q29" s="69"/>
    </row>
    <row r="30" spans="1:19" ht="24" customHeight="1" x14ac:dyDescent="0.25">
      <c r="A30" s="122"/>
      <c r="B30" s="122"/>
      <c r="C30" s="122"/>
      <c r="D30" s="122"/>
      <c r="E30" s="73">
        <f>ROUND(【リリースAX】入力!E30,0)</f>
        <v>0</v>
      </c>
      <c r="F30" s="73">
        <f>ROUND(【リリースAX】入力!F30,0)</f>
        <v>0</v>
      </c>
      <c r="G30" s="73">
        <f>ROUND(【リリースAX】入力!G30,0)</f>
        <v>0</v>
      </c>
      <c r="H30" s="73">
        <f>ROUND(【リリースAX】入力!H30,0)</f>
        <v>0</v>
      </c>
      <c r="I30" s="73">
        <f>ROUND(【リリースAX】入力!I30,0)</f>
        <v>0</v>
      </c>
      <c r="J30" s="73">
        <f>ROUND(【リリースAX】入力!J30,0)</f>
        <v>0</v>
      </c>
      <c r="K30" s="73">
        <f>ROUND(【リリースAX】入力!K30,0)</f>
        <v>0</v>
      </c>
      <c r="L30" s="73">
        <f>ROUND(【リリースAX】入力!L30,0)</f>
        <v>0</v>
      </c>
      <c r="M30" s="73">
        <f>ROUND(【リリースAX】入力!M30,0)</f>
        <v>0</v>
      </c>
      <c r="N30" s="73">
        <f>ROUND(【リリースAX】入力!N30,0)</f>
        <v>0</v>
      </c>
      <c r="O30" s="73">
        <f>ROUND(【リリースAX】入力!O30,0)</f>
        <v>0</v>
      </c>
      <c r="P30" s="73">
        <f>ROUND(【リリースAX】入力!P30,0)</f>
        <v>0</v>
      </c>
      <c r="Q30" s="71" t="s">
        <v>63</v>
      </c>
    </row>
    <row r="31" spans="1:19" ht="24" customHeight="1" x14ac:dyDescent="0.25">
      <c r="A31" s="130" t="s">
        <v>126</v>
      </c>
      <c r="B31" s="122"/>
      <c r="C31" s="122"/>
      <c r="D31" s="122"/>
      <c r="E31" s="86" t="s">
        <v>10</v>
      </c>
      <c r="F31" s="86" t="s">
        <v>11</v>
      </c>
      <c r="G31" s="86" t="s">
        <v>12</v>
      </c>
      <c r="H31" s="86" t="s">
        <v>13</v>
      </c>
      <c r="I31" s="86" t="s">
        <v>14</v>
      </c>
      <c r="J31" s="86" t="s">
        <v>15</v>
      </c>
      <c r="K31" s="86" t="s">
        <v>16</v>
      </c>
      <c r="L31" s="86" t="s">
        <v>17</v>
      </c>
      <c r="M31" s="86" t="s">
        <v>18</v>
      </c>
      <c r="N31" s="86" t="s">
        <v>19</v>
      </c>
      <c r="O31" s="86" t="s">
        <v>20</v>
      </c>
      <c r="P31" s="86" t="s">
        <v>21</v>
      </c>
      <c r="Q31" s="91"/>
    </row>
    <row r="32" spans="1:19" ht="24" customHeight="1" x14ac:dyDescent="0.25">
      <c r="A32" s="122"/>
      <c r="B32" s="122"/>
      <c r="C32" s="122"/>
      <c r="D32" s="122"/>
      <c r="E32" s="89">
        <f>E30*E28</f>
        <v>0</v>
      </c>
      <c r="F32" s="89">
        <f t="shared" ref="F32:O32" si="1">F30*F28</f>
        <v>0</v>
      </c>
      <c r="G32" s="89">
        <f t="shared" si="1"/>
        <v>0</v>
      </c>
      <c r="H32" s="89">
        <f t="shared" si="1"/>
        <v>0</v>
      </c>
      <c r="I32" s="89">
        <f t="shared" si="1"/>
        <v>0</v>
      </c>
      <c r="J32" s="89">
        <f t="shared" si="1"/>
        <v>0</v>
      </c>
      <c r="K32" s="89">
        <f t="shared" si="1"/>
        <v>0</v>
      </c>
      <c r="L32" s="89">
        <f t="shared" si="1"/>
        <v>0</v>
      </c>
      <c r="M32" s="89">
        <f t="shared" si="1"/>
        <v>0</v>
      </c>
      <c r="N32" s="89">
        <f t="shared" si="1"/>
        <v>0</v>
      </c>
      <c r="O32" s="89">
        <f t="shared" si="1"/>
        <v>0</v>
      </c>
      <c r="P32" s="89">
        <f>P30*P28</f>
        <v>0</v>
      </c>
      <c r="Q32" s="86" t="s">
        <v>62</v>
      </c>
      <c r="R32" s="20"/>
    </row>
    <row r="33" spans="1:17" ht="24" customHeight="1" x14ac:dyDescent="0.25">
      <c r="A33" s="130" t="s">
        <v>127</v>
      </c>
      <c r="B33" s="122"/>
      <c r="C33" s="122"/>
      <c r="D33" s="122"/>
      <c r="E33" s="86" t="s">
        <v>10</v>
      </c>
      <c r="F33" s="86" t="s">
        <v>11</v>
      </c>
      <c r="G33" s="86" t="s">
        <v>12</v>
      </c>
      <c r="H33" s="86" t="s">
        <v>13</v>
      </c>
      <c r="I33" s="86" t="s">
        <v>14</v>
      </c>
      <c r="J33" s="86" t="s">
        <v>15</v>
      </c>
      <c r="K33" s="86" t="s">
        <v>16</v>
      </c>
      <c r="L33" s="86" t="s">
        <v>17</v>
      </c>
      <c r="M33" s="86" t="s">
        <v>18</v>
      </c>
      <c r="N33" s="86" t="s">
        <v>19</v>
      </c>
      <c r="O33" s="86" t="s">
        <v>20</v>
      </c>
      <c r="P33" s="86" t="s">
        <v>21</v>
      </c>
      <c r="Q33" s="91"/>
    </row>
    <row r="34" spans="1:17" ht="24" customHeight="1" x14ac:dyDescent="0.25">
      <c r="A34" s="122"/>
      <c r="B34" s="122"/>
      <c r="C34" s="122"/>
      <c r="D34" s="122"/>
      <c r="E34" s="90" t="e">
        <f>IF(E$30&gt;=MAX(調整係数一覧!$A$202:$A$221),VLOOKUP(MAX(調整係数一覧!$A$202:$A$221),調整係数一覧!$A$202:$M$221,COLUMN(E$34)-3,0),VLOOKUP(E$30,調整係数一覧!$A$202:$M$221,COLUMN(E$34)-3,0))</f>
        <v>#N/A</v>
      </c>
      <c r="F34" s="90" t="e">
        <f>IF(F$30&gt;=MAX(調整係数一覧!$A$202:$A$221),VLOOKUP(MAX(調整係数一覧!$A$202:$A$221),調整係数一覧!$A$202:$M$221,COLUMN(F$34)-3,0),VLOOKUP(F$30,調整係数一覧!$A$202:$M$221,COLUMN(F$34)-3,0))</f>
        <v>#N/A</v>
      </c>
      <c r="G34" s="90" t="e">
        <f>IF(G$30&gt;=MAX(調整係数一覧!$A$202:$A$221),VLOOKUP(MAX(調整係数一覧!$A$202:$A$221),調整係数一覧!$A$202:$M$221,COLUMN(G$34)-3,0),VLOOKUP(G$30,調整係数一覧!$A$202:$M$221,COLUMN(G$34)-3,0))</f>
        <v>#N/A</v>
      </c>
      <c r="H34" s="90" t="e">
        <f>IF(H$30&gt;=MAX(調整係数一覧!$A$202:$A$221),VLOOKUP(MAX(調整係数一覧!$A$202:$A$221),調整係数一覧!$A$202:$M$221,COLUMN(H$34)-3,0),VLOOKUP(H$30,調整係数一覧!$A$202:$M$221,COLUMN(H$34)-3,0))</f>
        <v>#N/A</v>
      </c>
      <c r="I34" s="90" t="e">
        <f>IF(I$30&gt;=MAX(調整係数一覧!$A$202:$A$221),VLOOKUP(MAX(調整係数一覧!$A$202:$A$221),調整係数一覧!$A$202:$M$221,COLUMN(I$34)-3,0),VLOOKUP(I$30,調整係数一覧!$A$202:$M$221,COLUMN(I$34)-3,0))</f>
        <v>#N/A</v>
      </c>
      <c r="J34" s="90" t="e">
        <f>IF(J$30&gt;=MAX(調整係数一覧!$A$202:$A$221),VLOOKUP(MAX(調整係数一覧!$A$202:$A$221),調整係数一覧!$A$202:$M$221,COLUMN(J$34)-3,0),VLOOKUP(J$30,調整係数一覧!$A$202:$M$221,COLUMN(J$34)-3,0))</f>
        <v>#N/A</v>
      </c>
      <c r="K34" s="90" t="e">
        <f>IF(K$30&gt;=MAX(調整係数一覧!$A$202:$A$221),VLOOKUP(MAX(調整係数一覧!$A$202:$A$221),調整係数一覧!$A$202:$M$221,COLUMN(K$34)-3,0),VLOOKUP(K$30,調整係数一覧!$A$202:$M$221,COLUMN(K$34)-3,0))</f>
        <v>#N/A</v>
      </c>
      <c r="L34" s="90" t="e">
        <f>IF(L$30&gt;=MAX(調整係数一覧!$A$202:$A$221),VLOOKUP(MAX(調整係数一覧!$A$202:$A$221),調整係数一覧!$A$202:$M$221,COLUMN(L$34)-3,0),VLOOKUP(L$30,調整係数一覧!$A$202:$M$221,COLUMN(L$34)-3,0))</f>
        <v>#N/A</v>
      </c>
      <c r="M34" s="90" t="e">
        <f>IF(M$30&gt;=MAX(調整係数一覧!$A$202:$A$221),VLOOKUP(MAX(調整係数一覧!$A$202:$A$221),調整係数一覧!$A$202:$M$221,COLUMN(M$34)-3,0),VLOOKUP(M$30,調整係数一覧!$A$202:$M$221,COLUMN(M$34)-3,0))</f>
        <v>#N/A</v>
      </c>
      <c r="N34" s="90" t="e">
        <f>IF(N$30&gt;=MAX(調整係数一覧!$A$202:$A$221),VLOOKUP(MAX(調整係数一覧!$A$202:$A$221),調整係数一覧!$A$202:$M$221,COLUMN(N$34)-3,0),VLOOKUP(N$30,調整係数一覧!$A$202:$M$221,COLUMN(N$34)-3,0))</f>
        <v>#N/A</v>
      </c>
      <c r="O34" s="90" t="e">
        <f>IF(O$30&gt;=MAX(調整係数一覧!$A$202:$A$221),VLOOKUP(MAX(調整係数一覧!$A$202:$A$221),調整係数一覧!$A$202:$M$221,COLUMN(O$34)-3,0),VLOOKUP(O$30,調整係数一覧!$A$202:$M$221,COLUMN(O$34)-3,0))</f>
        <v>#N/A</v>
      </c>
      <c r="P34" s="90" t="e">
        <f>IF(P$30&gt;=MAX(調整係数一覧!$A$202:$A$221),VLOOKUP(MAX(調整係数一覧!$A$202:$A$221),調整係数一覧!$A$202:$M$221,COLUMN(P$34)-3,0),VLOOKUP(P$30,調整係数一覧!$A$202:$M$221,COLUMN(P$34)-3,0))</f>
        <v>#N/A</v>
      </c>
      <c r="Q34" s="86" t="s">
        <v>65</v>
      </c>
    </row>
    <row r="35" spans="1:17" ht="34.5" customHeight="1" x14ac:dyDescent="0.25">
      <c r="A35" s="130" t="s">
        <v>129</v>
      </c>
      <c r="B35" s="122"/>
      <c r="C35" s="122"/>
      <c r="D35" s="122"/>
      <c r="E35" s="164">
        <f>'計算用(リリース後応札容量)'!B93</f>
        <v>4.850638409455617E-9</v>
      </c>
      <c r="F35" s="165"/>
      <c r="G35" s="165"/>
      <c r="H35" s="165"/>
      <c r="I35" s="165"/>
      <c r="J35" s="165"/>
      <c r="K35" s="165"/>
      <c r="L35" s="165"/>
      <c r="M35" s="165"/>
      <c r="N35" s="165"/>
      <c r="O35" s="165"/>
      <c r="P35" s="166"/>
      <c r="Q35" s="86" t="s">
        <v>22</v>
      </c>
    </row>
    <row r="36" spans="1:17" x14ac:dyDescent="0.25">
      <c r="A36" s="1" t="s">
        <v>24</v>
      </c>
    </row>
    <row r="37" spans="1:17" x14ac:dyDescent="0.25">
      <c r="A37" s="1" t="s">
        <v>109</v>
      </c>
    </row>
    <row r="38" spans="1:17" x14ac:dyDescent="0.25">
      <c r="B38" s="1" t="s">
        <v>111</v>
      </c>
    </row>
    <row r="39" spans="1:17" x14ac:dyDescent="0.25">
      <c r="B39" s="22" t="s">
        <v>75</v>
      </c>
    </row>
    <row r="40" spans="1:17" x14ac:dyDescent="0.25">
      <c r="B40" s="22" t="s">
        <v>83</v>
      </c>
    </row>
    <row r="41" spans="1:17" x14ac:dyDescent="0.25">
      <c r="B41" s="1" t="s">
        <v>67</v>
      </c>
    </row>
    <row r="42" spans="1:17" x14ac:dyDescent="0.25">
      <c r="B42" s="1" t="s">
        <v>68</v>
      </c>
    </row>
    <row r="43" spans="1:17" x14ac:dyDescent="0.25">
      <c r="B43" s="1" t="s">
        <v>112</v>
      </c>
    </row>
    <row r="44" spans="1:17" x14ac:dyDescent="0.25">
      <c r="B44" s="22" t="s">
        <v>81</v>
      </c>
    </row>
    <row r="45" spans="1:17" x14ac:dyDescent="0.25">
      <c r="B45" s="1" t="s">
        <v>69</v>
      </c>
    </row>
    <row r="46" spans="1:17" x14ac:dyDescent="0.25">
      <c r="B46" s="1" t="s">
        <v>70</v>
      </c>
    </row>
    <row r="47" spans="1:17" x14ac:dyDescent="0.25">
      <c r="B47" s="1" t="s">
        <v>71</v>
      </c>
    </row>
    <row r="49" spans="1:2" x14ac:dyDescent="0.25">
      <c r="A49" s="1" t="s">
        <v>110</v>
      </c>
    </row>
    <row r="50" spans="1:2" x14ac:dyDescent="0.25">
      <c r="B50" s="1" t="s">
        <v>85</v>
      </c>
    </row>
    <row r="51" spans="1:2" x14ac:dyDescent="0.25">
      <c r="B51" s="1" t="s">
        <v>82</v>
      </c>
    </row>
    <row r="52" spans="1:2" x14ac:dyDescent="0.25">
      <c r="B52" s="1" t="s">
        <v>66</v>
      </c>
    </row>
    <row r="53" spans="1:2" x14ac:dyDescent="0.25">
      <c r="B53" s="1" t="s">
        <v>72</v>
      </c>
    </row>
    <row r="54" spans="1:2" x14ac:dyDescent="0.25">
      <c r="B54" s="1" t="s">
        <v>73</v>
      </c>
    </row>
    <row r="55" spans="1:2" x14ac:dyDescent="0.25">
      <c r="B55" s="1" t="s">
        <v>80</v>
      </c>
    </row>
  </sheetData>
  <mergeCells count="28">
    <mergeCell ref="A35:D35"/>
    <mergeCell ref="E35:P35"/>
    <mergeCell ref="A20:D21"/>
    <mergeCell ref="A22:D23"/>
    <mergeCell ref="A24:D25"/>
    <mergeCell ref="A27:D28"/>
    <mergeCell ref="A29:D30"/>
    <mergeCell ref="A31:D32"/>
    <mergeCell ref="A33:D34"/>
    <mergeCell ref="A26:D26"/>
    <mergeCell ref="E26:P26"/>
    <mergeCell ref="A16:D16"/>
    <mergeCell ref="E16:P16"/>
    <mergeCell ref="A17:D17"/>
    <mergeCell ref="E17:P17"/>
    <mergeCell ref="A18:D19"/>
    <mergeCell ref="A2:B2"/>
    <mergeCell ref="A4:Q4"/>
    <mergeCell ref="A6:Q6"/>
    <mergeCell ref="A12:D12"/>
    <mergeCell ref="E12:P12"/>
    <mergeCell ref="M11:Q11"/>
    <mergeCell ref="A13:D13"/>
    <mergeCell ref="E13:P13"/>
    <mergeCell ref="A14:D14"/>
    <mergeCell ref="E14:P14"/>
    <mergeCell ref="A15:D15"/>
    <mergeCell ref="E15:P15"/>
  </mergeCells>
  <phoneticPr fontId="2"/>
  <conditionalFormatting sqref="E28:P28">
    <cfRule type="cellIs" dxfId="3" priority="7" operator="greaterThan">
      <formula>#REF!</formula>
    </cfRule>
  </conditionalFormatting>
  <conditionalFormatting sqref="E32:P32">
    <cfRule type="cellIs" dxfId="2" priority="5" operator="greaterThan">
      <formula>E23</formula>
    </cfRule>
  </conditionalFormatting>
  <conditionalFormatting sqref="E19:P19">
    <cfRule type="cellIs" dxfId="1" priority="4" operator="greaterThan">
      <formula>$E$17</formula>
    </cfRule>
  </conditionalFormatting>
  <conditionalFormatting sqref="E30:P30">
    <cfRule type="expression" dxfId="0" priority="11">
      <formula>E22&lt;E31</formula>
    </cfRule>
  </conditionalFormatting>
  <dataValidations count="2">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xr:uid="{00000000-0002-0000-0100-000003000000}">
      <formula1>3</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161925</xdr:colOff>
                    <xdr:row>7</xdr:row>
                    <xdr:rowOff>152400</xdr:rowOff>
                  </from>
                  <to>
                    <xdr:col>1</xdr:col>
                    <xdr:colOff>95250</xdr:colOff>
                    <xdr:row>8</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workbookViewId="0">
      <selection activeCell="E35" sqref="E35:P35"/>
    </sheetView>
  </sheetViews>
  <sheetFormatPr defaultColWidth="9" defaultRowHeight="15.75" x14ac:dyDescent="0.25"/>
  <cols>
    <col min="1" max="1" width="24.125" style="1" bestFit="1" customWidth="1"/>
    <col min="2" max="2" width="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9" x14ac:dyDescent="0.25">
      <c r="J1" s="7" t="s">
        <v>34</v>
      </c>
      <c r="L1" s="5"/>
      <c r="M1" s="6" t="s">
        <v>76</v>
      </c>
      <c r="S1" s="1" t="s">
        <v>103</v>
      </c>
    </row>
    <row r="2" spans="1:19" x14ac:dyDescent="0.25">
      <c r="B2" s="8" t="s">
        <v>25</v>
      </c>
      <c r="C2" s="8" t="s">
        <v>26</v>
      </c>
      <c r="D2" s="8" t="s">
        <v>27</v>
      </c>
      <c r="E2" s="8" t="s">
        <v>28</v>
      </c>
      <c r="F2" s="8" t="s">
        <v>29</v>
      </c>
      <c r="G2" s="8" t="s">
        <v>30</v>
      </c>
      <c r="H2" s="8" t="s">
        <v>31</v>
      </c>
      <c r="I2" s="8" t="s">
        <v>32</v>
      </c>
      <c r="J2" s="8" t="s">
        <v>33</v>
      </c>
      <c r="S2" s="1" t="s">
        <v>105</v>
      </c>
    </row>
    <row r="3" spans="1:19" x14ac:dyDescent="0.25">
      <c r="A3" s="1" t="s">
        <v>95</v>
      </c>
      <c r="S3" s="1" t="s">
        <v>102</v>
      </c>
    </row>
    <row r="4" spans="1:19" x14ac:dyDescent="0.25">
      <c r="A4" s="7" t="s">
        <v>10</v>
      </c>
      <c r="B4" s="58">
        <v>4730.6208550782821</v>
      </c>
      <c r="C4" s="58">
        <v>11661.199433115416</v>
      </c>
      <c r="D4" s="58">
        <v>41245.61530691394</v>
      </c>
      <c r="E4" s="58">
        <v>18582.035492957744</v>
      </c>
      <c r="F4" s="58">
        <v>4647.4253189823876</v>
      </c>
      <c r="G4" s="58">
        <v>18187.937185104052</v>
      </c>
      <c r="H4" s="58">
        <v>7633.4257824771967</v>
      </c>
      <c r="I4" s="58">
        <v>3836.9040080971658</v>
      </c>
      <c r="J4" s="58">
        <v>12401.453801830394</v>
      </c>
    </row>
    <row r="5" spans="1:19" x14ac:dyDescent="0.25">
      <c r="A5" s="7" t="s">
        <v>11</v>
      </c>
      <c r="B5" s="58">
        <v>4298.7080810919306</v>
      </c>
      <c r="C5" s="58">
        <v>10837.007450910263</v>
      </c>
      <c r="D5" s="58">
        <v>39351.826052342774</v>
      </c>
      <c r="E5" s="58">
        <v>18772.884084507041</v>
      </c>
      <c r="F5" s="58">
        <v>4331.6301330724073</v>
      </c>
      <c r="G5" s="58">
        <v>18373.016703176341</v>
      </c>
      <c r="H5" s="58">
        <v>7544.427413788153</v>
      </c>
      <c r="I5" s="58">
        <v>3825.7462348178137</v>
      </c>
      <c r="J5" s="58">
        <v>12587.866200031533</v>
      </c>
      <c r="S5" s="1" t="s">
        <v>104</v>
      </c>
    </row>
    <row r="6" spans="1:19" x14ac:dyDescent="0.25">
      <c r="A6" s="7" t="s">
        <v>12</v>
      </c>
      <c r="B6" s="58">
        <v>4274.7184825371332</v>
      </c>
      <c r="C6" s="58">
        <v>11731.162688018527</v>
      </c>
      <c r="D6" s="58">
        <v>44945.265332731906</v>
      </c>
      <c r="E6" s="58">
        <v>20540.685774647889</v>
      </c>
      <c r="F6" s="58">
        <v>4784.4775694716245</v>
      </c>
      <c r="G6" s="58">
        <v>21043.251193866374</v>
      </c>
      <c r="H6" s="58">
        <v>8280.3301202419589</v>
      </c>
      <c r="I6" s="58">
        <v>4372.2871255060727</v>
      </c>
      <c r="J6" s="58">
        <v>14320.519117973359</v>
      </c>
      <c r="S6" s="1" t="s">
        <v>106</v>
      </c>
    </row>
    <row r="7" spans="1:19" x14ac:dyDescent="0.25">
      <c r="A7" s="7" t="s">
        <v>13</v>
      </c>
      <c r="B7" s="58">
        <v>4858.2626435952898</v>
      </c>
      <c r="C7" s="58">
        <v>14024.512179206346</v>
      </c>
      <c r="D7" s="58">
        <v>57506.830910157922</v>
      </c>
      <c r="E7" s="58">
        <v>24960.2</v>
      </c>
      <c r="F7" s="58">
        <v>5839.5990000000002</v>
      </c>
      <c r="G7" s="58">
        <v>27108.210000000003</v>
      </c>
      <c r="H7" s="58">
        <v>10531.053</v>
      </c>
      <c r="I7" s="58">
        <v>5509.97</v>
      </c>
      <c r="J7" s="58">
        <v>18336.038</v>
      </c>
    </row>
    <row r="8" spans="1:19" x14ac:dyDescent="0.25">
      <c r="A8" s="7" t="s">
        <v>14</v>
      </c>
      <c r="B8" s="58">
        <v>4990.1900000000005</v>
      </c>
      <c r="C8" s="58">
        <v>14404.82</v>
      </c>
      <c r="D8" s="58">
        <v>57504.579999999994</v>
      </c>
      <c r="E8" s="58">
        <v>24960.2</v>
      </c>
      <c r="F8" s="58">
        <v>5839.5990000000002</v>
      </c>
      <c r="G8" s="58">
        <v>27108.210000000003</v>
      </c>
      <c r="H8" s="58">
        <v>10531.053</v>
      </c>
      <c r="I8" s="58">
        <v>5509.97</v>
      </c>
      <c r="J8" s="58">
        <v>18336.038</v>
      </c>
    </row>
    <row r="9" spans="1:19" x14ac:dyDescent="0.25">
      <c r="A9" s="7" t="s">
        <v>15</v>
      </c>
      <c r="B9" s="58">
        <v>4678.376248497957</v>
      </c>
      <c r="C9" s="58">
        <v>12960.544171105321</v>
      </c>
      <c r="D9" s="58">
        <v>48843.978396830418</v>
      </c>
      <c r="E9" s="58">
        <v>23523.861126760563</v>
      </c>
      <c r="F9" s="58">
        <v>5202.5426372451966</v>
      </c>
      <c r="G9" s="58">
        <v>23164.206473165388</v>
      </c>
      <c r="H9" s="58">
        <v>9406.7975024262778</v>
      </c>
      <c r="I9" s="58">
        <v>4818.4380566801619</v>
      </c>
      <c r="J9" s="58">
        <v>15811.354236702995</v>
      </c>
    </row>
    <row r="10" spans="1:19" x14ac:dyDescent="0.25">
      <c r="A10" s="7" t="s">
        <v>16</v>
      </c>
      <c r="B10" s="58">
        <v>4705.4212765957445</v>
      </c>
      <c r="C10" s="58">
        <v>11474.00183178447</v>
      </c>
      <c r="D10" s="58">
        <v>41232.139845966405</v>
      </c>
      <c r="E10" s="58">
        <v>19927.984507042253</v>
      </c>
      <c r="F10" s="58">
        <v>4498.4728727984339</v>
      </c>
      <c r="G10" s="58">
        <v>18908.447447973715</v>
      </c>
      <c r="H10" s="58">
        <v>7876.7471211129296</v>
      </c>
      <c r="I10" s="58">
        <v>4037.6739271255065</v>
      </c>
      <c r="J10" s="58">
        <v>13478.920938344123</v>
      </c>
    </row>
    <row r="11" spans="1:19" x14ac:dyDescent="0.25">
      <c r="A11" s="7" t="s">
        <v>17</v>
      </c>
      <c r="B11" s="58">
        <v>5388.0798554797275</v>
      </c>
      <c r="C11" s="58">
        <v>12862.884230541467</v>
      </c>
      <c r="D11" s="58">
        <v>42933.709788452594</v>
      </c>
      <c r="E11" s="58">
        <v>19546.297323943661</v>
      </c>
      <c r="F11" s="58">
        <v>4927.4699178082192</v>
      </c>
      <c r="G11" s="58">
        <v>19215.253493975903</v>
      </c>
      <c r="H11" s="58">
        <v>8609.8219744259732</v>
      </c>
      <c r="I11" s="58">
        <v>4126.9061133603236</v>
      </c>
      <c r="J11" s="58">
        <v>13782.435963936248</v>
      </c>
    </row>
    <row r="12" spans="1:19" x14ac:dyDescent="0.25">
      <c r="A12" s="7" t="s">
        <v>18</v>
      </c>
      <c r="B12" s="58">
        <v>5796.0030309112808</v>
      </c>
      <c r="C12" s="58">
        <v>14408.422049690715</v>
      </c>
      <c r="D12" s="58">
        <v>47420.719322482837</v>
      </c>
      <c r="E12" s="58">
        <v>22167.87323943662</v>
      </c>
      <c r="F12" s="58">
        <v>5636.6425636007825</v>
      </c>
      <c r="G12" s="58">
        <v>23420.548105147864</v>
      </c>
      <c r="H12" s="58">
        <v>10350.93537276634</v>
      </c>
      <c r="I12" s="58">
        <v>5141.8934817813761</v>
      </c>
      <c r="J12" s="58">
        <v>17320.580575733864</v>
      </c>
    </row>
    <row r="13" spans="1:19" x14ac:dyDescent="0.25">
      <c r="A13" s="7" t="s">
        <v>19</v>
      </c>
      <c r="B13" s="58">
        <v>5977.16</v>
      </c>
      <c r="C13" s="58">
        <v>15104.856</v>
      </c>
      <c r="D13" s="58">
        <v>50938.213634065585</v>
      </c>
      <c r="E13" s="58">
        <v>23523.861126760563</v>
      </c>
      <c r="F13" s="58">
        <v>6089.48</v>
      </c>
      <c r="G13" s="58">
        <v>24891.255345016427</v>
      </c>
      <c r="H13" s="58">
        <v>10460.698660990993</v>
      </c>
      <c r="I13" s="58">
        <v>5141.8934817813761</v>
      </c>
      <c r="J13" s="58">
        <v>17526.029404614837</v>
      </c>
    </row>
    <row r="14" spans="1:19" x14ac:dyDescent="0.25">
      <c r="A14" s="7" t="s">
        <v>20</v>
      </c>
      <c r="B14" s="58">
        <v>5929.1708028904059</v>
      </c>
      <c r="C14" s="58">
        <v>14864.192082026326</v>
      </c>
      <c r="D14" s="58">
        <v>50940.242552779899</v>
      </c>
      <c r="E14" s="58">
        <v>23523.861126760563</v>
      </c>
      <c r="F14" s="58">
        <v>6089.48</v>
      </c>
      <c r="G14" s="58">
        <v>24891.255345016427</v>
      </c>
      <c r="H14" s="58">
        <v>10460.698660990993</v>
      </c>
      <c r="I14" s="58">
        <v>5141.8934817813761</v>
      </c>
      <c r="J14" s="58">
        <v>17526.029404614837</v>
      </c>
    </row>
    <row r="15" spans="1:19" x14ac:dyDescent="0.25">
      <c r="A15" s="7" t="s">
        <v>21</v>
      </c>
      <c r="B15" s="58">
        <v>5413.2794339622642</v>
      </c>
      <c r="C15" s="58">
        <v>13504.852988742634</v>
      </c>
      <c r="D15" s="58">
        <v>46397.938230576066</v>
      </c>
      <c r="E15" s="58">
        <v>20831.973098591548</v>
      </c>
      <c r="F15" s="58">
        <v>5439.8983326810176</v>
      </c>
      <c r="G15" s="58">
        <v>21278.805125958377</v>
      </c>
      <c r="H15" s="58">
        <v>9193.1186217685499</v>
      </c>
      <c r="I15" s="58">
        <v>4506.1304048582997</v>
      </c>
      <c r="J15" s="58">
        <v>14837.045139024798</v>
      </c>
    </row>
    <row r="16" spans="1:19" x14ac:dyDescent="0.25">
      <c r="B16" s="2"/>
      <c r="C16" s="2"/>
      <c r="D16" s="2"/>
      <c r="E16" s="2"/>
      <c r="F16" s="2"/>
      <c r="G16" s="2"/>
      <c r="H16" s="2"/>
      <c r="I16" s="2"/>
      <c r="J16" s="2"/>
      <c r="K16" s="2"/>
    </row>
    <row r="17" spans="1:12" x14ac:dyDescent="0.25">
      <c r="A17" s="1" t="s">
        <v>35</v>
      </c>
      <c r="B17" s="59">
        <v>152334.98417664724</v>
      </c>
      <c r="C17" s="2"/>
      <c r="D17" s="2"/>
      <c r="E17" s="2"/>
      <c r="F17" s="2"/>
      <c r="G17" s="2"/>
      <c r="H17" s="2"/>
      <c r="I17" s="2"/>
      <c r="J17" s="2"/>
      <c r="K17" s="2"/>
    </row>
    <row r="18" spans="1:12" x14ac:dyDescent="0.25">
      <c r="L18" s="9"/>
    </row>
    <row r="19" spans="1:12" x14ac:dyDescent="0.25">
      <c r="A19" s="1" t="s">
        <v>107</v>
      </c>
    </row>
    <row r="20" spans="1:12" x14ac:dyDescent="0.25">
      <c r="A20" s="7" t="s">
        <v>10</v>
      </c>
      <c r="B20" s="58">
        <v>791.13362624968954</v>
      </c>
      <c r="C20" s="58">
        <v>3868.8244409633389</v>
      </c>
      <c r="D20" s="58">
        <v>2669.7381753264626</v>
      </c>
      <c r="E20" s="58">
        <v>2182.7050889907855</v>
      </c>
      <c r="F20" s="58">
        <v>1140.0798911490222</v>
      </c>
      <c r="G20" s="58">
        <v>2067.1910408215026</v>
      </c>
      <c r="H20" s="58">
        <v>918.50380475966904</v>
      </c>
      <c r="I20" s="58">
        <v>703.74982922666402</v>
      </c>
      <c r="J20" s="58">
        <v>820.78410251288767</v>
      </c>
    </row>
    <row r="21" spans="1:12" x14ac:dyDescent="0.25">
      <c r="A21" s="7" t="s">
        <v>11</v>
      </c>
      <c r="B21" s="58">
        <v>970.10280361143077</v>
      </c>
      <c r="C21" s="58">
        <v>3847.4931949435804</v>
      </c>
      <c r="D21" s="58">
        <v>4331.9265721120628</v>
      </c>
      <c r="E21" s="58">
        <v>2944.5754814470438</v>
      </c>
      <c r="F21" s="58">
        <v>1256.3835667124599</v>
      </c>
      <c r="G21" s="58">
        <v>2796.6209397074899</v>
      </c>
      <c r="H21" s="58">
        <v>1550.0485343727046</v>
      </c>
      <c r="I21" s="58">
        <v>1043.9416725951255</v>
      </c>
      <c r="J21" s="58">
        <v>1444.5872344981242</v>
      </c>
    </row>
    <row r="22" spans="1:12" x14ac:dyDescent="0.25">
      <c r="A22" s="7" t="s">
        <v>12</v>
      </c>
      <c r="B22" s="58">
        <v>859.96408949795159</v>
      </c>
      <c r="C22" s="58">
        <v>3551.5201535200295</v>
      </c>
      <c r="D22" s="58">
        <v>5076.7122798797982</v>
      </c>
      <c r="E22" s="58">
        <v>3369.8500124977672</v>
      </c>
      <c r="F22" s="58">
        <v>1095.7560232432525</v>
      </c>
      <c r="G22" s="58">
        <v>2925.2128733284399</v>
      </c>
      <c r="H22" s="58">
        <v>1576.8214177214095</v>
      </c>
      <c r="I22" s="58">
        <v>1054.8164332206079</v>
      </c>
      <c r="J22" s="58">
        <v>1948.9267170907469</v>
      </c>
    </row>
    <row r="23" spans="1:12" x14ac:dyDescent="0.25">
      <c r="A23" s="7" t="s">
        <v>13</v>
      </c>
      <c r="B23" s="58">
        <v>694.23494100944993</v>
      </c>
      <c r="C23" s="58">
        <v>3391.6473843980239</v>
      </c>
      <c r="D23" s="58">
        <v>6124.7065120902771</v>
      </c>
      <c r="E23" s="58">
        <v>3925.4612355713034</v>
      </c>
      <c r="F23" s="58">
        <v>1146.5258670080493</v>
      </c>
      <c r="G23" s="58">
        <v>3364.9235833460152</v>
      </c>
      <c r="H23" s="58">
        <v>2338.3354084839202</v>
      </c>
      <c r="I23" s="58">
        <v>1373.9697527949429</v>
      </c>
      <c r="J23" s="58">
        <v>2154.9453152979891</v>
      </c>
    </row>
    <row r="24" spans="1:12" x14ac:dyDescent="0.25">
      <c r="A24" s="7" t="s">
        <v>14</v>
      </c>
      <c r="B24" s="58">
        <v>696.66617837624665</v>
      </c>
      <c r="C24" s="58">
        <v>3754.3620813376947</v>
      </c>
      <c r="D24" s="58">
        <v>6422.5406317421657</v>
      </c>
      <c r="E24" s="58">
        <v>3766.6621020575703</v>
      </c>
      <c r="F24" s="58">
        <v>1010.6783582943538</v>
      </c>
      <c r="G24" s="58">
        <v>3146.2434087469401</v>
      </c>
      <c r="H24" s="58">
        <v>2167.1126800610486</v>
      </c>
      <c r="I24" s="58">
        <v>1391.8361547985016</v>
      </c>
      <c r="J24" s="58">
        <v>2160.3084045854539</v>
      </c>
    </row>
    <row r="25" spans="1:12" x14ac:dyDescent="0.25">
      <c r="A25" s="7" t="s">
        <v>15</v>
      </c>
      <c r="B25" s="58">
        <v>639.67534535931418</v>
      </c>
      <c r="C25" s="58">
        <v>3048.0166065289909</v>
      </c>
      <c r="D25" s="58">
        <v>4766.9044562314166</v>
      </c>
      <c r="E25" s="58">
        <v>2938.7506918264453</v>
      </c>
      <c r="F25" s="58">
        <v>851.09526196665252</v>
      </c>
      <c r="G25" s="58">
        <v>2454.5536583305793</v>
      </c>
      <c r="H25" s="58">
        <v>1510.5250009102883</v>
      </c>
      <c r="I25" s="58">
        <v>1073.0942742345273</v>
      </c>
      <c r="J25" s="58">
        <v>1742.5947046117776</v>
      </c>
    </row>
    <row r="26" spans="1:12" x14ac:dyDescent="0.25">
      <c r="A26" s="7" t="s">
        <v>16</v>
      </c>
      <c r="B26" s="58">
        <v>586.20585692656005</v>
      </c>
      <c r="C26" s="58">
        <v>2527.6461030179189</v>
      </c>
      <c r="D26" s="58">
        <v>2909.5206198866381</v>
      </c>
      <c r="E26" s="58">
        <v>2248.5412475700305</v>
      </c>
      <c r="F26" s="58">
        <v>667.84869937094027</v>
      </c>
      <c r="G26" s="58">
        <v>1839.4806822369092</v>
      </c>
      <c r="H26" s="58">
        <v>1132.5670401762497</v>
      </c>
      <c r="I26" s="58">
        <v>841.06776615365743</v>
      </c>
      <c r="J26" s="58">
        <v>1337.6619846611031</v>
      </c>
    </row>
    <row r="27" spans="1:12" x14ac:dyDescent="0.25">
      <c r="A27" s="7" t="s">
        <v>17</v>
      </c>
      <c r="B27" s="58">
        <v>672.6098937286381</v>
      </c>
      <c r="C27" s="58">
        <v>2560.8211033889493</v>
      </c>
      <c r="D27" s="58">
        <v>1610.7634139296194</v>
      </c>
      <c r="E27" s="58">
        <v>977.01233357646709</v>
      </c>
      <c r="F27" s="58">
        <v>615.07638121872594</v>
      </c>
      <c r="G27" s="58">
        <v>1012.4267105406259</v>
      </c>
      <c r="H27" s="58">
        <v>335.34078523887717</v>
      </c>
      <c r="I27" s="58">
        <v>416.93484695741398</v>
      </c>
      <c r="J27" s="58">
        <v>649.38453142069227</v>
      </c>
    </row>
    <row r="28" spans="1:12" x14ac:dyDescent="0.25">
      <c r="A28" s="7" t="s">
        <v>18</v>
      </c>
      <c r="B28" s="58">
        <v>716.55153238891558</v>
      </c>
      <c r="C28" s="58">
        <v>3256.7928366350825</v>
      </c>
      <c r="D28" s="58">
        <v>1573.050244644304</v>
      </c>
      <c r="E28" s="58">
        <v>1600.0805021838714</v>
      </c>
      <c r="F28" s="58">
        <v>763.17828156086466</v>
      </c>
      <c r="G28" s="58">
        <v>1477.6584481993386</v>
      </c>
      <c r="H28" s="58">
        <v>769.16128423692817</v>
      </c>
      <c r="I28" s="58">
        <v>655.29507493752021</v>
      </c>
      <c r="J28" s="58">
        <v>904.81179521316164</v>
      </c>
    </row>
    <row r="29" spans="1:12" x14ac:dyDescent="0.25">
      <c r="A29" s="7" t="s">
        <v>19</v>
      </c>
      <c r="B29" s="58">
        <v>574.82000684908394</v>
      </c>
      <c r="C29" s="58">
        <v>3344.2612034463746</v>
      </c>
      <c r="D29" s="58">
        <v>1945.662817931227</v>
      </c>
      <c r="E29" s="58">
        <v>1620.8435635116514</v>
      </c>
      <c r="F29" s="58">
        <v>609.90841550807295</v>
      </c>
      <c r="G29" s="58">
        <v>1433.309063609624</v>
      </c>
      <c r="H29" s="58">
        <v>885.6596232412478</v>
      </c>
      <c r="I29" s="58">
        <v>658.20128482631253</v>
      </c>
      <c r="J29" s="58">
        <v>1046.8340210764054</v>
      </c>
    </row>
    <row r="30" spans="1:12" x14ac:dyDescent="0.25">
      <c r="A30" s="7" t="s">
        <v>20</v>
      </c>
      <c r="B30" s="58">
        <v>680.79938910485168</v>
      </c>
      <c r="C30" s="58">
        <v>3522.6009340905398</v>
      </c>
      <c r="D30" s="58">
        <v>1379.403318258318</v>
      </c>
      <c r="E30" s="58">
        <v>1135.5171796358811</v>
      </c>
      <c r="F30" s="58">
        <v>602.9432154829808</v>
      </c>
      <c r="G30" s="58">
        <v>1362.656531808017</v>
      </c>
      <c r="H30" s="58">
        <v>710.71629319736144</v>
      </c>
      <c r="I30" s="58">
        <v>631.25188090624317</v>
      </c>
      <c r="J30" s="58">
        <v>858.59125751581701</v>
      </c>
    </row>
    <row r="31" spans="1:12" x14ac:dyDescent="0.25">
      <c r="A31" s="7" t="s">
        <v>21</v>
      </c>
      <c r="B31" s="58">
        <v>621.29109401500693</v>
      </c>
      <c r="C31" s="58">
        <v>3239.771253990863</v>
      </c>
      <c r="D31" s="58">
        <v>1802.3314197045672</v>
      </c>
      <c r="E31" s="58">
        <v>1419.1809730502273</v>
      </c>
      <c r="F31" s="58">
        <v>810.01526408254017</v>
      </c>
      <c r="G31" s="58">
        <v>1535.7254333346257</v>
      </c>
      <c r="H31" s="58">
        <v>825.95167770168973</v>
      </c>
      <c r="I31" s="58">
        <v>706.47370732326999</v>
      </c>
      <c r="J31" s="58">
        <v>961.56917679719322</v>
      </c>
    </row>
    <row r="32" spans="1:12" x14ac:dyDescent="0.25">
      <c r="B32" s="7"/>
      <c r="C32" s="7"/>
      <c r="D32" s="7"/>
      <c r="E32" s="7"/>
      <c r="F32" s="7"/>
      <c r="G32" s="7"/>
      <c r="H32" s="7"/>
      <c r="I32" s="7"/>
      <c r="J32" s="7"/>
    </row>
    <row r="33" spans="1:13" x14ac:dyDescent="0.25">
      <c r="A33" s="1" t="s">
        <v>96</v>
      </c>
    </row>
    <row r="34" spans="1:13" x14ac:dyDescent="0.25">
      <c r="A34" s="7" t="s">
        <v>10</v>
      </c>
      <c r="B34" s="60">
        <f>B4-B20</f>
        <v>3939.4872288285924</v>
      </c>
      <c r="C34" s="60">
        <f t="shared" ref="C34:J34" si="0">C4-C20</f>
        <v>7792.3749921520775</v>
      </c>
      <c r="D34" s="60">
        <f t="shared" si="0"/>
        <v>38575.877131587476</v>
      </c>
      <c r="E34" s="60">
        <f t="shared" si="0"/>
        <v>16399.33040396696</v>
      </c>
      <c r="F34" s="60">
        <f t="shared" si="0"/>
        <v>3507.3454278333656</v>
      </c>
      <c r="G34" s="60">
        <f t="shared" si="0"/>
        <v>16120.74614428255</v>
      </c>
      <c r="H34" s="60">
        <f t="shared" si="0"/>
        <v>6714.9219777175276</v>
      </c>
      <c r="I34" s="60">
        <f t="shared" si="0"/>
        <v>3133.1541788705017</v>
      </c>
      <c r="J34" s="60">
        <f t="shared" si="0"/>
        <v>11580.669699317506</v>
      </c>
      <c r="L34" s="11"/>
    </row>
    <row r="35" spans="1:13" x14ac:dyDescent="0.25">
      <c r="A35" s="7" t="s">
        <v>11</v>
      </c>
      <c r="B35" s="60">
        <f t="shared" ref="B35:J35" si="1">B5-B21</f>
        <v>3328.6052774804998</v>
      </c>
      <c r="C35" s="60">
        <f t="shared" si="1"/>
        <v>6989.5142559666829</v>
      </c>
      <c r="D35" s="60">
        <f t="shared" si="1"/>
        <v>35019.899480230713</v>
      </c>
      <c r="E35" s="60">
        <f t="shared" si="1"/>
        <v>15828.308603059997</v>
      </c>
      <c r="F35" s="60">
        <f t="shared" si="1"/>
        <v>3075.2465663599473</v>
      </c>
      <c r="G35" s="60">
        <f t="shared" si="1"/>
        <v>15576.395763468852</v>
      </c>
      <c r="H35" s="60">
        <f t="shared" si="1"/>
        <v>5994.378879415448</v>
      </c>
      <c r="I35" s="60">
        <f t="shared" si="1"/>
        <v>2781.8045622226882</v>
      </c>
      <c r="J35" s="60">
        <f t="shared" si="1"/>
        <v>11143.278965533409</v>
      </c>
      <c r="L35" s="11"/>
    </row>
    <row r="36" spans="1:13" x14ac:dyDescent="0.25">
      <c r="A36" s="7" t="s">
        <v>12</v>
      </c>
      <c r="B36" s="60">
        <f t="shared" ref="B36:J36" si="2">B6-B22</f>
        <v>3414.7543930391817</v>
      </c>
      <c r="C36" s="60">
        <f t="shared" si="2"/>
        <v>8179.6425344984973</v>
      </c>
      <c r="D36" s="60">
        <f t="shared" si="2"/>
        <v>39868.553052852105</v>
      </c>
      <c r="E36" s="60">
        <f t="shared" si="2"/>
        <v>17170.83576215012</v>
      </c>
      <c r="F36" s="60">
        <f t="shared" si="2"/>
        <v>3688.7215462283721</v>
      </c>
      <c r="G36" s="60">
        <f t="shared" si="2"/>
        <v>18118.038320537933</v>
      </c>
      <c r="H36" s="60">
        <f t="shared" si="2"/>
        <v>6703.5087025205494</v>
      </c>
      <c r="I36" s="60">
        <f t="shared" si="2"/>
        <v>3317.4706922854648</v>
      </c>
      <c r="J36" s="60">
        <f t="shared" si="2"/>
        <v>12371.592400882611</v>
      </c>
      <c r="L36" s="11"/>
    </row>
    <row r="37" spans="1:13" x14ac:dyDescent="0.25">
      <c r="A37" s="7" t="s">
        <v>13</v>
      </c>
      <c r="B37" s="60">
        <f t="shared" ref="B37:J37" si="3">B7-B23</f>
        <v>4164.0277025858395</v>
      </c>
      <c r="C37" s="60">
        <f t="shared" si="3"/>
        <v>10632.864794808322</v>
      </c>
      <c r="D37" s="60">
        <f t="shared" si="3"/>
        <v>51382.124398067645</v>
      </c>
      <c r="E37" s="60">
        <f t="shared" si="3"/>
        <v>21034.738764428697</v>
      </c>
      <c r="F37" s="60">
        <f t="shared" si="3"/>
        <v>4693.0731329919508</v>
      </c>
      <c r="G37" s="60">
        <f t="shared" si="3"/>
        <v>23743.286416653988</v>
      </c>
      <c r="H37" s="60">
        <f t="shared" si="3"/>
        <v>8192.7175915160806</v>
      </c>
      <c r="I37" s="60">
        <f t="shared" si="3"/>
        <v>4136.0002472050573</v>
      </c>
      <c r="J37" s="60">
        <f t="shared" si="3"/>
        <v>16181.092684702011</v>
      </c>
      <c r="L37" s="11"/>
    </row>
    <row r="38" spans="1:13" x14ac:dyDescent="0.25">
      <c r="A38" s="7" t="s">
        <v>14</v>
      </c>
      <c r="B38" s="60">
        <f t="shared" ref="B38:J38" si="4">B8-B24</f>
        <v>4293.523821623754</v>
      </c>
      <c r="C38" s="60">
        <f t="shared" si="4"/>
        <v>10650.457918662305</v>
      </c>
      <c r="D38" s="60">
        <f t="shared" si="4"/>
        <v>51082.039368257829</v>
      </c>
      <c r="E38" s="60">
        <f t="shared" si="4"/>
        <v>21193.537897942431</v>
      </c>
      <c r="F38" s="60">
        <f t="shared" si="4"/>
        <v>4828.9206417056466</v>
      </c>
      <c r="G38" s="60">
        <f t="shared" si="4"/>
        <v>23961.966591253062</v>
      </c>
      <c r="H38" s="60">
        <f t="shared" si="4"/>
        <v>8363.9403199389508</v>
      </c>
      <c r="I38" s="60">
        <f t="shared" si="4"/>
        <v>4118.1338452014988</v>
      </c>
      <c r="J38" s="60">
        <f t="shared" si="4"/>
        <v>16175.729595414547</v>
      </c>
      <c r="L38" s="11"/>
    </row>
    <row r="39" spans="1:13" x14ac:dyDescent="0.25">
      <c r="A39" s="7" t="s">
        <v>15</v>
      </c>
      <c r="B39" s="60">
        <f t="shared" ref="B39:J39" si="5">B9-B25</f>
        <v>4038.7009031386428</v>
      </c>
      <c r="C39" s="60">
        <f t="shared" si="5"/>
        <v>9912.5275645763304</v>
      </c>
      <c r="D39" s="60">
        <f t="shared" si="5"/>
        <v>44077.073940599003</v>
      </c>
      <c r="E39" s="60">
        <f t="shared" si="5"/>
        <v>20585.110434934119</v>
      </c>
      <c r="F39" s="60">
        <f t="shared" si="5"/>
        <v>4351.4473752785443</v>
      </c>
      <c r="G39" s="60">
        <f t="shared" si="5"/>
        <v>20709.652814834808</v>
      </c>
      <c r="H39" s="60">
        <f t="shared" si="5"/>
        <v>7896.2725015159895</v>
      </c>
      <c r="I39" s="60">
        <f t="shared" si="5"/>
        <v>3745.3437824456346</v>
      </c>
      <c r="J39" s="60">
        <f t="shared" si="5"/>
        <v>14068.759532091217</v>
      </c>
      <c r="L39" s="11"/>
    </row>
    <row r="40" spans="1:13" x14ac:dyDescent="0.25">
      <c r="A40" s="7" t="s">
        <v>16</v>
      </c>
      <c r="B40" s="60">
        <f t="shared" ref="B40:J40" si="6">B10-B26</f>
        <v>4119.2154196691845</v>
      </c>
      <c r="C40" s="60">
        <f t="shared" si="6"/>
        <v>8946.3557287665499</v>
      </c>
      <c r="D40" s="60">
        <f t="shared" si="6"/>
        <v>38322.619226079769</v>
      </c>
      <c r="E40" s="60">
        <f t="shared" si="6"/>
        <v>17679.443259472224</v>
      </c>
      <c r="F40" s="60">
        <f t="shared" si="6"/>
        <v>3830.6241734274936</v>
      </c>
      <c r="G40" s="60">
        <f t="shared" si="6"/>
        <v>17068.966765736805</v>
      </c>
      <c r="H40" s="60">
        <f t="shared" si="6"/>
        <v>6744.1800809366796</v>
      </c>
      <c r="I40" s="60">
        <f t="shared" si="6"/>
        <v>3196.606160971849</v>
      </c>
      <c r="J40" s="60">
        <f t="shared" si="6"/>
        <v>12141.25895368302</v>
      </c>
      <c r="L40" s="11"/>
    </row>
    <row r="41" spans="1:13" x14ac:dyDescent="0.25">
      <c r="A41" s="7" t="s">
        <v>17</v>
      </c>
      <c r="B41" s="60">
        <f t="shared" ref="B41:J41" si="7">B11-B27</f>
        <v>4715.4699617510896</v>
      </c>
      <c r="C41" s="60">
        <f t="shared" si="7"/>
        <v>10302.063127152518</v>
      </c>
      <c r="D41" s="60">
        <f t="shared" si="7"/>
        <v>41322.946374522973</v>
      </c>
      <c r="E41" s="60">
        <f t="shared" si="7"/>
        <v>18569.284990367196</v>
      </c>
      <c r="F41" s="60">
        <f t="shared" si="7"/>
        <v>4312.3935365894931</v>
      </c>
      <c r="G41" s="60">
        <f t="shared" si="7"/>
        <v>18202.826783435277</v>
      </c>
      <c r="H41" s="60">
        <f t="shared" si="7"/>
        <v>8274.4811891870959</v>
      </c>
      <c r="I41" s="60">
        <f t="shared" si="7"/>
        <v>3709.9712664029098</v>
      </c>
      <c r="J41" s="60">
        <f t="shared" si="7"/>
        <v>13133.051432515556</v>
      </c>
      <c r="L41" s="11"/>
    </row>
    <row r="42" spans="1:13" x14ac:dyDescent="0.25">
      <c r="A42" s="7" t="s">
        <v>18</v>
      </c>
      <c r="B42" s="60">
        <f t="shared" ref="B42:J42" si="8">B12-B28</f>
        <v>5079.451498522365</v>
      </c>
      <c r="C42" s="60">
        <f t="shared" si="8"/>
        <v>11151.629213055632</v>
      </c>
      <c r="D42" s="60">
        <f t="shared" si="8"/>
        <v>45847.669077838531</v>
      </c>
      <c r="E42" s="60">
        <f t="shared" si="8"/>
        <v>20567.792737252748</v>
      </c>
      <c r="F42" s="60">
        <f t="shared" si="8"/>
        <v>4873.4642820399176</v>
      </c>
      <c r="G42" s="60">
        <f t="shared" si="8"/>
        <v>21942.889656948526</v>
      </c>
      <c r="H42" s="60">
        <f t="shared" si="8"/>
        <v>9581.7740885294115</v>
      </c>
      <c r="I42" s="60">
        <f t="shared" si="8"/>
        <v>4486.5984068438556</v>
      </c>
      <c r="J42" s="60">
        <f t="shared" si="8"/>
        <v>16415.768780520702</v>
      </c>
      <c r="L42" s="11"/>
    </row>
    <row r="43" spans="1:13" x14ac:dyDescent="0.25">
      <c r="A43" s="7" t="s">
        <v>19</v>
      </c>
      <c r="B43" s="60">
        <f t="shared" ref="B43:J43" si="9">B13-B29</f>
        <v>5402.3399931509157</v>
      </c>
      <c r="C43" s="60">
        <f t="shared" si="9"/>
        <v>11760.594796553625</v>
      </c>
      <c r="D43" s="60">
        <f t="shared" si="9"/>
        <v>48992.550816134361</v>
      </c>
      <c r="E43" s="60">
        <f t="shared" si="9"/>
        <v>21903.017563248912</v>
      </c>
      <c r="F43" s="60">
        <f t="shared" si="9"/>
        <v>5479.5715844919268</v>
      </c>
      <c r="G43" s="60">
        <f t="shared" si="9"/>
        <v>23457.946281406803</v>
      </c>
      <c r="H43" s="60">
        <f t="shared" si="9"/>
        <v>9575.0390377497442</v>
      </c>
      <c r="I43" s="60">
        <f t="shared" si="9"/>
        <v>4483.692196955064</v>
      </c>
      <c r="J43" s="60">
        <f t="shared" si="9"/>
        <v>16479.195383538434</v>
      </c>
      <c r="L43" s="11"/>
    </row>
    <row r="44" spans="1:13" x14ac:dyDescent="0.25">
      <c r="A44" s="7" t="s">
        <v>20</v>
      </c>
      <c r="B44" s="60">
        <f t="shared" ref="B44:J44" si="10">B14-B30</f>
        <v>5248.3714137855541</v>
      </c>
      <c r="C44" s="60">
        <f t="shared" si="10"/>
        <v>11341.591147935786</v>
      </c>
      <c r="D44" s="60">
        <f t="shared" si="10"/>
        <v>49560.839234521583</v>
      </c>
      <c r="E44" s="60">
        <f t="shared" si="10"/>
        <v>22388.343947124682</v>
      </c>
      <c r="F44" s="60">
        <f t="shared" si="10"/>
        <v>5486.5367845170185</v>
      </c>
      <c r="G44" s="60">
        <f t="shared" si="10"/>
        <v>23528.598813208409</v>
      </c>
      <c r="H44" s="60">
        <f t="shared" si="10"/>
        <v>9749.9823677936311</v>
      </c>
      <c r="I44" s="60">
        <f t="shared" si="10"/>
        <v>4510.641600875133</v>
      </c>
      <c r="J44" s="60">
        <f t="shared" si="10"/>
        <v>16667.438147099019</v>
      </c>
      <c r="L44" s="11"/>
    </row>
    <row r="45" spans="1:13" x14ac:dyDescent="0.25">
      <c r="A45" s="7" t="s">
        <v>21</v>
      </c>
      <c r="B45" s="60">
        <f t="shared" ref="B45:I45" si="11">B15-B31</f>
        <v>4791.9883399472574</v>
      </c>
      <c r="C45" s="60">
        <f t="shared" si="11"/>
        <v>10265.081734751771</v>
      </c>
      <c r="D45" s="60">
        <f t="shared" si="11"/>
        <v>44595.606810871497</v>
      </c>
      <c r="E45" s="60">
        <f t="shared" si="11"/>
        <v>19412.79212554132</v>
      </c>
      <c r="F45" s="60">
        <f t="shared" si="11"/>
        <v>4629.8830685984776</v>
      </c>
      <c r="G45" s="60">
        <f t="shared" si="11"/>
        <v>19743.079692623753</v>
      </c>
      <c r="H45" s="60">
        <f t="shared" si="11"/>
        <v>8367.1669440668593</v>
      </c>
      <c r="I45" s="60">
        <f t="shared" si="11"/>
        <v>3799.6566975350297</v>
      </c>
      <c r="J45" s="60">
        <f>J15-J31</f>
        <v>13875.475962227605</v>
      </c>
      <c r="L45" s="11"/>
    </row>
    <row r="46" spans="1:13" x14ac:dyDescent="0.25">
      <c r="L46" s="11"/>
    </row>
    <row r="47" spans="1:13" x14ac:dyDescent="0.25">
      <c r="A47" s="1" t="s">
        <v>97</v>
      </c>
      <c r="K47" s="2" t="s">
        <v>40</v>
      </c>
    </row>
    <row r="48" spans="1:13" x14ac:dyDescent="0.25">
      <c r="A48" s="7" t="s">
        <v>10</v>
      </c>
      <c r="B48" s="61">
        <f>IF('（実需給2025年度以降で使用）入力'!$E$16=B$2,'（実需給2025年度以降で使用）入力'!$E$34*'（実需給2025年度以降で使用）入力'!$E$28/1000,0)</f>
        <v>0</v>
      </c>
      <c r="C48" s="61">
        <f>IF('（実需給2025年度以降で使用）入力'!$E$16=C$2,'（実需給2025年度以降で使用）入力'!$E$34*'（実需給2025年度以降で使用）入力'!$E$28/1000,0)</f>
        <v>0</v>
      </c>
      <c r="D48" s="61">
        <f>IF('（実需給2025年度以降で使用）入力'!$E$16=D$2,'（実需給2025年度以降で使用）入力'!$E$34*'（実需給2025年度以降で使用）入力'!$E$28/1000,0)</f>
        <v>0</v>
      </c>
      <c r="E48" s="61">
        <f>IF('（実需給2025年度以降で使用）入力'!$E$16=E$2,'（実需給2025年度以降で使用）入力'!$E$34*'（実需給2025年度以降で使用）入力'!$E$28/1000,0)</f>
        <v>0</v>
      </c>
      <c r="F48" s="61">
        <f>IF('（実需給2025年度以降で使用）入力'!$E$16=F$2,'（実需給2025年度以降で使用）入力'!$E$34*'（実需給2025年度以降で使用）入力'!$E$28/1000,0)</f>
        <v>0</v>
      </c>
      <c r="G48" s="61">
        <f>IF('（実需給2025年度以降で使用）入力'!$E$16=G$2,'（実需給2025年度以降で使用）入力'!$E$34*'（実需給2025年度以降で使用）入力'!$E$28/1000,0)</f>
        <v>0</v>
      </c>
      <c r="H48" s="61">
        <f>IF('（実需給2025年度以降で使用）入力'!$E$16=H$2,'（実需給2025年度以降で使用）入力'!$E$34*'（実需給2025年度以降で使用）入力'!$E$28/1000,0)</f>
        <v>0</v>
      </c>
      <c r="I48" s="61">
        <f>IF('（実需給2025年度以降で使用）入力'!$E$16=I$2,'（実需給2025年度以降で使用）入力'!$E$34*'（実需給2025年度以降で使用）入力'!$E$28/1000,0)</f>
        <v>0</v>
      </c>
      <c r="J48" s="61">
        <f>IF('（実需給2025年度以降で使用）入力'!$E$16=J$2,'（実需給2025年度以降で使用）入力'!$E$34*'（実需給2025年度以降で使用）入力'!$E$28/1000,0)</f>
        <v>0</v>
      </c>
      <c r="K48" s="67">
        <f>SUM(B48:J48)</f>
        <v>0</v>
      </c>
      <c r="L48" s="11"/>
      <c r="M48" s="17"/>
    </row>
    <row r="49" spans="1:15" x14ac:dyDescent="0.25">
      <c r="A49" s="7" t="s">
        <v>11</v>
      </c>
      <c r="B49" s="61">
        <f>IF('（実需給2025年度以降で使用）入力'!$E$16=B$2,'（実需給2025年度以降で使用）入力'!$F$34*'（実需給2025年度以降で使用）入力'!$F$28/1000,0)</f>
        <v>0</v>
      </c>
      <c r="C49" s="61">
        <f>IF('（実需給2025年度以降で使用）入力'!$E$16=C$2,'（実需給2025年度以降で使用）入力'!$F$34*'（実需給2025年度以降で使用）入力'!$F$28/1000,0)</f>
        <v>0</v>
      </c>
      <c r="D49" s="61">
        <f>IF('（実需給2025年度以降で使用）入力'!$E$16=D$2,'（実需給2025年度以降で使用）入力'!$F$34*'（実需給2025年度以降で使用）入力'!$F$28/1000,0)</f>
        <v>0</v>
      </c>
      <c r="E49" s="61">
        <f>IF('（実需給2025年度以降で使用）入力'!$E$16=E$2,'（実需給2025年度以降で使用）入力'!$F$34*'（実需給2025年度以降で使用）入力'!$F$28/1000,0)</f>
        <v>0</v>
      </c>
      <c r="F49" s="61">
        <f>IF('（実需給2025年度以降で使用）入力'!$E$16=F$2,'（実需給2025年度以降で使用）入力'!$F$34*'（実需給2025年度以降で使用）入力'!$F$28/1000,0)</f>
        <v>0</v>
      </c>
      <c r="G49" s="61">
        <f>IF('（実需給2025年度以降で使用）入力'!$E$16=G$2,'（実需給2025年度以降で使用）入力'!$F$34*'（実需給2025年度以降で使用）入力'!$F$28/1000,0)</f>
        <v>0</v>
      </c>
      <c r="H49" s="61">
        <f>IF('（実需給2025年度以降で使用）入力'!$E$16=H$2,'（実需給2025年度以降で使用）入力'!$F$34*'（実需給2025年度以降で使用）入力'!$F$28/1000,0)</f>
        <v>0</v>
      </c>
      <c r="I49" s="61">
        <f>IF('（実需給2025年度以降で使用）入力'!$E$16=I$2,'（実需給2025年度以降で使用）入力'!$F$34*'（実需給2025年度以降で使用）入力'!$F$28/1000,0)</f>
        <v>0</v>
      </c>
      <c r="J49" s="61">
        <f>IF('（実需給2025年度以降で使用）入力'!$E$16=J$2,'（実需給2025年度以降で使用）入力'!$F$34*'（実需給2025年度以降で使用）入力'!$F$28/1000,0)</f>
        <v>0</v>
      </c>
      <c r="K49" s="67">
        <f t="shared" ref="K49:K59" si="12">SUM(B49:J49)</f>
        <v>0</v>
      </c>
      <c r="L49" s="11"/>
      <c r="M49" s="17"/>
    </row>
    <row r="50" spans="1:15" x14ac:dyDescent="0.25">
      <c r="A50" s="7" t="s">
        <v>12</v>
      </c>
      <c r="B50" s="61">
        <f>IF('（実需給2025年度以降で使用）入力'!$E$16=B$2,'（実需給2025年度以降で使用）入力'!$G$34*'（実需給2025年度以降で使用）入力'!$G$28/1000,0)</f>
        <v>0</v>
      </c>
      <c r="C50" s="61">
        <f>IF('（実需給2025年度以降で使用）入力'!$E$16=C$2,'（実需給2025年度以降で使用）入力'!$G$34*'（実需給2025年度以降で使用）入力'!$G$28/1000,0)</f>
        <v>0</v>
      </c>
      <c r="D50" s="61">
        <f>IF('（実需給2025年度以降で使用）入力'!$E$16=D$2,'（実需給2025年度以降で使用）入力'!$G$34*'（実需給2025年度以降で使用）入力'!$G$28/1000,0)</f>
        <v>0</v>
      </c>
      <c r="E50" s="61">
        <f>IF('（実需給2025年度以降で使用）入力'!$E$16=E$2,'（実需給2025年度以降で使用）入力'!$G$34*'（実需給2025年度以降で使用）入力'!$G$28/1000,0)</f>
        <v>0</v>
      </c>
      <c r="F50" s="61">
        <f>IF('（実需給2025年度以降で使用）入力'!$E$16=F$2,'（実需給2025年度以降で使用）入力'!$G$34*'（実需給2025年度以降で使用）入力'!$G$28/1000,0)</f>
        <v>0</v>
      </c>
      <c r="G50" s="61">
        <f>IF('（実需給2025年度以降で使用）入力'!$E$16=G$2,'（実需給2025年度以降で使用）入力'!$G$34*'（実需給2025年度以降で使用）入力'!$G$28/1000,0)</f>
        <v>0</v>
      </c>
      <c r="H50" s="61">
        <f>IF('（実需給2025年度以降で使用）入力'!$E$16=H$2,'（実需給2025年度以降で使用）入力'!$G$34*'（実需給2025年度以降で使用）入力'!$G$28/1000,0)</f>
        <v>0</v>
      </c>
      <c r="I50" s="61">
        <f>IF('（実需給2025年度以降で使用）入力'!$E$16=I$2,'（実需給2025年度以降で使用）入力'!$G$34*'（実需給2025年度以降で使用）入力'!$G$28/1000,0)</f>
        <v>0</v>
      </c>
      <c r="J50" s="61">
        <f>IF('（実需給2025年度以降で使用）入力'!$E$16=J$2,'（実需給2025年度以降で使用）入力'!$G$34*'（実需給2025年度以降で使用）入力'!$G$28/1000,0)</f>
        <v>0</v>
      </c>
      <c r="K50" s="67">
        <f t="shared" si="12"/>
        <v>0</v>
      </c>
      <c r="L50" s="11"/>
      <c r="M50" s="17"/>
    </row>
    <row r="51" spans="1:15" x14ac:dyDescent="0.25">
      <c r="A51" s="7" t="s">
        <v>13</v>
      </c>
      <c r="B51" s="61">
        <f>IF('（実需給2025年度以降で使用）入力'!$E$16=B$2,'（実需給2025年度以降で使用）入力'!$H$34*'（実需給2025年度以降で使用）入力'!$H$28/1000,0)</f>
        <v>0</v>
      </c>
      <c r="C51" s="61">
        <f>IF('（実需給2025年度以降で使用）入力'!$E$16=C$2,'（実需給2025年度以降で使用）入力'!$H$34*'（実需給2025年度以降で使用）入力'!$H$28/1000,0)</f>
        <v>0</v>
      </c>
      <c r="D51" s="61">
        <f>IF('（実需給2025年度以降で使用）入力'!$E$16=D$2,'（実需給2025年度以降で使用）入力'!$H$34*'（実需給2025年度以降で使用）入力'!$H$28/1000,0)</f>
        <v>0</v>
      </c>
      <c r="E51" s="61">
        <f>IF('（実需給2025年度以降で使用）入力'!$E$16=E$2,'（実需給2025年度以降で使用）入力'!$H$34*'（実需給2025年度以降で使用）入力'!$H$28/1000,0)</f>
        <v>0</v>
      </c>
      <c r="F51" s="61">
        <f>IF('（実需給2025年度以降で使用）入力'!$E$16=F$2,'（実需給2025年度以降で使用）入力'!$H$34*'（実需給2025年度以降で使用）入力'!$H$28/1000,0)</f>
        <v>0</v>
      </c>
      <c r="G51" s="61">
        <f>IF('（実需給2025年度以降で使用）入力'!$E$16=G$2,'（実需給2025年度以降で使用）入力'!$H$34*'（実需給2025年度以降で使用）入力'!$H$28/1000,0)</f>
        <v>0</v>
      </c>
      <c r="H51" s="61">
        <f>IF('（実需給2025年度以降で使用）入力'!$E$16=H$2,'（実需給2025年度以降で使用）入力'!$H$34*'（実需給2025年度以降で使用）入力'!$H$28/1000,0)</f>
        <v>0</v>
      </c>
      <c r="I51" s="61">
        <f>IF('（実需給2025年度以降で使用）入力'!$E$16=I$2,'（実需給2025年度以降で使用）入力'!$H$34*'（実需給2025年度以降で使用）入力'!$H$28/1000,0)</f>
        <v>0</v>
      </c>
      <c r="J51" s="61">
        <f>IF('（実需給2025年度以降で使用）入力'!$E$16=J$2,'（実需給2025年度以降で使用）入力'!$H$34*'（実需給2025年度以降で使用）入力'!$H$28/1000,0)</f>
        <v>0</v>
      </c>
      <c r="K51" s="67">
        <f t="shared" si="12"/>
        <v>0</v>
      </c>
      <c r="L51" s="11"/>
      <c r="M51" s="17"/>
    </row>
    <row r="52" spans="1:15" x14ac:dyDescent="0.25">
      <c r="A52" s="7" t="s">
        <v>14</v>
      </c>
      <c r="B52" s="61">
        <f>IF('（実需給2025年度以降で使用）入力'!$E$16=B$2,'（実需給2025年度以降で使用）入力'!$I$34*'（実需給2025年度以降で使用）入力'!$I$28/1000,0)</f>
        <v>0</v>
      </c>
      <c r="C52" s="61">
        <f>IF('（実需給2025年度以降で使用）入力'!$E$16=C$2,'（実需給2025年度以降で使用）入力'!$I$34*'（実需給2025年度以降で使用）入力'!$I$28/1000,0)</f>
        <v>0</v>
      </c>
      <c r="D52" s="61">
        <f>IF('（実需給2025年度以降で使用）入力'!$E$16=D$2,'（実需給2025年度以降で使用）入力'!$I$34*'（実需給2025年度以降で使用）入力'!$I$28/1000,0)</f>
        <v>0</v>
      </c>
      <c r="E52" s="61">
        <f>IF('（実需給2025年度以降で使用）入力'!$E$16=E$2,'（実需給2025年度以降で使用）入力'!$I$34*'（実需給2025年度以降で使用）入力'!$I$28/1000,0)</f>
        <v>0</v>
      </c>
      <c r="F52" s="61">
        <f>IF('（実需給2025年度以降で使用）入力'!$E$16=F$2,'（実需給2025年度以降で使用）入力'!$I$34*'（実需給2025年度以降で使用）入力'!$I$28/1000,0)</f>
        <v>0</v>
      </c>
      <c r="G52" s="61">
        <f>IF('（実需給2025年度以降で使用）入力'!$E$16=G$2,'（実需給2025年度以降で使用）入力'!$I$34*'（実需給2025年度以降で使用）入力'!$I$28/1000,0)</f>
        <v>0</v>
      </c>
      <c r="H52" s="61">
        <f>IF('（実需給2025年度以降で使用）入力'!$E$16=H$2,'（実需給2025年度以降で使用）入力'!$I$34*'（実需給2025年度以降で使用）入力'!$I$28/1000,0)</f>
        <v>0</v>
      </c>
      <c r="I52" s="61">
        <f>IF('（実需給2025年度以降で使用）入力'!$E$16=I$2,'（実需給2025年度以降で使用）入力'!$I$34*'（実需給2025年度以降で使用）入力'!$I$28/1000,0)</f>
        <v>0</v>
      </c>
      <c r="J52" s="61">
        <f>IF('（実需給2025年度以降で使用）入力'!$E$16=J$2,'（実需給2025年度以降で使用）入力'!$I$34*'（実需給2025年度以降で使用）入力'!$I$28/1000,0)</f>
        <v>0</v>
      </c>
      <c r="K52" s="67">
        <f t="shared" si="12"/>
        <v>0</v>
      </c>
      <c r="L52" s="11"/>
      <c r="M52" s="17"/>
    </row>
    <row r="53" spans="1:15" x14ac:dyDescent="0.25">
      <c r="A53" s="7" t="s">
        <v>15</v>
      </c>
      <c r="B53" s="61">
        <f>IF('（実需給2025年度以降で使用）入力'!$E$16=B$2,'（実需給2025年度以降で使用）入力'!$J$34*'（実需給2025年度以降で使用）入力'!$J$28/1000,0)</f>
        <v>0</v>
      </c>
      <c r="C53" s="61">
        <f>IF('（実需給2025年度以降で使用）入力'!$E$16=C$2,'（実需給2025年度以降で使用）入力'!$J$34*'（実需給2025年度以降で使用）入力'!$J$28/1000,0)</f>
        <v>0</v>
      </c>
      <c r="D53" s="61">
        <f>IF('（実需給2025年度以降で使用）入力'!$E$16=D$2,'（実需給2025年度以降で使用）入力'!$J$34*'（実需給2025年度以降で使用）入力'!$J$28/1000,0)</f>
        <v>0</v>
      </c>
      <c r="E53" s="61">
        <f>IF('（実需給2025年度以降で使用）入力'!$E$16=E$2,'（実需給2025年度以降で使用）入力'!$J$34*'（実需給2025年度以降で使用）入力'!$J$28/1000,0)</f>
        <v>0</v>
      </c>
      <c r="F53" s="61">
        <f>IF('（実需給2025年度以降で使用）入力'!$E$16=F$2,'（実需給2025年度以降で使用）入力'!$J$34*'（実需給2025年度以降で使用）入力'!$J$28/1000,0)</f>
        <v>0</v>
      </c>
      <c r="G53" s="61">
        <f>IF('（実需給2025年度以降で使用）入力'!$E$16=G$2,'（実需給2025年度以降で使用）入力'!$J$34*'（実需給2025年度以降で使用）入力'!$J$28/1000,0)</f>
        <v>0</v>
      </c>
      <c r="H53" s="61">
        <f>IF('（実需給2025年度以降で使用）入力'!$E$16=H$2,'（実需給2025年度以降で使用）入力'!$J$34*'（実需給2025年度以降で使用）入力'!$J$28/1000,0)</f>
        <v>0</v>
      </c>
      <c r="I53" s="61">
        <f>IF('（実需給2025年度以降で使用）入力'!$E$16=I$2,'（実需給2025年度以降で使用）入力'!$J$34*'（実需給2025年度以降で使用）入力'!$J$28/1000,0)</f>
        <v>0</v>
      </c>
      <c r="J53" s="61">
        <f>IF('（実需給2025年度以降で使用）入力'!$E$16=J$2,'（実需給2025年度以降で使用）入力'!$J$34*'（実需給2025年度以降で使用）入力'!$J$28/1000,0)</f>
        <v>0</v>
      </c>
      <c r="K53" s="67">
        <f t="shared" si="12"/>
        <v>0</v>
      </c>
      <c r="L53" s="11"/>
      <c r="M53" s="17"/>
    </row>
    <row r="54" spans="1:15" x14ac:dyDescent="0.25">
      <c r="A54" s="7" t="s">
        <v>16</v>
      </c>
      <c r="B54" s="61">
        <f>IF('（実需給2025年度以降で使用）入力'!$E$16=B$2,'（実需給2025年度以降で使用）入力'!$K$34*'（実需給2025年度以降で使用）入力'!$K$28/1000,0)</f>
        <v>0</v>
      </c>
      <c r="C54" s="61">
        <f>IF('（実需給2025年度以降で使用）入力'!$E$16=C$2,'（実需給2025年度以降で使用）入力'!$K$34*'（実需給2025年度以降で使用）入力'!$K$28/1000,0)</f>
        <v>0</v>
      </c>
      <c r="D54" s="61">
        <f>IF('（実需給2025年度以降で使用）入力'!$E$16=D$2,'（実需給2025年度以降で使用）入力'!$K$34*'（実需給2025年度以降で使用）入力'!$K$28/1000,0)</f>
        <v>0</v>
      </c>
      <c r="E54" s="61">
        <f>IF('（実需給2025年度以降で使用）入力'!$E$16=E$2,'（実需給2025年度以降で使用）入力'!$K$34*'（実需給2025年度以降で使用）入力'!$K$28/1000,0)</f>
        <v>0</v>
      </c>
      <c r="F54" s="61">
        <f>IF('（実需給2025年度以降で使用）入力'!$E$16=F$2,'（実需給2025年度以降で使用）入力'!$K$34*'（実需給2025年度以降で使用）入力'!$K$28/1000,0)</f>
        <v>0</v>
      </c>
      <c r="G54" s="61">
        <f>IF('（実需給2025年度以降で使用）入力'!$E$16=G$2,'（実需給2025年度以降で使用）入力'!$K$34*'（実需給2025年度以降で使用）入力'!$K$28/1000,0)</f>
        <v>0</v>
      </c>
      <c r="H54" s="61">
        <f>IF('（実需給2025年度以降で使用）入力'!$E$16=H$2,'（実需給2025年度以降で使用）入力'!$K$34*'（実需給2025年度以降で使用）入力'!$K$28/1000,0)</f>
        <v>0</v>
      </c>
      <c r="I54" s="61">
        <f>IF('（実需給2025年度以降で使用）入力'!$E$16=I$2,'（実需給2025年度以降で使用）入力'!$K$34*'（実需給2025年度以降で使用）入力'!$K$28/1000,0)</f>
        <v>0</v>
      </c>
      <c r="J54" s="61">
        <f>IF('（実需給2025年度以降で使用）入力'!$E$16=J$2,'（実需給2025年度以降で使用）入力'!$K$34*'（実需給2025年度以降で使用）入力'!$K$28/1000,0)</f>
        <v>0</v>
      </c>
      <c r="K54" s="67">
        <f t="shared" si="12"/>
        <v>0</v>
      </c>
      <c r="L54" s="11"/>
      <c r="M54" s="17"/>
    </row>
    <row r="55" spans="1:15" x14ac:dyDescent="0.25">
      <c r="A55" s="7" t="s">
        <v>17</v>
      </c>
      <c r="B55" s="61">
        <f>IF('（実需給2025年度以降で使用）入力'!$E$16=B$2,'（実需給2025年度以降で使用）入力'!$L$34*'（実需給2025年度以降で使用）入力'!$L$28/1000,0)</f>
        <v>0</v>
      </c>
      <c r="C55" s="61">
        <f>IF('（実需給2025年度以降で使用）入力'!$E$16=C$2,'（実需給2025年度以降で使用）入力'!$L$34*'（実需給2025年度以降で使用）入力'!$L$28/1000,0)</f>
        <v>0</v>
      </c>
      <c r="D55" s="61">
        <f>IF('（実需給2025年度以降で使用）入力'!$E$16=D$2,'（実需給2025年度以降で使用）入力'!$L$34*'（実需給2025年度以降で使用）入力'!$L$28/1000,0)</f>
        <v>0</v>
      </c>
      <c r="E55" s="61">
        <f>IF('（実需給2025年度以降で使用）入力'!$E$16=E$2,'（実需給2025年度以降で使用）入力'!$L$34*'（実需給2025年度以降で使用）入力'!$L$28/1000,0)</f>
        <v>0</v>
      </c>
      <c r="F55" s="61">
        <f>IF('（実需給2025年度以降で使用）入力'!$E$16=F$2,'（実需給2025年度以降で使用）入力'!$L$34*'（実需給2025年度以降で使用）入力'!$L$28/1000,0)</f>
        <v>0</v>
      </c>
      <c r="G55" s="61">
        <f>IF('（実需給2025年度以降で使用）入力'!$E$16=G$2,'（実需給2025年度以降で使用）入力'!$L$34*'（実需給2025年度以降で使用）入力'!$L$28/1000,0)</f>
        <v>0</v>
      </c>
      <c r="H55" s="61">
        <f>IF('（実需給2025年度以降で使用）入力'!$E$16=H$2,'（実需給2025年度以降で使用）入力'!$L$34*'（実需給2025年度以降で使用）入力'!$L$28/1000,0)</f>
        <v>0</v>
      </c>
      <c r="I55" s="61">
        <f>IF('（実需給2025年度以降で使用）入力'!$E$16=I$2,'（実需給2025年度以降で使用）入力'!$L$34*'（実需給2025年度以降で使用）入力'!$L$28/1000,0)</f>
        <v>0</v>
      </c>
      <c r="J55" s="61">
        <f>IF('（実需給2025年度以降で使用）入力'!$E$16=J$2,'（実需給2025年度以降で使用）入力'!$L$34*'（実需給2025年度以降で使用）入力'!$L$28/1000,0)</f>
        <v>0</v>
      </c>
      <c r="K55" s="67">
        <f t="shared" si="12"/>
        <v>0</v>
      </c>
      <c r="L55" s="11"/>
      <c r="M55" s="17"/>
    </row>
    <row r="56" spans="1:15" x14ac:dyDescent="0.25">
      <c r="A56" s="7" t="s">
        <v>18</v>
      </c>
      <c r="B56" s="61">
        <f>IF('（実需給2025年度以降で使用）入力'!$E$16=B$2,'（実需給2025年度以降で使用）入力'!$M$34*'（実需給2025年度以降で使用）入力'!$M$28/1000,0)</f>
        <v>0</v>
      </c>
      <c r="C56" s="61">
        <f>IF('（実需給2025年度以降で使用）入力'!$E$16=C$2,'（実需給2025年度以降で使用）入力'!$M$34*'（実需給2025年度以降で使用）入力'!$M$28/1000,0)</f>
        <v>0</v>
      </c>
      <c r="D56" s="61">
        <f>IF('（実需給2025年度以降で使用）入力'!$E$16=D$2,'（実需給2025年度以降で使用）入力'!$M$34*'（実需給2025年度以降で使用）入力'!$M$28/1000,0)</f>
        <v>0</v>
      </c>
      <c r="E56" s="61">
        <f>IF('（実需給2025年度以降で使用）入力'!$E$16=E$2,'（実需給2025年度以降で使用）入力'!$M$34*'（実需給2025年度以降で使用）入力'!$M$28/1000,0)</f>
        <v>0</v>
      </c>
      <c r="F56" s="61">
        <f>IF('（実需給2025年度以降で使用）入力'!$E$16=F$2,'（実需給2025年度以降で使用）入力'!$M$34*'（実需給2025年度以降で使用）入力'!$M$28/1000,0)</f>
        <v>0</v>
      </c>
      <c r="G56" s="61">
        <f>IF('（実需給2025年度以降で使用）入力'!$E$16=G$2,'（実需給2025年度以降で使用）入力'!$M$34*'（実需給2025年度以降で使用）入力'!$M$28/1000,0)</f>
        <v>0</v>
      </c>
      <c r="H56" s="61">
        <f>IF('（実需給2025年度以降で使用）入力'!$E$16=H$2,'（実需給2025年度以降で使用）入力'!$M$34*'（実需給2025年度以降で使用）入力'!$M$28/1000,0)</f>
        <v>0</v>
      </c>
      <c r="I56" s="61">
        <f>IF('（実需給2025年度以降で使用）入力'!$E$16=I$2,'（実需給2025年度以降で使用）入力'!$M$34*'（実需給2025年度以降で使用）入力'!$M$28/1000,0)</f>
        <v>0</v>
      </c>
      <c r="J56" s="61">
        <f>IF('（実需給2025年度以降で使用）入力'!$E$16=J$2,'（実需給2025年度以降で使用）入力'!$M$34*'（実需給2025年度以降で使用）入力'!$M$28/1000,0)</f>
        <v>0</v>
      </c>
      <c r="K56" s="67">
        <f t="shared" si="12"/>
        <v>0</v>
      </c>
      <c r="L56" s="11"/>
      <c r="M56" s="17"/>
    </row>
    <row r="57" spans="1:15" x14ac:dyDescent="0.25">
      <c r="A57" s="7" t="s">
        <v>19</v>
      </c>
      <c r="B57" s="61">
        <f>IF('（実需給2025年度以降で使用）入力'!$E$16=B$2,'（実需給2025年度以降で使用）入力'!$N$34*'（実需給2025年度以降で使用）入力'!$N$28/1000,0)</f>
        <v>0</v>
      </c>
      <c r="C57" s="61">
        <f>IF('（実需給2025年度以降で使用）入力'!$E$16=C$2,'（実需給2025年度以降で使用）入力'!$N$34*'（実需給2025年度以降で使用）入力'!$N$28/1000,0)</f>
        <v>0</v>
      </c>
      <c r="D57" s="61">
        <f>IF('（実需給2025年度以降で使用）入力'!$E$16=D$2,'（実需給2025年度以降で使用）入力'!$N$34*'（実需給2025年度以降で使用）入力'!$N$28/1000,0)</f>
        <v>0</v>
      </c>
      <c r="E57" s="61">
        <f>IF('（実需給2025年度以降で使用）入力'!$E$16=E$2,'（実需給2025年度以降で使用）入力'!$N$34*'（実需給2025年度以降で使用）入力'!$N$28/1000,0)</f>
        <v>0</v>
      </c>
      <c r="F57" s="61">
        <f>IF('（実需給2025年度以降で使用）入力'!$E$16=F$2,'（実需給2025年度以降で使用）入力'!$N$34*'（実需給2025年度以降で使用）入力'!$N$28/1000,0)</f>
        <v>0</v>
      </c>
      <c r="G57" s="61">
        <f>IF('（実需給2025年度以降で使用）入力'!$E$16=G$2,'（実需給2025年度以降で使用）入力'!$N$34*'（実需給2025年度以降で使用）入力'!$N$28/1000,0)</f>
        <v>0</v>
      </c>
      <c r="H57" s="61">
        <f>IF('（実需給2025年度以降で使用）入力'!$E$16=H$2,'（実需給2025年度以降で使用）入力'!$N$34*'（実需給2025年度以降で使用）入力'!$N$28/1000,0)</f>
        <v>0</v>
      </c>
      <c r="I57" s="61">
        <f>IF('（実需給2025年度以降で使用）入力'!$E$16=I$2,'（実需給2025年度以降で使用）入力'!$N$34*'（実需給2025年度以降で使用）入力'!$N$28/1000,0)</f>
        <v>0</v>
      </c>
      <c r="J57" s="61">
        <f>IF('（実需給2025年度以降で使用）入力'!$E$16=J$2,'（実需給2025年度以降で使用）入力'!$N$34*'（実需給2025年度以降で使用）入力'!$N$28/1000,0)</f>
        <v>0</v>
      </c>
      <c r="K57" s="67">
        <f t="shared" si="12"/>
        <v>0</v>
      </c>
      <c r="L57" s="11"/>
      <c r="M57" s="17"/>
    </row>
    <row r="58" spans="1:15" x14ac:dyDescent="0.25">
      <c r="A58" s="7" t="s">
        <v>20</v>
      </c>
      <c r="B58" s="61">
        <f>IF('（実需給2025年度以降で使用）入力'!$E$16=B$2,'（実需給2025年度以降で使用）入力'!$O$34*'（実需給2025年度以降で使用）入力'!$O$28/1000,0)</f>
        <v>0</v>
      </c>
      <c r="C58" s="61">
        <f>IF('（実需給2025年度以降で使用）入力'!$E$16=C$2,'（実需給2025年度以降で使用）入力'!$O$34*'（実需給2025年度以降で使用）入力'!$O$28/1000,0)</f>
        <v>0</v>
      </c>
      <c r="D58" s="61">
        <f>IF('（実需給2025年度以降で使用）入力'!$E$16=D$2,'（実需給2025年度以降で使用）入力'!$O$34*'（実需給2025年度以降で使用）入力'!$O$28/1000,0)</f>
        <v>0</v>
      </c>
      <c r="E58" s="61">
        <f>IF('（実需給2025年度以降で使用）入力'!$E$16=E$2,'（実需給2025年度以降で使用）入力'!$O$34*'（実需給2025年度以降で使用）入力'!$O$28/1000,0)</f>
        <v>0</v>
      </c>
      <c r="F58" s="61">
        <f>IF('（実需給2025年度以降で使用）入力'!$E$16=F$2,'（実需給2025年度以降で使用）入力'!$O$34*'（実需給2025年度以降で使用）入力'!$O$28/1000,0)</f>
        <v>0</v>
      </c>
      <c r="G58" s="61">
        <f>IF('（実需給2025年度以降で使用）入力'!$E$16=G$2,'（実需給2025年度以降で使用）入力'!$O$34*'（実需給2025年度以降で使用）入力'!$O$28/1000,0)</f>
        <v>0</v>
      </c>
      <c r="H58" s="61">
        <f>IF('（実需給2025年度以降で使用）入力'!$E$16=H$2,'（実需給2025年度以降で使用）入力'!$O$34*'（実需給2025年度以降で使用）入力'!$O$28/1000,0)</f>
        <v>0</v>
      </c>
      <c r="I58" s="61">
        <f>IF('（実需給2025年度以降で使用）入力'!$E$16=I$2,'（実需給2025年度以降で使用）入力'!$O$34*'（実需給2025年度以降で使用）入力'!$O$28/1000,0)</f>
        <v>0</v>
      </c>
      <c r="J58" s="61">
        <f>IF('（実需給2025年度以降で使用）入力'!$E$16=J$2,'（実需給2025年度以降で使用）入力'!$O$34*'（実需給2025年度以降で使用）入力'!$O$28/1000,0)</f>
        <v>0</v>
      </c>
      <c r="K58" s="67">
        <f t="shared" si="12"/>
        <v>0</v>
      </c>
      <c r="L58" s="11"/>
      <c r="M58" s="17"/>
    </row>
    <row r="59" spans="1:15" x14ac:dyDescent="0.25">
      <c r="A59" s="7" t="s">
        <v>21</v>
      </c>
      <c r="B59" s="61">
        <f>IF('（実需給2025年度以降で使用）入力'!$E$16=B$2,'（実需給2025年度以降で使用）入力'!$P$34*'（実需給2025年度以降で使用）入力'!$P$28/1000,0)</f>
        <v>0</v>
      </c>
      <c r="C59" s="61">
        <f>IF('（実需給2025年度以降で使用）入力'!$E$16=C$2,'（実需給2025年度以降で使用）入力'!$P$34*'（実需給2025年度以降で使用）入力'!$P$28/1000,0)</f>
        <v>0</v>
      </c>
      <c r="D59" s="61">
        <f>IF('（実需給2025年度以降で使用）入力'!$E$16=D$2,'（実需給2025年度以降で使用）入力'!$P$34*'（実需給2025年度以降で使用）入力'!$P$28/1000,0)</f>
        <v>0</v>
      </c>
      <c r="E59" s="61">
        <f>IF('（実需給2025年度以降で使用）入力'!$E$16=E$2,'（実需給2025年度以降で使用）入力'!$P$34*'（実需給2025年度以降で使用）入力'!$P$28/1000,0)</f>
        <v>0</v>
      </c>
      <c r="F59" s="61">
        <f>IF('（実需給2025年度以降で使用）入力'!$E$16=F$2,'（実需給2025年度以降で使用）入力'!$P$34*'（実需給2025年度以降で使用）入力'!$P$28/1000,0)</f>
        <v>0</v>
      </c>
      <c r="G59" s="61">
        <f>IF('（実需給2025年度以降で使用）入力'!$E$16=G$2,'（実需給2025年度以降で使用）入力'!$P$34*'（実需給2025年度以降で使用）入力'!$P$28/1000,0)</f>
        <v>0</v>
      </c>
      <c r="H59" s="61">
        <f>IF('（実需給2025年度以降で使用）入力'!$E$16=H$2,'（実需給2025年度以降で使用）入力'!$P$34*'（実需給2025年度以降で使用）入力'!$P$28/1000,0)</f>
        <v>0</v>
      </c>
      <c r="I59" s="61">
        <f>IF('（実需給2025年度以降で使用）入力'!$E$16=I$2,'（実需給2025年度以降で使用）入力'!$P$34*'（実需給2025年度以降で使用）入力'!$P$28/1000,0)</f>
        <v>0</v>
      </c>
      <c r="J59" s="61">
        <f>IF('（実需給2025年度以降で使用）入力'!$E$16=J$2,'（実需給2025年度以降で使用）入力'!$P$34*'（実需給2025年度以降で使用）入力'!$P$28/1000,0)</f>
        <v>0</v>
      </c>
      <c r="K59" s="67">
        <f t="shared" si="12"/>
        <v>0</v>
      </c>
      <c r="L59" s="11"/>
      <c r="M59" s="17"/>
    </row>
    <row r="61" spans="1:15" x14ac:dyDescent="0.25">
      <c r="A61" s="1" t="s">
        <v>98</v>
      </c>
    </row>
    <row r="62" spans="1:15" x14ac:dyDescent="0.25">
      <c r="A62" s="7" t="s">
        <v>10</v>
      </c>
      <c r="B62" s="60">
        <f>B34-(B48-MIN(B$48:B$59))</f>
        <v>3939.4872288285924</v>
      </c>
      <c r="C62" s="60">
        <f>C34-(C48-MIN(C$48:C$59))</f>
        <v>7792.3749921520775</v>
      </c>
      <c r="D62" s="60">
        <f>D34-(D48-MIN(D$48:D$59))</f>
        <v>38575.877131587476</v>
      </c>
      <c r="E62" s="60">
        <f t="shared" ref="E62:J62" si="13">E34-(E48-MIN(E$48:E$59))</f>
        <v>16399.33040396696</v>
      </c>
      <c r="F62" s="60">
        <f t="shared" si="13"/>
        <v>3507.3454278333656</v>
      </c>
      <c r="G62" s="60">
        <f>G34-(G48-MIN(G$48:G$59))</f>
        <v>16120.74614428255</v>
      </c>
      <c r="H62" s="60">
        <f t="shared" si="13"/>
        <v>6714.9219777175276</v>
      </c>
      <c r="I62" s="60">
        <f t="shared" si="13"/>
        <v>3133.1541788705017</v>
      </c>
      <c r="J62" s="60">
        <f t="shared" si="13"/>
        <v>11580.669699317506</v>
      </c>
      <c r="K62" s="11"/>
      <c r="L62" s="11"/>
      <c r="M62" s="17"/>
      <c r="O62" s="12"/>
    </row>
    <row r="63" spans="1:15" x14ac:dyDescent="0.25">
      <c r="A63" s="7" t="s">
        <v>11</v>
      </c>
      <c r="B63" s="60">
        <f>B35-(B49-MIN(B$48:B$59))</f>
        <v>3328.6052774804998</v>
      </c>
      <c r="C63" s="60">
        <f>C35-(C49-MIN(C$48:C$59))</f>
        <v>6989.5142559666829</v>
      </c>
      <c r="D63" s="60">
        <f t="shared" ref="B63:J73" si="14">D35-(D49-MIN(D$48:D$59))</f>
        <v>35019.899480230713</v>
      </c>
      <c r="E63" s="60">
        <f t="shared" si="14"/>
        <v>15828.308603059997</v>
      </c>
      <c r="F63" s="60">
        <f t="shared" si="14"/>
        <v>3075.2465663599473</v>
      </c>
      <c r="G63" s="60">
        <f>G35-(G49-MIN(G$48:G$59))</f>
        <v>15576.395763468852</v>
      </c>
      <c r="H63" s="60">
        <f t="shared" si="14"/>
        <v>5994.378879415448</v>
      </c>
      <c r="I63" s="60">
        <f t="shared" si="14"/>
        <v>2781.8045622226882</v>
      </c>
      <c r="J63" s="60">
        <f t="shared" si="14"/>
        <v>11143.278965533409</v>
      </c>
      <c r="K63" s="11"/>
      <c r="L63" s="11"/>
      <c r="M63" s="17"/>
      <c r="O63" s="12"/>
    </row>
    <row r="64" spans="1:15" x14ac:dyDescent="0.25">
      <c r="A64" s="7" t="s">
        <v>12</v>
      </c>
      <c r="B64" s="60">
        <f>B36-(B50-MIN(B$48:B$59))</f>
        <v>3414.7543930391817</v>
      </c>
      <c r="C64" s="60">
        <f t="shared" si="14"/>
        <v>8179.6425344984973</v>
      </c>
      <c r="D64" s="60">
        <f>D36-(D50-MIN(D$48:D$59))</f>
        <v>39868.553052852105</v>
      </c>
      <c r="E64" s="60">
        <f t="shared" si="14"/>
        <v>17170.83576215012</v>
      </c>
      <c r="F64" s="60">
        <f t="shared" si="14"/>
        <v>3688.7215462283721</v>
      </c>
      <c r="G64" s="60">
        <f>G36-(G50-MIN(G$48:G$59))</f>
        <v>18118.038320537933</v>
      </c>
      <c r="H64" s="60">
        <f t="shared" si="14"/>
        <v>6703.5087025205494</v>
      </c>
      <c r="I64" s="60">
        <f t="shared" si="14"/>
        <v>3317.4706922854648</v>
      </c>
      <c r="J64" s="60">
        <f t="shared" si="14"/>
        <v>12371.592400882611</v>
      </c>
      <c r="K64" s="11"/>
      <c r="L64" s="11"/>
      <c r="M64" s="17"/>
      <c r="O64" s="12"/>
    </row>
    <row r="65" spans="1:15" x14ac:dyDescent="0.25">
      <c r="A65" s="7" t="s">
        <v>13</v>
      </c>
      <c r="B65" s="60">
        <f>B37-(B51-MIN(B$48:B$59))</f>
        <v>4164.0277025858395</v>
      </c>
      <c r="C65" s="60">
        <f t="shared" si="14"/>
        <v>10632.864794808322</v>
      </c>
      <c r="D65" s="60">
        <f t="shared" si="14"/>
        <v>51382.124398067645</v>
      </c>
      <c r="E65" s="60">
        <f t="shared" si="14"/>
        <v>21034.738764428697</v>
      </c>
      <c r="F65" s="60">
        <f t="shared" si="14"/>
        <v>4693.0731329919508</v>
      </c>
      <c r="G65" s="60">
        <f>G37-(G51-MIN(G$48:G$59))</f>
        <v>23743.286416653988</v>
      </c>
      <c r="H65" s="60">
        <f t="shared" si="14"/>
        <v>8192.7175915160806</v>
      </c>
      <c r="I65" s="60">
        <f t="shared" si="14"/>
        <v>4136.0002472050573</v>
      </c>
      <c r="J65" s="60">
        <f t="shared" si="14"/>
        <v>16181.092684702011</v>
      </c>
      <c r="K65" s="11"/>
      <c r="L65" s="11"/>
      <c r="M65" s="17"/>
      <c r="O65" s="12"/>
    </row>
    <row r="66" spans="1:15" x14ac:dyDescent="0.25">
      <c r="A66" s="7" t="s">
        <v>14</v>
      </c>
      <c r="B66" s="60">
        <f t="shared" si="14"/>
        <v>4293.523821623754</v>
      </c>
      <c r="C66" s="60">
        <f>C38-(C52-MIN(C$48:C$59))</f>
        <v>10650.457918662305</v>
      </c>
      <c r="D66" s="60">
        <f>D38-(D52-MIN(D$48:D$59))</f>
        <v>51082.039368257829</v>
      </c>
      <c r="E66" s="60">
        <f t="shared" si="14"/>
        <v>21193.537897942431</v>
      </c>
      <c r="F66" s="60">
        <f t="shared" si="14"/>
        <v>4828.9206417056466</v>
      </c>
      <c r="G66" s="60">
        <f t="shared" si="14"/>
        <v>23961.966591253062</v>
      </c>
      <c r="H66" s="60">
        <f t="shared" si="14"/>
        <v>8363.9403199389508</v>
      </c>
      <c r="I66" s="60">
        <f t="shared" si="14"/>
        <v>4118.1338452014988</v>
      </c>
      <c r="J66" s="60">
        <f t="shared" si="14"/>
        <v>16175.729595414547</v>
      </c>
      <c r="K66" s="11"/>
      <c r="L66" s="11"/>
      <c r="M66" s="17"/>
      <c r="O66" s="12"/>
    </row>
    <row r="67" spans="1:15" x14ac:dyDescent="0.25">
      <c r="A67" s="7" t="s">
        <v>15</v>
      </c>
      <c r="B67" s="60">
        <f t="shared" si="14"/>
        <v>4038.7009031386428</v>
      </c>
      <c r="C67" s="60">
        <f t="shared" si="14"/>
        <v>9912.5275645763304</v>
      </c>
      <c r="D67" s="60">
        <f t="shared" si="14"/>
        <v>44077.073940599003</v>
      </c>
      <c r="E67" s="60">
        <f t="shared" si="14"/>
        <v>20585.110434934119</v>
      </c>
      <c r="F67" s="60">
        <f t="shared" si="14"/>
        <v>4351.4473752785443</v>
      </c>
      <c r="G67" s="60">
        <f t="shared" si="14"/>
        <v>20709.652814834808</v>
      </c>
      <c r="H67" s="60">
        <f t="shared" si="14"/>
        <v>7896.2725015159895</v>
      </c>
      <c r="I67" s="60">
        <f t="shared" si="14"/>
        <v>3745.3437824456346</v>
      </c>
      <c r="J67" s="60">
        <f t="shared" si="14"/>
        <v>14068.759532091217</v>
      </c>
      <c r="K67" s="11"/>
      <c r="L67" s="11"/>
      <c r="M67" s="17"/>
      <c r="O67" s="12"/>
    </row>
    <row r="68" spans="1:15" x14ac:dyDescent="0.25">
      <c r="A68" s="7" t="s">
        <v>16</v>
      </c>
      <c r="B68" s="60">
        <f t="shared" si="14"/>
        <v>4119.2154196691845</v>
      </c>
      <c r="C68" s="60">
        <f t="shared" si="14"/>
        <v>8946.3557287665499</v>
      </c>
      <c r="D68" s="60">
        <f t="shared" si="14"/>
        <v>38322.619226079769</v>
      </c>
      <c r="E68" s="60">
        <f t="shared" si="14"/>
        <v>17679.443259472224</v>
      </c>
      <c r="F68" s="60">
        <f t="shared" si="14"/>
        <v>3830.6241734274936</v>
      </c>
      <c r="G68" s="60">
        <f t="shared" si="14"/>
        <v>17068.966765736805</v>
      </c>
      <c r="H68" s="60">
        <f t="shared" si="14"/>
        <v>6744.1800809366796</v>
      </c>
      <c r="I68" s="60">
        <f t="shared" si="14"/>
        <v>3196.606160971849</v>
      </c>
      <c r="J68" s="60">
        <f t="shared" si="14"/>
        <v>12141.25895368302</v>
      </c>
      <c r="K68" s="11"/>
      <c r="L68" s="11"/>
      <c r="M68" s="17"/>
      <c r="O68" s="12"/>
    </row>
    <row r="69" spans="1:15" x14ac:dyDescent="0.25">
      <c r="A69" s="7" t="s">
        <v>17</v>
      </c>
      <c r="B69" s="60">
        <f t="shared" si="14"/>
        <v>4715.4699617510896</v>
      </c>
      <c r="C69" s="60">
        <f t="shared" si="14"/>
        <v>10302.063127152518</v>
      </c>
      <c r="D69" s="60">
        <f t="shared" si="14"/>
        <v>41322.946374522973</v>
      </c>
      <c r="E69" s="60">
        <f t="shared" si="14"/>
        <v>18569.284990367196</v>
      </c>
      <c r="F69" s="60">
        <f t="shared" si="14"/>
        <v>4312.3935365894931</v>
      </c>
      <c r="G69" s="60">
        <f t="shared" si="14"/>
        <v>18202.826783435277</v>
      </c>
      <c r="H69" s="60">
        <f t="shared" si="14"/>
        <v>8274.4811891870959</v>
      </c>
      <c r="I69" s="60">
        <f t="shared" si="14"/>
        <v>3709.9712664029098</v>
      </c>
      <c r="J69" s="60">
        <f t="shared" si="14"/>
        <v>13133.051432515556</v>
      </c>
      <c r="K69" s="11"/>
      <c r="L69" s="11"/>
      <c r="M69" s="17"/>
      <c r="O69" s="12"/>
    </row>
    <row r="70" spans="1:15" x14ac:dyDescent="0.25">
      <c r="A70" s="7" t="s">
        <v>18</v>
      </c>
      <c r="B70" s="60">
        <f t="shared" si="14"/>
        <v>5079.451498522365</v>
      </c>
      <c r="C70" s="60">
        <f>C42-(C56-MIN(C$48:C$59))</f>
        <v>11151.629213055632</v>
      </c>
      <c r="D70" s="60">
        <f t="shared" si="14"/>
        <v>45847.669077838531</v>
      </c>
      <c r="E70" s="60">
        <f t="shared" si="14"/>
        <v>20567.792737252748</v>
      </c>
      <c r="F70" s="60">
        <f t="shared" si="14"/>
        <v>4873.4642820399176</v>
      </c>
      <c r="G70" s="60">
        <f t="shared" si="14"/>
        <v>21942.889656948526</v>
      </c>
      <c r="H70" s="60">
        <f t="shared" si="14"/>
        <v>9581.7740885294115</v>
      </c>
      <c r="I70" s="60">
        <f t="shared" si="14"/>
        <v>4486.5984068438556</v>
      </c>
      <c r="J70" s="60">
        <f t="shared" si="14"/>
        <v>16415.768780520702</v>
      </c>
      <c r="K70" s="11"/>
      <c r="L70" s="11"/>
      <c r="M70" s="17"/>
      <c r="O70" s="12"/>
    </row>
    <row r="71" spans="1:15" x14ac:dyDescent="0.25">
      <c r="A71" s="7" t="s">
        <v>19</v>
      </c>
      <c r="B71" s="60">
        <f t="shared" si="14"/>
        <v>5402.3399931509157</v>
      </c>
      <c r="C71" s="60">
        <f t="shared" si="14"/>
        <v>11760.594796553625</v>
      </c>
      <c r="D71" s="60">
        <f t="shared" si="14"/>
        <v>48992.550816134361</v>
      </c>
      <c r="E71" s="60">
        <f t="shared" si="14"/>
        <v>21903.017563248912</v>
      </c>
      <c r="F71" s="60">
        <f t="shared" si="14"/>
        <v>5479.5715844919268</v>
      </c>
      <c r="G71" s="60">
        <f t="shared" si="14"/>
        <v>23457.946281406803</v>
      </c>
      <c r="H71" s="60">
        <f t="shared" si="14"/>
        <v>9575.0390377497442</v>
      </c>
      <c r="I71" s="60">
        <f t="shared" si="14"/>
        <v>4483.692196955064</v>
      </c>
      <c r="J71" s="60">
        <f t="shared" si="14"/>
        <v>16479.195383538434</v>
      </c>
      <c r="K71" s="11"/>
      <c r="L71" s="11"/>
      <c r="M71" s="17"/>
      <c r="O71" s="12"/>
    </row>
    <row r="72" spans="1:15" x14ac:dyDescent="0.25">
      <c r="A72" s="7" t="s">
        <v>20</v>
      </c>
      <c r="B72" s="60">
        <f t="shared" si="14"/>
        <v>5248.3714137855541</v>
      </c>
      <c r="C72" s="60">
        <f t="shared" si="14"/>
        <v>11341.591147935786</v>
      </c>
      <c r="D72" s="60">
        <f t="shared" si="14"/>
        <v>49560.839234521583</v>
      </c>
      <c r="E72" s="60">
        <f t="shared" si="14"/>
        <v>22388.343947124682</v>
      </c>
      <c r="F72" s="60">
        <f t="shared" si="14"/>
        <v>5486.5367845170185</v>
      </c>
      <c r="G72" s="60">
        <f t="shared" si="14"/>
        <v>23528.598813208409</v>
      </c>
      <c r="H72" s="60">
        <f t="shared" si="14"/>
        <v>9749.9823677936311</v>
      </c>
      <c r="I72" s="60">
        <f t="shared" si="14"/>
        <v>4510.641600875133</v>
      </c>
      <c r="J72" s="60">
        <f t="shared" si="14"/>
        <v>16667.438147099019</v>
      </c>
      <c r="K72" s="11"/>
      <c r="L72" s="11"/>
      <c r="M72" s="17"/>
      <c r="O72" s="12"/>
    </row>
    <row r="73" spans="1:15" x14ac:dyDescent="0.25">
      <c r="A73" s="7" t="s">
        <v>21</v>
      </c>
      <c r="B73" s="60">
        <f t="shared" si="14"/>
        <v>4791.9883399472574</v>
      </c>
      <c r="C73" s="60">
        <f t="shared" si="14"/>
        <v>10265.081734751771</v>
      </c>
      <c r="D73" s="60">
        <f>D45-(D59-MIN(D$48:D$59))</f>
        <v>44595.606810871497</v>
      </c>
      <c r="E73" s="60">
        <f t="shared" si="14"/>
        <v>19412.79212554132</v>
      </c>
      <c r="F73" s="60">
        <f t="shared" si="14"/>
        <v>4629.8830685984776</v>
      </c>
      <c r="G73" s="60">
        <f t="shared" si="14"/>
        <v>19743.079692623753</v>
      </c>
      <c r="H73" s="60">
        <f t="shared" si="14"/>
        <v>8367.1669440668593</v>
      </c>
      <c r="I73" s="60">
        <f t="shared" si="14"/>
        <v>3799.6566975350297</v>
      </c>
      <c r="J73" s="60">
        <f t="shared" si="14"/>
        <v>13875.475962227605</v>
      </c>
      <c r="K73" s="11"/>
      <c r="L73" s="11"/>
      <c r="M73" s="17"/>
      <c r="O73" s="12"/>
    </row>
    <row r="75" spans="1:15" x14ac:dyDescent="0.25">
      <c r="A75" s="1" t="s">
        <v>99</v>
      </c>
      <c r="B75" s="2" t="s">
        <v>36</v>
      </c>
    </row>
    <row r="76" spans="1:15" x14ac:dyDescent="0.25">
      <c r="A76" s="7" t="s">
        <v>10</v>
      </c>
      <c r="B76" s="60">
        <f>$B$17-SUM($B62:$J62)</f>
        <v>44571.076992090675</v>
      </c>
      <c r="D76" s="17"/>
    </row>
    <row r="77" spans="1:15" x14ac:dyDescent="0.25">
      <c r="A77" s="7" t="s">
        <v>11</v>
      </c>
      <c r="B77" s="60">
        <f>$B$17-SUM($B63:$J63)</f>
        <v>52597.551822908994</v>
      </c>
      <c r="D77" s="17"/>
    </row>
    <row r="78" spans="1:15" x14ac:dyDescent="0.25">
      <c r="A78" s="7" t="s">
        <v>12</v>
      </c>
      <c r="B78" s="60">
        <f>$B$17-SUM($B64:$J64)</f>
        <v>39501.866771652392</v>
      </c>
      <c r="D78" s="17"/>
    </row>
    <row r="79" spans="1:15" x14ac:dyDescent="0.25">
      <c r="A79" s="7" t="s">
        <v>13</v>
      </c>
      <c r="B79" s="60">
        <f>$B$17-SUM($B65:$J65)</f>
        <v>8175.0584436876816</v>
      </c>
      <c r="D79" s="17"/>
    </row>
    <row r="80" spans="1:15" x14ac:dyDescent="0.25">
      <c r="A80" s="7" t="s">
        <v>14</v>
      </c>
      <c r="B80" s="60">
        <f>$B$17-SUM($B66:$J66)</f>
        <v>7666.7341766472091</v>
      </c>
      <c r="D80" s="17"/>
    </row>
    <row r="81" spans="1:4" x14ac:dyDescent="0.25">
      <c r="A81" s="7" t="s">
        <v>15</v>
      </c>
      <c r="B81" s="60">
        <f t="shared" ref="B81:B86" si="15">$B$17-SUM($B67:$J67)</f>
        <v>22950.09532723295</v>
      </c>
      <c r="D81" s="17"/>
    </row>
    <row r="82" spans="1:4" x14ac:dyDescent="0.25">
      <c r="A82" s="7" t="s">
        <v>16</v>
      </c>
      <c r="B82" s="60">
        <f t="shared" si="15"/>
        <v>40285.714407903666</v>
      </c>
      <c r="D82" s="17"/>
    </row>
    <row r="83" spans="1:4" x14ac:dyDescent="0.25">
      <c r="A83" s="7" t="s">
        <v>17</v>
      </c>
      <c r="B83" s="60">
        <f t="shared" si="15"/>
        <v>29792.495514723138</v>
      </c>
      <c r="D83" s="17"/>
    </row>
    <row r="84" spans="1:4" x14ac:dyDescent="0.25">
      <c r="A84" s="7" t="s">
        <v>18</v>
      </c>
      <c r="B84" s="60">
        <f t="shared" si="15"/>
        <v>12387.946435095568</v>
      </c>
      <c r="D84" s="17"/>
    </row>
    <row r="85" spans="1:4" x14ac:dyDescent="0.25">
      <c r="A85" s="7" t="s">
        <v>19</v>
      </c>
      <c r="B85" s="60">
        <f t="shared" si="15"/>
        <v>4801.0365234174824</v>
      </c>
      <c r="D85" s="17"/>
    </row>
    <row r="86" spans="1:4" x14ac:dyDescent="0.25">
      <c r="A86" s="7" t="s">
        <v>20</v>
      </c>
      <c r="B86" s="60">
        <f t="shared" si="15"/>
        <v>3852.6407197864319</v>
      </c>
      <c r="D86" s="17"/>
    </row>
    <row r="87" spans="1:4" x14ac:dyDescent="0.25">
      <c r="A87" s="7" t="s">
        <v>21</v>
      </c>
      <c r="B87" s="60">
        <f>$B$17-SUM($B73:$J73)</f>
        <v>22854.252800483664</v>
      </c>
      <c r="D87" s="17"/>
    </row>
    <row r="88" spans="1:4" x14ac:dyDescent="0.25">
      <c r="A88" s="10" t="s">
        <v>37</v>
      </c>
      <c r="B88" s="62">
        <f>SUM($B$76:$B$87)/$B$17</f>
        <v>1.9000000000000004</v>
      </c>
    </row>
    <row r="90" spans="1:4" x14ac:dyDescent="0.25">
      <c r="A90" s="1" t="s">
        <v>100</v>
      </c>
      <c r="B90" s="61">
        <f>(SUM($B$76:$B$87)-$D$91*$B$17)/12</f>
        <v>4.850638409455617E-12</v>
      </c>
      <c r="D90" s="1" t="s">
        <v>39</v>
      </c>
    </row>
    <row r="91" spans="1:4" x14ac:dyDescent="0.25">
      <c r="A91" s="1" t="s">
        <v>38</v>
      </c>
      <c r="D91" s="65">
        <v>1.9</v>
      </c>
    </row>
    <row r="92" spans="1:4" ht="16.5" thickBot="1" x14ac:dyDescent="0.3"/>
    <row r="93" spans="1:4" ht="16.5" thickBot="1" x14ac:dyDescent="0.3">
      <c r="A93" s="1" t="s">
        <v>101</v>
      </c>
      <c r="B93" s="63">
        <f>(MIN($K$48:$K$59)+$B$90)*1000</f>
        <v>4.850638409455617E-9</v>
      </c>
    </row>
    <row r="94" spans="1:4" ht="16.5" thickBot="1" x14ac:dyDescent="0.3"/>
    <row r="95" spans="1:4" ht="16.5" thickBot="1" x14ac:dyDescent="0.3">
      <c r="A95" s="1" t="s">
        <v>60</v>
      </c>
      <c r="B95" s="64" t="e">
        <f>B93/'（実需給2025年度以降で使用）入力'!$E$17</f>
        <v>#DIV/0!</v>
      </c>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O95"/>
  <sheetViews>
    <sheetView workbookViewId="0">
      <selection activeCell="E35" sqref="E35:P35"/>
    </sheetView>
  </sheetViews>
  <sheetFormatPr defaultColWidth="9" defaultRowHeight="15.75" x14ac:dyDescent="0.25"/>
  <cols>
    <col min="1" max="1" width="24.125" style="1" bestFit="1" customWidth="1"/>
    <col min="2" max="2" width="1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76</v>
      </c>
    </row>
    <row r="2" spans="1:13" x14ac:dyDescent="0.25">
      <c r="B2" s="8" t="s">
        <v>25</v>
      </c>
      <c r="C2" s="8" t="s">
        <v>26</v>
      </c>
      <c r="D2" s="8" t="s">
        <v>27</v>
      </c>
      <c r="E2" s="8" t="s">
        <v>28</v>
      </c>
      <c r="F2" s="8" t="s">
        <v>29</v>
      </c>
      <c r="G2" s="8" t="s">
        <v>30</v>
      </c>
      <c r="H2" s="8" t="s">
        <v>31</v>
      </c>
      <c r="I2" s="8" t="s">
        <v>32</v>
      </c>
      <c r="J2" s="8" t="s">
        <v>33</v>
      </c>
    </row>
    <row r="3" spans="1:13" x14ac:dyDescent="0.25">
      <c r="A3" s="1" t="s">
        <v>95</v>
      </c>
    </row>
    <row r="4" spans="1:13" x14ac:dyDescent="0.25">
      <c r="A4" s="7" t="s">
        <v>10</v>
      </c>
      <c r="B4" s="66">
        <f>'計算用(リリース後応札容量)'!B4</f>
        <v>4730.6208550782821</v>
      </c>
      <c r="C4" s="66">
        <f>'計算用(リリース後応札容量)'!C4</f>
        <v>11661.199433115416</v>
      </c>
      <c r="D4" s="66">
        <f>'計算用(リリース後応札容量)'!D4</f>
        <v>41245.61530691394</v>
      </c>
      <c r="E4" s="66">
        <f>'計算用(リリース後応札容量)'!E4</f>
        <v>18582.035492957744</v>
      </c>
      <c r="F4" s="66">
        <f>'計算用(リリース後応札容量)'!F4</f>
        <v>4647.4253189823876</v>
      </c>
      <c r="G4" s="66">
        <f>'計算用(リリース後応札容量)'!G4</f>
        <v>18187.937185104052</v>
      </c>
      <c r="H4" s="66">
        <f>'計算用(リリース後応札容量)'!H4</f>
        <v>7633.4257824771967</v>
      </c>
      <c r="I4" s="66">
        <f>'計算用(リリース後応札容量)'!I4</f>
        <v>3836.9040080971658</v>
      </c>
      <c r="J4" s="66">
        <f>'計算用(リリース後応札容量)'!J4</f>
        <v>12401.453801830394</v>
      </c>
    </row>
    <row r="5" spans="1:13" x14ac:dyDescent="0.25">
      <c r="A5" s="7" t="s">
        <v>11</v>
      </c>
      <c r="B5" s="66">
        <f>'計算用(リリース後応札容量)'!B5</f>
        <v>4298.7080810919306</v>
      </c>
      <c r="C5" s="66">
        <f>'計算用(リリース後応札容量)'!C5</f>
        <v>10837.007450910263</v>
      </c>
      <c r="D5" s="66">
        <f>'計算用(リリース後応札容量)'!D5</f>
        <v>39351.826052342774</v>
      </c>
      <c r="E5" s="66">
        <f>'計算用(リリース後応札容量)'!E5</f>
        <v>18772.884084507041</v>
      </c>
      <c r="F5" s="66">
        <f>'計算用(リリース後応札容量)'!F5</f>
        <v>4331.6301330724073</v>
      </c>
      <c r="G5" s="66">
        <f>'計算用(リリース後応札容量)'!G5</f>
        <v>18373.016703176341</v>
      </c>
      <c r="H5" s="66">
        <f>'計算用(リリース後応札容量)'!H5</f>
        <v>7544.427413788153</v>
      </c>
      <c r="I5" s="66">
        <f>'計算用(リリース後応札容量)'!I5</f>
        <v>3825.7462348178137</v>
      </c>
      <c r="J5" s="66">
        <f>'計算用(リリース後応札容量)'!J5</f>
        <v>12587.866200031533</v>
      </c>
    </row>
    <row r="6" spans="1:13" x14ac:dyDescent="0.25">
      <c r="A6" s="7" t="s">
        <v>12</v>
      </c>
      <c r="B6" s="66">
        <f>'計算用(リリース後応札容量)'!B6</f>
        <v>4274.7184825371332</v>
      </c>
      <c r="C6" s="66">
        <f>'計算用(リリース後応札容量)'!C6</f>
        <v>11731.162688018527</v>
      </c>
      <c r="D6" s="66">
        <f>'計算用(リリース後応札容量)'!D6</f>
        <v>44945.265332731906</v>
      </c>
      <c r="E6" s="66">
        <f>'計算用(リリース後応札容量)'!E6</f>
        <v>20540.685774647889</v>
      </c>
      <c r="F6" s="66">
        <f>'計算用(リリース後応札容量)'!F6</f>
        <v>4784.4775694716245</v>
      </c>
      <c r="G6" s="66">
        <f>'計算用(リリース後応札容量)'!G6</f>
        <v>21043.251193866374</v>
      </c>
      <c r="H6" s="66">
        <f>'計算用(リリース後応札容量)'!H6</f>
        <v>8280.3301202419589</v>
      </c>
      <c r="I6" s="66">
        <f>'計算用(リリース後応札容量)'!I6</f>
        <v>4372.2871255060727</v>
      </c>
      <c r="J6" s="66">
        <f>'計算用(リリース後応札容量)'!J6</f>
        <v>14320.519117973359</v>
      </c>
    </row>
    <row r="7" spans="1:13" x14ac:dyDescent="0.25">
      <c r="A7" s="7" t="s">
        <v>13</v>
      </c>
      <c r="B7" s="66">
        <f>'計算用(リリース後応札容量)'!B7</f>
        <v>4858.2626435952898</v>
      </c>
      <c r="C7" s="66">
        <f>'計算用(リリース後応札容量)'!C7</f>
        <v>14024.512179206346</v>
      </c>
      <c r="D7" s="66">
        <f>'計算用(リリース後応札容量)'!D7</f>
        <v>57506.830910157922</v>
      </c>
      <c r="E7" s="66">
        <f>'計算用(リリース後応札容量)'!E7</f>
        <v>24960.2</v>
      </c>
      <c r="F7" s="66">
        <f>'計算用(リリース後応札容量)'!F7</f>
        <v>5839.5990000000002</v>
      </c>
      <c r="G7" s="66">
        <f>'計算用(リリース後応札容量)'!G7</f>
        <v>27108.210000000003</v>
      </c>
      <c r="H7" s="66">
        <f>'計算用(リリース後応札容量)'!H7</f>
        <v>10531.053</v>
      </c>
      <c r="I7" s="66">
        <f>'計算用(リリース後応札容量)'!I7</f>
        <v>5509.97</v>
      </c>
      <c r="J7" s="66">
        <f>'計算用(リリース後応札容量)'!J7</f>
        <v>18336.038</v>
      </c>
    </row>
    <row r="8" spans="1:13" x14ac:dyDescent="0.25">
      <c r="A8" s="7" t="s">
        <v>14</v>
      </c>
      <c r="B8" s="66">
        <f>'計算用(リリース後応札容量)'!B8</f>
        <v>4990.1900000000005</v>
      </c>
      <c r="C8" s="66">
        <f>'計算用(リリース後応札容量)'!C8</f>
        <v>14404.82</v>
      </c>
      <c r="D8" s="66">
        <f>'計算用(リリース後応札容量)'!D8</f>
        <v>57504.579999999994</v>
      </c>
      <c r="E8" s="66">
        <f>'計算用(リリース後応札容量)'!E8</f>
        <v>24960.2</v>
      </c>
      <c r="F8" s="66">
        <f>'計算用(リリース後応札容量)'!F8</f>
        <v>5839.5990000000002</v>
      </c>
      <c r="G8" s="66">
        <f>'計算用(リリース後応札容量)'!G8</f>
        <v>27108.210000000003</v>
      </c>
      <c r="H8" s="66">
        <f>'計算用(リリース後応札容量)'!H8</f>
        <v>10531.053</v>
      </c>
      <c r="I8" s="66">
        <f>'計算用(リリース後応札容量)'!I8</f>
        <v>5509.97</v>
      </c>
      <c r="J8" s="66">
        <f>'計算用(リリース後応札容量)'!J8</f>
        <v>18336.038</v>
      </c>
    </row>
    <row r="9" spans="1:13" x14ac:dyDescent="0.25">
      <c r="A9" s="7" t="s">
        <v>15</v>
      </c>
      <c r="B9" s="66">
        <f>'計算用(リリース後応札容量)'!B9</f>
        <v>4678.376248497957</v>
      </c>
      <c r="C9" s="66">
        <f>'計算用(リリース後応札容量)'!C9</f>
        <v>12960.544171105321</v>
      </c>
      <c r="D9" s="66">
        <f>'計算用(リリース後応札容量)'!D9</f>
        <v>48843.978396830418</v>
      </c>
      <c r="E9" s="66">
        <f>'計算用(リリース後応札容量)'!E9</f>
        <v>23523.861126760563</v>
      </c>
      <c r="F9" s="66">
        <f>'計算用(リリース後応札容量)'!F9</f>
        <v>5202.5426372451966</v>
      </c>
      <c r="G9" s="66">
        <f>'計算用(リリース後応札容量)'!G9</f>
        <v>23164.206473165388</v>
      </c>
      <c r="H9" s="66">
        <f>'計算用(リリース後応札容量)'!H9</f>
        <v>9406.7975024262778</v>
      </c>
      <c r="I9" s="66">
        <f>'計算用(リリース後応札容量)'!I9</f>
        <v>4818.4380566801619</v>
      </c>
      <c r="J9" s="66">
        <f>'計算用(リリース後応札容量)'!J9</f>
        <v>15811.354236702995</v>
      </c>
    </row>
    <row r="10" spans="1:13" x14ac:dyDescent="0.25">
      <c r="A10" s="7" t="s">
        <v>16</v>
      </c>
      <c r="B10" s="66">
        <f>'計算用(リリース後応札容量)'!B10</f>
        <v>4705.4212765957445</v>
      </c>
      <c r="C10" s="66">
        <f>'計算用(リリース後応札容量)'!C10</f>
        <v>11474.00183178447</v>
      </c>
      <c r="D10" s="66">
        <f>'計算用(リリース後応札容量)'!D10</f>
        <v>41232.139845966405</v>
      </c>
      <c r="E10" s="66">
        <f>'計算用(リリース後応札容量)'!E10</f>
        <v>19927.984507042253</v>
      </c>
      <c r="F10" s="66">
        <f>'計算用(リリース後応札容量)'!F10</f>
        <v>4498.4728727984339</v>
      </c>
      <c r="G10" s="66">
        <f>'計算用(リリース後応札容量)'!G10</f>
        <v>18908.447447973715</v>
      </c>
      <c r="H10" s="66">
        <f>'計算用(リリース後応札容量)'!H10</f>
        <v>7876.7471211129296</v>
      </c>
      <c r="I10" s="66">
        <f>'計算用(リリース後応札容量)'!I10</f>
        <v>4037.6739271255065</v>
      </c>
      <c r="J10" s="66">
        <f>'計算用(リリース後応札容量)'!J10</f>
        <v>13478.920938344123</v>
      </c>
    </row>
    <row r="11" spans="1:13" x14ac:dyDescent="0.25">
      <c r="A11" s="7" t="s">
        <v>17</v>
      </c>
      <c r="B11" s="66">
        <f>'計算用(リリース後応札容量)'!B11</f>
        <v>5388.0798554797275</v>
      </c>
      <c r="C11" s="66">
        <f>'計算用(リリース後応札容量)'!C11</f>
        <v>12862.884230541467</v>
      </c>
      <c r="D11" s="66">
        <f>'計算用(リリース後応札容量)'!D11</f>
        <v>42933.709788452594</v>
      </c>
      <c r="E11" s="66">
        <f>'計算用(リリース後応札容量)'!E11</f>
        <v>19546.297323943661</v>
      </c>
      <c r="F11" s="66">
        <f>'計算用(リリース後応札容量)'!F11</f>
        <v>4927.4699178082192</v>
      </c>
      <c r="G11" s="66">
        <f>'計算用(リリース後応札容量)'!G11</f>
        <v>19215.253493975903</v>
      </c>
      <c r="H11" s="66">
        <f>'計算用(リリース後応札容量)'!H11</f>
        <v>8609.8219744259732</v>
      </c>
      <c r="I11" s="66">
        <f>'計算用(リリース後応札容量)'!I11</f>
        <v>4126.9061133603236</v>
      </c>
      <c r="J11" s="66">
        <f>'計算用(リリース後応札容量)'!J11</f>
        <v>13782.435963936248</v>
      </c>
    </row>
    <row r="12" spans="1:13" x14ac:dyDescent="0.25">
      <c r="A12" s="7" t="s">
        <v>18</v>
      </c>
      <c r="B12" s="66">
        <f>'計算用(リリース後応札容量)'!B12</f>
        <v>5796.0030309112808</v>
      </c>
      <c r="C12" s="66">
        <f>'計算用(リリース後応札容量)'!C12</f>
        <v>14408.422049690715</v>
      </c>
      <c r="D12" s="66">
        <f>'計算用(リリース後応札容量)'!D12</f>
        <v>47420.719322482837</v>
      </c>
      <c r="E12" s="66">
        <f>'計算用(リリース後応札容量)'!E12</f>
        <v>22167.87323943662</v>
      </c>
      <c r="F12" s="66">
        <f>'計算用(リリース後応札容量)'!F12</f>
        <v>5636.6425636007825</v>
      </c>
      <c r="G12" s="66">
        <f>'計算用(リリース後応札容量)'!G12</f>
        <v>23420.548105147864</v>
      </c>
      <c r="H12" s="66">
        <f>'計算用(リリース後応札容量)'!H12</f>
        <v>10350.93537276634</v>
      </c>
      <c r="I12" s="66">
        <f>'計算用(リリース後応札容量)'!I12</f>
        <v>5141.8934817813761</v>
      </c>
      <c r="J12" s="66">
        <f>'計算用(リリース後応札容量)'!J12</f>
        <v>17320.580575733864</v>
      </c>
    </row>
    <row r="13" spans="1:13" x14ac:dyDescent="0.25">
      <c r="A13" s="7" t="s">
        <v>19</v>
      </c>
      <c r="B13" s="66">
        <f>'計算用(リリース後応札容量)'!B13</f>
        <v>5977.16</v>
      </c>
      <c r="C13" s="66">
        <f>'計算用(リリース後応札容量)'!C13</f>
        <v>15104.856</v>
      </c>
      <c r="D13" s="66">
        <f>'計算用(リリース後応札容量)'!D13</f>
        <v>50938.213634065585</v>
      </c>
      <c r="E13" s="66">
        <f>'計算用(リリース後応札容量)'!E13</f>
        <v>23523.861126760563</v>
      </c>
      <c r="F13" s="66">
        <f>'計算用(リリース後応札容量)'!F13</f>
        <v>6089.48</v>
      </c>
      <c r="G13" s="66">
        <f>'計算用(リリース後応札容量)'!G13</f>
        <v>24891.255345016427</v>
      </c>
      <c r="H13" s="66">
        <f>'計算用(リリース後応札容量)'!H13</f>
        <v>10460.698660990993</v>
      </c>
      <c r="I13" s="66">
        <f>'計算用(リリース後応札容量)'!I13</f>
        <v>5141.8934817813761</v>
      </c>
      <c r="J13" s="66">
        <f>'計算用(リリース後応札容量)'!J13</f>
        <v>17526.029404614837</v>
      </c>
    </row>
    <row r="14" spans="1:13" x14ac:dyDescent="0.25">
      <c r="A14" s="7" t="s">
        <v>20</v>
      </c>
      <c r="B14" s="66">
        <f>'計算用(リリース後応札容量)'!B14</f>
        <v>5929.1708028904059</v>
      </c>
      <c r="C14" s="66">
        <f>'計算用(リリース後応札容量)'!C14</f>
        <v>14864.192082026326</v>
      </c>
      <c r="D14" s="66">
        <f>'計算用(リリース後応札容量)'!D14</f>
        <v>50940.242552779899</v>
      </c>
      <c r="E14" s="66">
        <f>'計算用(リリース後応札容量)'!E14</f>
        <v>23523.861126760563</v>
      </c>
      <c r="F14" s="66">
        <f>'計算用(リリース後応札容量)'!F14</f>
        <v>6089.48</v>
      </c>
      <c r="G14" s="66">
        <f>'計算用(リリース後応札容量)'!G14</f>
        <v>24891.255345016427</v>
      </c>
      <c r="H14" s="66">
        <f>'計算用(リリース後応札容量)'!H14</f>
        <v>10460.698660990993</v>
      </c>
      <c r="I14" s="66">
        <f>'計算用(リリース後応札容量)'!I14</f>
        <v>5141.8934817813761</v>
      </c>
      <c r="J14" s="66">
        <f>'計算用(リリース後応札容量)'!J14</f>
        <v>17526.029404614837</v>
      </c>
    </row>
    <row r="15" spans="1:13" x14ac:dyDescent="0.25">
      <c r="A15" s="7" t="s">
        <v>21</v>
      </c>
      <c r="B15" s="66">
        <f>'計算用(リリース後応札容量)'!B15</f>
        <v>5413.2794339622642</v>
      </c>
      <c r="C15" s="66">
        <f>'計算用(リリース後応札容量)'!C15</f>
        <v>13504.852988742634</v>
      </c>
      <c r="D15" s="66">
        <f>'計算用(リリース後応札容量)'!D15</f>
        <v>46397.938230576066</v>
      </c>
      <c r="E15" s="66">
        <f>'計算用(リリース後応札容量)'!E15</f>
        <v>20831.973098591548</v>
      </c>
      <c r="F15" s="66">
        <f>'計算用(リリース後応札容量)'!F15</f>
        <v>5439.8983326810176</v>
      </c>
      <c r="G15" s="66">
        <f>'計算用(リリース後応札容量)'!G15</f>
        <v>21278.805125958377</v>
      </c>
      <c r="H15" s="66">
        <f>'計算用(リリース後応札容量)'!H15</f>
        <v>9193.1186217685499</v>
      </c>
      <c r="I15" s="66">
        <f>'計算用(リリース後応札容量)'!I15</f>
        <v>4506.1304048582997</v>
      </c>
      <c r="J15" s="66">
        <f>'計算用(リリース後応札容量)'!J15</f>
        <v>14837.045139024798</v>
      </c>
    </row>
    <row r="16" spans="1:13" x14ac:dyDescent="0.25">
      <c r="B16" s="2"/>
      <c r="C16" s="2"/>
      <c r="D16" s="2"/>
      <c r="E16" s="2"/>
      <c r="F16" s="2"/>
      <c r="G16" s="2"/>
      <c r="H16" s="2"/>
      <c r="I16" s="2"/>
      <c r="J16" s="2"/>
      <c r="K16" s="2"/>
    </row>
    <row r="17" spans="1:12" x14ac:dyDescent="0.25">
      <c r="A17" s="1" t="s">
        <v>35</v>
      </c>
      <c r="B17" s="24">
        <f>'計算用(リリース後応札容量)'!B17</f>
        <v>152334.98417664724</v>
      </c>
      <c r="C17" s="2"/>
      <c r="D17" s="2"/>
      <c r="E17" s="2"/>
      <c r="F17" s="2"/>
      <c r="G17" s="2"/>
      <c r="H17" s="2"/>
      <c r="I17" s="2"/>
      <c r="J17" s="2"/>
      <c r="K17" s="2"/>
    </row>
    <row r="18" spans="1:12" x14ac:dyDescent="0.25">
      <c r="L18" s="9"/>
    </row>
    <row r="19" spans="1:12" x14ac:dyDescent="0.25">
      <c r="A19" s="1" t="s">
        <v>107</v>
      </c>
    </row>
    <row r="20" spans="1:12" x14ac:dyDescent="0.25">
      <c r="A20" s="7" t="s">
        <v>10</v>
      </c>
      <c r="B20" s="66">
        <f>'計算用(リリース後応札容量)'!B20</f>
        <v>791.13362624968954</v>
      </c>
      <c r="C20" s="66">
        <f>'計算用(リリース後応札容量)'!C20</f>
        <v>3868.8244409633389</v>
      </c>
      <c r="D20" s="66">
        <f>'計算用(リリース後応札容量)'!D20</f>
        <v>2669.7381753264626</v>
      </c>
      <c r="E20" s="66">
        <f>'計算用(リリース後応札容量)'!E20</f>
        <v>2182.7050889907855</v>
      </c>
      <c r="F20" s="66">
        <f>'計算用(リリース後応札容量)'!F20</f>
        <v>1140.0798911490222</v>
      </c>
      <c r="G20" s="66">
        <f>'計算用(リリース後応札容量)'!G20</f>
        <v>2067.1910408215026</v>
      </c>
      <c r="H20" s="66">
        <f>'計算用(リリース後応札容量)'!H20</f>
        <v>918.50380475966904</v>
      </c>
      <c r="I20" s="66">
        <f>'計算用(リリース後応札容量)'!I20</f>
        <v>703.74982922666402</v>
      </c>
      <c r="J20" s="66">
        <f>'計算用(リリース後応札容量)'!J20</f>
        <v>820.78410251288767</v>
      </c>
    </row>
    <row r="21" spans="1:12" x14ac:dyDescent="0.25">
      <c r="A21" s="7" t="s">
        <v>11</v>
      </c>
      <c r="B21" s="66">
        <f>'計算用(リリース後応札容量)'!B21</f>
        <v>970.10280361143077</v>
      </c>
      <c r="C21" s="66">
        <f>'計算用(リリース後応札容量)'!C21</f>
        <v>3847.4931949435804</v>
      </c>
      <c r="D21" s="66">
        <f>'計算用(リリース後応札容量)'!D21</f>
        <v>4331.9265721120628</v>
      </c>
      <c r="E21" s="66">
        <f>'計算用(リリース後応札容量)'!E21</f>
        <v>2944.5754814470438</v>
      </c>
      <c r="F21" s="66">
        <f>'計算用(リリース後応札容量)'!F21</f>
        <v>1256.3835667124599</v>
      </c>
      <c r="G21" s="66">
        <f>'計算用(リリース後応札容量)'!G21</f>
        <v>2796.6209397074899</v>
      </c>
      <c r="H21" s="66">
        <f>'計算用(リリース後応札容量)'!H21</f>
        <v>1550.0485343727046</v>
      </c>
      <c r="I21" s="66">
        <f>'計算用(リリース後応札容量)'!I21</f>
        <v>1043.9416725951255</v>
      </c>
      <c r="J21" s="66">
        <f>'計算用(リリース後応札容量)'!J21</f>
        <v>1444.5872344981242</v>
      </c>
    </row>
    <row r="22" spans="1:12" x14ac:dyDescent="0.25">
      <c r="A22" s="7" t="s">
        <v>12</v>
      </c>
      <c r="B22" s="66">
        <f>'計算用(リリース後応札容量)'!B22</f>
        <v>859.96408949795159</v>
      </c>
      <c r="C22" s="66">
        <f>'計算用(リリース後応札容量)'!C22</f>
        <v>3551.5201535200295</v>
      </c>
      <c r="D22" s="66">
        <f>'計算用(リリース後応札容量)'!D22</f>
        <v>5076.7122798797982</v>
      </c>
      <c r="E22" s="66">
        <f>'計算用(リリース後応札容量)'!E22</f>
        <v>3369.8500124977672</v>
      </c>
      <c r="F22" s="66">
        <f>'計算用(リリース後応札容量)'!F22</f>
        <v>1095.7560232432525</v>
      </c>
      <c r="G22" s="66">
        <f>'計算用(リリース後応札容量)'!G22</f>
        <v>2925.2128733284399</v>
      </c>
      <c r="H22" s="66">
        <f>'計算用(リリース後応札容量)'!H22</f>
        <v>1576.8214177214095</v>
      </c>
      <c r="I22" s="66">
        <f>'計算用(リリース後応札容量)'!I22</f>
        <v>1054.8164332206079</v>
      </c>
      <c r="J22" s="66">
        <f>'計算用(リリース後応札容量)'!J22</f>
        <v>1948.9267170907469</v>
      </c>
    </row>
    <row r="23" spans="1:12" x14ac:dyDescent="0.25">
      <c r="A23" s="7" t="s">
        <v>13</v>
      </c>
      <c r="B23" s="66">
        <f>'計算用(リリース後応札容量)'!B23</f>
        <v>694.23494100944993</v>
      </c>
      <c r="C23" s="66">
        <f>'計算用(リリース後応札容量)'!C23</f>
        <v>3391.6473843980239</v>
      </c>
      <c r="D23" s="66">
        <f>'計算用(リリース後応札容量)'!D23</f>
        <v>6124.7065120902771</v>
      </c>
      <c r="E23" s="66">
        <f>'計算用(リリース後応札容量)'!E23</f>
        <v>3925.4612355713034</v>
      </c>
      <c r="F23" s="66">
        <f>'計算用(リリース後応札容量)'!F23</f>
        <v>1146.5258670080493</v>
      </c>
      <c r="G23" s="66">
        <f>'計算用(リリース後応札容量)'!G23</f>
        <v>3364.9235833460152</v>
      </c>
      <c r="H23" s="66">
        <f>'計算用(リリース後応札容量)'!H23</f>
        <v>2338.3354084839202</v>
      </c>
      <c r="I23" s="66">
        <f>'計算用(リリース後応札容量)'!I23</f>
        <v>1373.9697527949429</v>
      </c>
      <c r="J23" s="66">
        <f>'計算用(リリース後応札容量)'!J23</f>
        <v>2154.9453152979891</v>
      </c>
    </row>
    <row r="24" spans="1:12" x14ac:dyDescent="0.25">
      <c r="A24" s="7" t="s">
        <v>14</v>
      </c>
      <c r="B24" s="66">
        <f>'計算用(リリース後応札容量)'!B24</f>
        <v>696.66617837624665</v>
      </c>
      <c r="C24" s="66">
        <f>'計算用(リリース後応札容量)'!C24</f>
        <v>3754.3620813376947</v>
      </c>
      <c r="D24" s="66">
        <f>'計算用(リリース後応札容量)'!D24</f>
        <v>6422.5406317421657</v>
      </c>
      <c r="E24" s="66">
        <f>'計算用(リリース後応札容量)'!E24</f>
        <v>3766.6621020575703</v>
      </c>
      <c r="F24" s="66">
        <f>'計算用(リリース後応札容量)'!F24</f>
        <v>1010.6783582943538</v>
      </c>
      <c r="G24" s="66">
        <f>'計算用(リリース後応札容量)'!G24</f>
        <v>3146.2434087469401</v>
      </c>
      <c r="H24" s="66">
        <f>'計算用(リリース後応札容量)'!H24</f>
        <v>2167.1126800610486</v>
      </c>
      <c r="I24" s="66">
        <f>'計算用(リリース後応札容量)'!I24</f>
        <v>1391.8361547985016</v>
      </c>
      <c r="J24" s="66">
        <f>'計算用(リリース後応札容量)'!J24</f>
        <v>2160.3084045854539</v>
      </c>
    </row>
    <row r="25" spans="1:12" x14ac:dyDescent="0.25">
      <c r="A25" s="7" t="s">
        <v>15</v>
      </c>
      <c r="B25" s="66">
        <f>'計算用(リリース後応札容量)'!B25</f>
        <v>639.67534535931418</v>
      </c>
      <c r="C25" s="66">
        <f>'計算用(リリース後応札容量)'!C25</f>
        <v>3048.0166065289909</v>
      </c>
      <c r="D25" s="66">
        <f>'計算用(リリース後応札容量)'!D25</f>
        <v>4766.9044562314166</v>
      </c>
      <c r="E25" s="66">
        <f>'計算用(リリース後応札容量)'!E25</f>
        <v>2938.7506918264453</v>
      </c>
      <c r="F25" s="66">
        <f>'計算用(リリース後応札容量)'!F25</f>
        <v>851.09526196665252</v>
      </c>
      <c r="G25" s="66">
        <f>'計算用(リリース後応札容量)'!G25</f>
        <v>2454.5536583305793</v>
      </c>
      <c r="H25" s="66">
        <f>'計算用(リリース後応札容量)'!H25</f>
        <v>1510.5250009102883</v>
      </c>
      <c r="I25" s="66">
        <f>'計算用(リリース後応札容量)'!I25</f>
        <v>1073.0942742345273</v>
      </c>
      <c r="J25" s="66">
        <f>'計算用(リリース後応札容量)'!J25</f>
        <v>1742.5947046117776</v>
      </c>
    </row>
    <row r="26" spans="1:12" x14ac:dyDescent="0.25">
      <c r="A26" s="7" t="s">
        <v>16</v>
      </c>
      <c r="B26" s="66">
        <f>'計算用(リリース後応札容量)'!B26</f>
        <v>586.20585692656005</v>
      </c>
      <c r="C26" s="66">
        <f>'計算用(リリース後応札容量)'!C26</f>
        <v>2527.6461030179189</v>
      </c>
      <c r="D26" s="66">
        <f>'計算用(リリース後応札容量)'!D26</f>
        <v>2909.5206198866381</v>
      </c>
      <c r="E26" s="66">
        <f>'計算用(リリース後応札容量)'!E26</f>
        <v>2248.5412475700305</v>
      </c>
      <c r="F26" s="66">
        <f>'計算用(リリース後応札容量)'!F26</f>
        <v>667.84869937094027</v>
      </c>
      <c r="G26" s="66">
        <f>'計算用(リリース後応札容量)'!G26</f>
        <v>1839.4806822369092</v>
      </c>
      <c r="H26" s="66">
        <f>'計算用(リリース後応札容量)'!H26</f>
        <v>1132.5670401762497</v>
      </c>
      <c r="I26" s="66">
        <f>'計算用(リリース後応札容量)'!I26</f>
        <v>841.06776615365743</v>
      </c>
      <c r="J26" s="66">
        <f>'計算用(リリース後応札容量)'!J26</f>
        <v>1337.6619846611031</v>
      </c>
    </row>
    <row r="27" spans="1:12" x14ac:dyDescent="0.25">
      <c r="A27" s="7" t="s">
        <v>17</v>
      </c>
      <c r="B27" s="66">
        <f>'計算用(リリース後応札容量)'!B27</f>
        <v>672.6098937286381</v>
      </c>
      <c r="C27" s="66">
        <f>'計算用(リリース後応札容量)'!C27</f>
        <v>2560.8211033889493</v>
      </c>
      <c r="D27" s="66">
        <f>'計算用(リリース後応札容量)'!D27</f>
        <v>1610.7634139296194</v>
      </c>
      <c r="E27" s="66">
        <f>'計算用(リリース後応札容量)'!E27</f>
        <v>977.01233357646709</v>
      </c>
      <c r="F27" s="66">
        <f>'計算用(リリース後応札容量)'!F27</f>
        <v>615.07638121872594</v>
      </c>
      <c r="G27" s="66">
        <f>'計算用(リリース後応札容量)'!G27</f>
        <v>1012.4267105406259</v>
      </c>
      <c r="H27" s="66">
        <f>'計算用(リリース後応札容量)'!H27</f>
        <v>335.34078523887717</v>
      </c>
      <c r="I27" s="66">
        <f>'計算用(リリース後応札容量)'!I27</f>
        <v>416.93484695741398</v>
      </c>
      <c r="J27" s="66">
        <f>'計算用(リリース後応札容量)'!J27</f>
        <v>649.38453142069227</v>
      </c>
    </row>
    <row r="28" spans="1:12" x14ac:dyDescent="0.25">
      <c r="A28" s="7" t="s">
        <v>18</v>
      </c>
      <c r="B28" s="66">
        <f>'計算用(リリース後応札容量)'!B28</f>
        <v>716.55153238891558</v>
      </c>
      <c r="C28" s="66">
        <f>'計算用(リリース後応札容量)'!C28</f>
        <v>3256.7928366350825</v>
      </c>
      <c r="D28" s="66">
        <f>'計算用(リリース後応札容量)'!D28</f>
        <v>1573.050244644304</v>
      </c>
      <c r="E28" s="66">
        <f>'計算用(リリース後応札容量)'!E28</f>
        <v>1600.0805021838714</v>
      </c>
      <c r="F28" s="66">
        <f>'計算用(リリース後応札容量)'!F28</f>
        <v>763.17828156086466</v>
      </c>
      <c r="G28" s="66">
        <f>'計算用(リリース後応札容量)'!G28</f>
        <v>1477.6584481993386</v>
      </c>
      <c r="H28" s="66">
        <f>'計算用(リリース後応札容量)'!H28</f>
        <v>769.16128423692817</v>
      </c>
      <c r="I28" s="66">
        <f>'計算用(リリース後応札容量)'!I28</f>
        <v>655.29507493752021</v>
      </c>
      <c r="J28" s="66">
        <f>'計算用(リリース後応札容量)'!J28</f>
        <v>904.81179521316164</v>
      </c>
    </row>
    <row r="29" spans="1:12" x14ac:dyDescent="0.25">
      <c r="A29" s="7" t="s">
        <v>19</v>
      </c>
      <c r="B29" s="66">
        <f>'計算用(リリース後応札容量)'!B29</f>
        <v>574.82000684908394</v>
      </c>
      <c r="C29" s="66">
        <f>'計算用(リリース後応札容量)'!C29</f>
        <v>3344.2612034463746</v>
      </c>
      <c r="D29" s="66">
        <f>'計算用(リリース後応札容量)'!D29</f>
        <v>1945.662817931227</v>
      </c>
      <c r="E29" s="66">
        <f>'計算用(リリース後応札容量)'!E29</f>
        <v>1620.8435635116514</v>
      </c>
      <c r="F29" s="66">
        <f>'計算用(リリース後応札容量)'!F29</f>
        <v>609.90841550807295</v>
      </c>
      <c r="G29" s="66">
        <f>'計算用(リリース後応札容量)'!G29</f>
        <v>1433.309063609624</v>
      </c>
      <c r="H29" s="66">
        <f>'計算用(リリース後応札容量)'!H29</f>
        <v>885.6596232412478</v>
      </c>
      <c r="I29" s="66">
        <f>'計算用(リリース後応札容量)'!I29</f>
        <v>658.20128482631253</v>
      </c>
      <c r="J29" s="66">
        <f>'計算用(リリース後応札容量)'!J29</f>
        <v>1046.8340210764054</v>
      </c>
    </row>
    <row r="30" spans="1:12" x14ac:dyDescent="0.25">
      <c r="A30" s="7" t="s">
        <v>20</v>
      </c>
      <c r="B30" s="66">
        <f>'計算用(リリース後応札容量)'!B30</f>
        <v>680.79938910485168</v>
      </c>
      <c r="C30" s="66">
        <f>'計算用(リリース後応札容量)'!C30</f>
        <v>3522.6009340905398</v>
      </c>
      <c r="D30" s="66">
        <f>'計算用(リリース後応札容量)'!D30</f>
        <v>1379.403318258318</v>
      </c>
      <c r="E30" s="66">
        <f>'計算用(リリース後応札容量)'!E30</f>
        <v>1135.5171796358811</v>
      </c>
      <c r="F30" s="66">
        <f>'計算用(リリース後応札容量)'!F30</f>
        <v>602.9432154829808</v>
      </c>
      <c r="G30" s="66">
        <f>'計算用(リリース後応札容量)'!G30</f>
        <v>1362.656531808017</v>
      </c>
      <c r="H30" s="66">
        <f>'計算用(リリース後応札容量)'!H30</f>
        <v>710.71629319736144</v>
      </c>
      <c r="I30" s="66">
        <f>'計算用(リリース後応札容量)'!I30</f>
        <v>631.25188090624317</v>
      </c>
      <c r="J30" s="66">
        <f>'計算用(リリース後応札容量)'!J30</f>
        <v>858.59125751581701</v>
      </c>
    </row>
    <row r="31" spans="1:12" x14ac:dyDescent="0.25">
      <c r="A31" s="7" t="s">
        <v>21</v>
      </c>
      <c r="B31" s="66">
        <f>'計算用(リリース後応札容量)'!B31</f>
        <v>621.29109401500693</v>
      </c>
      <c r="C31" s="66">
        <f>'計算用(リリース後応札容量)'!C31</f>
        <v>3239.771253990863</v>
      </c>
      <c r="D31" s="66">
        <f>'計算用(リリース後応札容量)'!D31</f>
        <v>1802.3314197045672</v>
      </c>
      <c r="E31" s="66">
        <f>'計算用(リリース後応札容量)'!E31</f>
        <v>1419.1809730502273</v>
      </c>
      <c r="F31" s="66">
        <f>'計算用(リリース後応札容量)'!F31</f>
        <v>810.01526408254017</v>
      </c>
      <c r="G31" s="66">
        <f>'計算用(リリース後応札容量)'!G31</f>
        <v>1535.7254333346257</v>
      </c>
      <c r="H31" s="66">
        <f>'計算用(リリース後応札容量)'!H31</f>
        <v>825.95167770168973</v>
      </c>
      <c r="I31" s="66">
        <f>'計算用(リリース後応札容量)'!I31</f>
        <v>706.47370732326999</v>
      </c>
      <c r="J31" s="66">
        <f>'計算用(リリース後応札容量)'!J31</f>
        <v>961.56917679719322</v>
      </c>
    </row>
    <row r="32" spans="1:12" x14ac:dyDescent="0.25">
      <c r="B32" s="7"/>
      <c r="C32" s="7"/>
      <c r="D32" s="7"/>
      <c r="E32" s="7"/>
      <c r="F32" s="7"/>
      <c r="G32" s="7"/>
      <c r="H32" s="7"/>
      <c r="I32" s="7"/>
      <c r="J32" s="7"/>
    </row>
    <row r="33" spans="1:13" x14ac:dyDescent="0.25">
      <c r="A33" s="1" t="s">
        <v>96</v>
      </c>
    </row>
    <row r="34" spans="1:13" x14ac:dyDescent="0.25">
      <c r="A34" s="7" t="s">
        <v>10</v>
      </c>
      <c r="B34" s="60">
        <f>B4-B20</f>
        <v>3939.4872288285924</v>
      </c>
      <c r="C34" s="60">
        <f t="shared" ref="C34:J34" si="0">C4-C20</f>
        <v>7792.3749921520775</v>
      </c>
      <c r="D34" s="60">
        <f t="shared" si="0"/>
        <v>38575.877131587476</v>
      </c>
      <c r="E34" s="60">
        <f t="shared" si="0"/>
        <v>16399.33040396696</v>
      </c>
      <c r="F34" s="60">
        <f t="shared" si="0"/>
        <v>3507.3454278333656</v>
      </c>
      <c r="G34" s="60">
        <f t="shared" si="0"/>
        <v>16120.74614428255</v>
      </c>
      <c r="H34" s="60">
        <f t="shared" si="0"/>
        <v>6714.9219777175276</v>
      </c>
      <c r="I34" s="60">
        <f t="shared" si="0"/>
        <v>3133.1541788705017</v>
      </c>
      <c r="J34" s="60">
        <f t="shared" si="0"/>
        <v>11580.669699317506</v>
      </c>
      <c r="L34" s="11"/>
    </row>
    <row r="35" spans="1:13" x14ac:dyDescent="0.25">
      <c r="A35" s="7" t="s">
        <v>11</v>
      </c>
      <c r="B35" s="60">
        <f t="shared" ref="B35:J35" si="1">B5-B21</f>
        <v>3328.6052774804998</v>
      </c>
      <c r="C35" s="60">
        <f t="shared" si="1"/>
        <v>6989.5142559666829</v>
      </c>
      <c r="D35" s="60">
        <f t="shared" si="1"/>
        <v>35019.899480230713</v>
      </c>
      <c r="E35" s="60">
        <f t="shared" si="1"/>
        <v>15828.308603059997</v>
      </c>
      <c r="F35" s="60">
        <f t="shared" si="1"/>
        <v>3075.2465663599473</v>
      </c>
      <c r="G35" s="60">
        <f t="shared" si="1"/>
        <v>15576.395763468852</v>
      </c>
      <c r="H35" s="60">
        <f t="shared" si="1"/>
        <v>5994.378879415448</v>
      </c>
      <c r="I35" s="60">
        <f t="shared" si="1"/>
        <v>2781.8045622226882</v>
      </c>
      <c r="J35" s="60">
        <f t="shared" si="1"/>
        <v>11143.278965533409</v>
      </c>
      <c r="L35" s="11"/>
    </row>
    <row r="36" spans="1:13" x14ac:dyDescent="0.25">
      <c r="A36" s="7" t="s">
        <v>12</v>
      </c>
      <c r="B36" s="60">
        <f t="shared" ref="B36:J36" si="2">B6-B22</f>
        <v>3414.7543930391817</v>
      </c>
      <c r="C36" s="60">
        <f t="shared" si="2"/>
        <v>8179.6425344984973</v>
      </c>
      <c r="D36" s="60">
        <f t="shared" si="2"/>
        <v>39868.553052852105</v>
      </c>
      <c r="E36" s="60">
        <f t="shared" si="2"/>
        <v>17170.83576215012</v>
      </c>
      <c r="F36" s="60">
        <f t="shared" si="2"/>
        <v>3688.7215462283721</v>
      </c>
      <c r="G36" s="60">
        <f t="shared" si="2"/>
        <v>18118.038320537933</v>
      </c>
      <c r="H36" s="60">
        <f t="shared" si="2"/>
        <v>6703.5087025205494</v>
      </c>
      <c r="I36" s="60">
        <f t="shared" si="2"/>
        <v>3317.4706922854648</v>
      </c>
      <c r="J36" s="60">
        <f t="shared" si="2"/>
        <v>12371.592400882611</v>
      </c>
      <c r="L36" s="11"/>
    </row>
    <row r="37" spans="1:13" x14ac:dyDescent="0.25">
      <c r="A37" s="7" t="s">
        <v>13</v>
      </c>
      <c r="B37" s="60">
        <f t="shared" ref="B37:J37" si="3">B7-B23</f>
        <v>4164.0277025858395</v>
      </c>
      <c r="C37" s="60">
        <f t="shared" si="3"/>
        <v>10632.864794808322</v>
      </c>
      <c r="D37" s="60">
        <f t="shared" si="3"/>
        <v>51382.124398067645</v>
      </c>
      <c r="E37" s="60">
        <f t="shared" si="3"/>
        <v>21034.738764428697</v>
      </c>
      <c r="F37" s="60">
        <f t="shared" si="3"/>
        <v>4693.0731329919508</v>
      </c>
      <c r="G37" s="60">
        <f t="shared" si="3"/>
        <v>23743.286416653988</v>
      </c>
      <c r="H37" s="60">
        <f t="shared" si="3"/>
        <v>8192.7175915160806</v>
      </c>
      <c r="I37" s="60">
        <f t="shared" si="3"/>
        <v>4136.0002472050573</v>
      </c>
      <c r="J37" s="60">
        <f t="shared" si="3"/>
        <v>16181.092684702011</v>
      </c>
      <c r="L37" s="11"/>
    </row>
    <row r="38" spans="1:13" x14ac:dyDescent="0.25">
      <c r="A38" s="7" t="s">
        <v>14</v>
      </c>
      <c r="B38" s="60">
        <f t="shared" ref="B38:J38" si="4">B8-B24</f>
        <v>4293.523821623754</v>
      </c>
      <c r="C38" s="60">
        <f t="shared" si="4"/>
        <v>10650.457918662305</v>
      </c>
      <c r="D38" s="60">
        <f t="shared" si="4"/>
        <v>51082.039368257829</v>
      </c>
      <c r="E38" s="60">
        <f t="shared" si="4"/>
        <v>21193.537897942431</v>
      </c>
      <c r="F38" s="60">
        <f t="shared" si="4"/>
        <v>4828.9206417056466</v>
      </c>
      <c r="G38" s="60">
        <f t="shared" si="4"/>
        <v>23961.966591253062</v>
      </c>
      <c r="H38" s="60">
        <f t="shared" si="4"/>
        <v>8363.9403199389508</v>
      </c>
      <c r="I38" s="60">
        <f t="shared" si="4"/>
        <v>4118.1338452014988</v>
      </c>
      <c r="J38" s="60">
        <f t="shared" si="4"/>
        <v>16175.729595414547</v>
      </c>
      <c r="L38" s="11"/>
    </row>
    <row r="39" spans="1:13" x14ac:dyDescent="0.25">
      <c r="A39" s="7" t="s">
        <v>15</v>
      </c>
      <c r="B39" s="60">
        <f t="shared" ref="B39:J39" si="5">B9-B25</f>
        <v>4038.7009031386428</v>
      </c>
      <c r="C39" s="60">
        <f t="shared" si="5"/>
        <v>9912.5275645763304</v>
      </c>
      <c r="D39" s="60">
        <f t="shared" si="5"/>
        <v>44077.073940599003</v>
      </c>
      <c r="E39" s="60">
        <f t="shared" si="5"/>
        <v>20585.110434934119</v>
      </c>
      <c r="F39" s="60">
        <f t="shared" si="5"/>
        <v>4351.4473752785443</v>
      </c>
      <c r="G39" s="60">
        <f t="shared" si="5"/>
        <v>20709.652814834808</v>
      </c>
      <c r="H39" s="60">
        <f t="shared" si="5"/>
        <v>7896.2725015159895</v>
      </c>
      <c r="I39" s="60">
        <f t="shared" si="5"/>
        <v>3745.3437824456346</v>
      </c>
      <c r="J39" s="60">
        <f t="shared" si="5"/>
        <v>14068.759532091217</v>
      </c>
      <c r="L39" s="11"/>
    </row>
    <row r="40" spans="1:13" x14ac:dyDescent="0.25">
      <c r="A40" s="7" t="s">
        <v>16</v>
      </c>
      <c r="B40" s="60">
        <f t="shared" ref="B40:J40" si="6">B10-B26</f>
        <v>4119.2154196691845</v>
      </c>
      <c r="C40" s="60">
        <f t="shared" si="6"/>
        <v>8946.3557287665499</v>
      </c>
      <c r="D40" s="60">
        <f t="shared" si="6"/>
        <v>38322.619226079769</v>
      </c>
      <c r="E40" s="60">
        <f t="shared" si="6"/>
        <v>17679.443259472224</v>
      </c>
      <c r="F40" s="60">
        <f t="shared" si="6"/>
        <v>3830.6241734274936</v>
      </c>
      <c r="G40" s="60">
        <f t="shared" si="6"/>
        <v>17068.966765736805</v>
      </c>
      <c r="H40" s="60">
        <f t="shared" si="6"/>
        <v>6744.1800809366796</v>
      </c>
      <c r="I40" s="60">
        <f t="shared" si="6"/>
        <v>3196.606160971849</v>
      </c>
      <c r="J40" s="60">
        <f t="shared" si="6"/>
        <v>12141.25895368302</v>
      </c>
      <c r="L40" s="11"/>
    </row>
    <row r="41" spans="1:13" x14ac:dyDescent="0.25">
      <c r="A41" s="7" t="s">
        <v>17</v>
      </c>
      <c r="B41" s="60">
        <f t="shared" ref="B41:J41" si="7">B11-B27</f>
        <v>4715.4699617510896</v>
      </c>
      <c r="C41" s="60">
        <f t="shared" si="7"/>
        <v>10302.063127152518</v>
      </c>
      <c r="D41" s="60">
        <f t="shared" si="7"/>
        <v>41322.946374522973</v>
      </c>
      <c r="E41" s="60">
        <f t="shared" si="7"/>
        <v>18569.284990367196</v>
      </c>
      <c r="F41" s="60">
        <f t="shared" si="7"/>
        <v>4312.3935365894931</v>
      </c>
      <c r="G41" s="60">
        <f t="shared" si="7"/>
        <v>18202.826783435277</v>
      </c>
      <c r="H41" s="60">
        <f t="shared" si="7"/>
        <v>8274.4811891870959</v>
      </c>
      <c r="I41" s="60">
        <f t="shared" si="7"/>
        <v>3709.9712664029098</v>
      </c>
      <c r="J41" s="60">
        <f t="shared" si="7"/>
        <v>13133.051432515556</v>
      </c>
      <c r="L41" s="11"/>
    </row>
    <row r="42" spans="1:13" x14ac:dyDescent="0.25">
      <c r="A42" s="7" t="s">
        <v>18</v>
      </c>
      <c r="B42" s="60">
        <f t="shared" ref="B42:J42" si="8">B12-B28</f>
        <v>5079.451498522365</v>
      </c>
      <c r="C42" s="60">
        <f t="shared" si="8"/>
        <v>11151.629213055632</v>
      </c>
      <c r="D42" s="60">
        <f t="shared" si="8"/>
        <v>45847.669077838531</v>
      </c>
      <c r="E42" s="60">
        <f t="shared" si="8"/>
        <v>20567.792737252748</v>
      </c>
      <c r="F42" s="60">
        <f t="shared" si="8"/>
        <v>4873.4642820399176</v>
      </c>
      <c r="G42" s="60">
        <f t="shared" si="8"/>
        <v>21942.889656948526</v>
      </c>
      <c r="H42" s="60">
        <f t="shared" si="8"/>
        <v>9581.7740885294115</v>
      </c>
      <c r="I42" s="60">
        <f t="shared" si="8"/>
        <v>4486.5984068438556</v>
      </c>
      <c r="J42" s="60">
        <f t="shared" si="8"/>
        <v>16415.768780520702</v>
      </c>
      <c r="L42" s="11"/>
    </row>
    <row r="43" spans="1:13" x14ac:dyDescent="0.25">
      <c r="A43" s="7" t="s">
        <v>19</v>
      </c>
      <c r="B43" s="60">
        <f t="shared" ref="B43:J43" si="9">B13-B29</f>
        <v>5402.3399931509157</v>
      </c>
      <c r="C43" s="60">
        <f t="shared" si="9"/>
        <v>11760.594796553625</v>
      </c>
      <c r="D43" s="60">
        <f t="shared" si="9"/>
        <v>48992.550816134361</v>
      </c>
      <c r="E43" s="60">
        <f t="shared" si="9"/>
        <v>21903.017563248912</v>
      </c>
      <c r="F43" s="60">
        <f t="shared" si="9"/>
        <v>5479.5715844919268</v>
      </c>
      <c r="G43" s="60">
        <f t="shared" si="9"/>
        <v>23457.946281406803</v>
      </c>
      <c r="H43" s="60">
        <f t="shared" si="9"/>
        <v>9575.0390377497442</v>
      </c>
      <c r="I43" s="60">
        <f t="shared" si="9"/>
        <v>4483.692196955064</v>
      </c>
      <c r="J43" s="60">
        <f t="shared" si="9"/>
        <v>16479.195383538434</v>
      </c>
      <c r="L43" s="11"/>
    </row>
    <row r="44" spans="1:13" x14ac:dyDescent="0.25">
      <c r="A44" s="7" t="s">
        <v>20</v>
      </c>
      <c r="B44" s="60">
        <f t="shared" ref="B44:J44" si="10">B14-B30</f>
        <v>5248.3714137855541</v>
      </c>
      <c r="C44" s="60">
        <f t="shared" si="10"/>
        <v>11341.591147935786</v>
      </c>
      <c r="D44" s="60">
        <f t="shared" si="10"/>
        <v>49560.839234521583</v>
      </c>
      <c r="E44" s="60">
        <f t="shared" si="10"/>
        <v>22388.343947124682</v>
      </c>
      <c r="F44" s="60">
        <f t="shared" si="10"/>
        <v>5486.5367845170185</v>
      </c>
      <c r="G44" s="60">
        <f t="shared" si="10"/>
        <v>23528.598813208409</v>
      </c>
      <c r="H44" s="60">
        <f t="shared" si="10"/>
        <v>9749.9823677936311</v>
      </c>
      <c r="I44" s="60">
        <f t="shared" si="10"/>
        <v>4510.641600875133</v>
      </c>
      <c r="J44" s="60">
        <f t="shared" si="10"/>
        <v>16667.438147099019</v>
      </c>
      <c r="L44" s="11"/>
    </row>
    <row r="45" spans="1:13" x14ac:dyDescent="0.25">
      <c r="A45" s="7" t="s">
        <v>21</v>
      </c>
      <c r="B45" s="60">
        <f t="shared" ref="B45:J45" si="11">B15-B31</f>
        <v>4791.9883399472574</v>
      </c>
      <c r="C45" s="60">
        <f t="shared" si="11"/>
        <v>10265.081734751771</v>
      </c>
      <c r="D45" s="60">
        <f t="shared" si="11"/>
        <v>44595.606810871497</v>
      </c>
      <c r="E45" s="60">
        <f t="shared" si="11"/>
        <v>19412.79212554132</v>
      </c>
      <c r="F45" s="60">
        <f t="shared" si="11"/>
        <v>4629.8830685984776</v>
      </c>
      <c r="G45" s="60">
        <f t="shared" si="11"/>
        <v>19743.079692623753</v>
      </c>
      <c r="H45" s="60">
        <f t="shared" si="11"/>
        <v>8367.1669440668593</v>
      </c>
      <c r="I45" s="60">
        <f t="shared" si="11"/>
        <v>3799.6566975350297</v>
      </c>
      <c r="J45" s="60">
        <f t="shared" si="11"/>
        <v>13875.475962227605</v>
      </c>
      <c r="L45" s="11"/>
    </row>
    <row r="46" spans="1:13" x14ac:dyDescent="0.25">
      <c r="L46" s="11"/>
    </row>
    <row r="47" spans="1:13" x14ac:dyDescent="0.25">
      <c r="A47" s="1" t="s">
        <v>97</v>
      </c>
      <c r="K47" s="2" t="s">
        <v>40</v>
      </c>
    </row>
    <row r="48" spans="1:13" x14ac:dyDescent="0.25">
      <c r="A48" s="7" t="s">
        <v>10</v>
      </c>
      <c r="B48" s="61">
        <f>IF('（実需給2025年度以降で使用）入力'!$E$16=B$2,'（実需給2025年度以降で使用）入力'!$E$25*'（実需給2025年度以降で使用）入力'!$E$19/1000,0)</f>
        <v>0</v>
      </c>
      <c r="C48" s="61">
        <f>IF('（実需給2025年度以降で使用）入力'!$E$16=C$2,'（実需給2025年度以降で使用）入力'!$E$25*'（実需給2025年度以降で使用）入力'!$E$19/1000,0)</f>
        <v>0</v>
      </c>
      <c r="D48" s="61">
        <f>IF('（実需給2025年度以降で使用）入力'!$E$16=D$2,'（実需給2025年度以降で使用）入力'!$E$25*'（実需給2025年度以降で使用）入力'!$E$19/1000,0)</f>
        <v>0</v>
      </c>
      <c r="E48" s="61">
        <f>IF('（実需給2025年度以降で使用）入力'!$E$16=E$2,'（実需給2025年度以降で使用）入力'!$E$25*'（実需給2025年度以降で使用）入力'!$E$19/1000,0)</f>
        <v>0</v>
      </c>
      <c r="F48" s="61">
        <f>IF('（実需給2025年度以降で使用）入力'!$E$16=F$2,'（実需給2025年度以降で使用）入力'!$E$25*'（実需給2025年度以降で使用）入力'!$E$19/1000,0)</f>
        <v>0</v>
      </c>
      <c r="G48" s="61">
        <f>IF('（実需給2025年度以降で使用）入力'!$E$16=G$2,'（実需給2025年度以降で使用）入力'!$E$25*'（実需給2025年度以降で使用）入力'!$E$19/1000,0)</f>
        <v>0</v>
      </c>
      <c r="H48" s="61">
        <f>IF('（実需給2025年度以降で使用）入力'!$E$16=H$2,'（実需給2025年度以降で使用）入力'!$E$25*'（実需給2025年度以降で使用）入力'!$E$19/1000,0)</f>
        <v>0</v>
      </c>
      <c r="I48" s="61">
        <f>IF('（実需給2025年度以降で使用）入力'!$E$16=I$2,'（実需給2025年度以降で使用）入力'!$E$25*'（実需給2025年度以降で使用）入力'!$E$19/1000,0)</f>
        <v>0</v>
      </c>
      <c r="J48" s="61">
        <f>IF('（実需給2025年度以降で使用）入力'!$E$16=J$2,'（実需給2025年度以降で使用）入力'!$E$25*'（実需給2025年度以降で使用）入力'!$E$19/1000,0)</f>
        <v>0</v>
      </c>
      <c r="K48" s="67">
        <f>SUM(B48:J48)</f>
        <v>0</v>
      </c>
      <c r="L48" s="11"/>
      <c r="M48" s="17"/>
    </row>
    <row r="49" spans="1:15" x14ac:dyDescent="0.25">
      <c r="A49" s="7" t="s">
        <v>11</v>
      </c>
      <c r="B49" s="61">
        <f>IF('（実需給2025年度以降で使用）入力'!$E$16=B$2,'（実需給2025年度以降で使用）入力'!$F$25*'（実需給2025年度以降で使用）入力'!$F$19/1000,0)</f>
        <v>0</v>
      </c>
      <c r="C49" s="61">
        <f>IF('（実需給2025年度以降で使用）入力'!$E$16=C$2,'（実需給2025年度以降で使用）入力'!$F$25*'（実需給2025年度以降で使用）入力'!$F$19/1000,0)</f>
        <v>0</v>
      </c>
      <c r="D49" s="61">
        <f>IF('（実需給2025年度以降で使用）入力'!$E$16=D$2,'（実需給2025年度以降で使用）入力'!$F$25*'（実需給2025年度以降で使用）入力'!$F$19/1000,0)</f>
        <v>0</v>
      </c>
      <c r="E49" s="61">
        <f>IF('（実需給2025年度以降で使用）入力'!$E$16=E$2,'（実需給2025年度以降で使用）入力'!$F$25*'（実需給2025年度以降で使用）入力'!$F$19/1000,0)</f>
        <v>0</v>
      </c>
      <c r="F49" s="61">
        <f>IF('（実需給2025年度以降で使用）入力'!$E$16=F$2,'（実需給2025年度以降で使用）入力'!$F$25*'（実需給2025年度以降で使用）入力'!$F$19/1000,0)</f>
        <v>0</v>
      </c>
      <c r="G49" s="61">
        <f>IF('（実需給2025年度以降で使用）入力'!$E$16=G$2,'（実需給2025年度以降で使用）入力'!$F$25*'（実需給2025年度以降で使用）入力'!$F$19/1000,0)</f>
        <v>0</v>
      </c>
      <c r="H49" s="61">
        <f>IF('（実需給2025年度以降で使用）入力'!$E$16=H$2,'（実需給2025年度以降で使用）入力'!$F$25*'（実需給2025年度以降で使用）入力'!$F$19/1000,0)</f>
        <v>0</v>
      </c>
      <c r="I49" s="61">
        <f>IF('（実需給2025年度以降で使用）入力'!$E$16=I$2,'（実需給2025年度以降で使用）入力'!$F$25*'（実需給2025年度以降で使用）入力'!$F$19/1000,0)</f>
        <v>0</v>
      </c>
      <c r="J49" s="61">
        <f>IF('（実需給2025年度以降で使用）入力'!$E$16=J$2,'（実需給2025年度以降で使用）入力'!$F$25*'（実需給2025年度以降で使用）入力'!$F$19/1000,0)</f>
        <v>0</v>
      </c>
      <c r="K49" s="67">
        <f t="shared" ref="K49:K59" si="12">SUM(B49:J49)</f>
        <v>0</v>
      </c>
      <c r="L49" s="11"/>
      <c r="M49" s="17"/>
    </row>
    <row r="50" spans="1:15" x14ac:dyDescent="0.25">
      <c r="A50" s="7" t="s">
        <v>12</v>
      </c>
      <c r="B50" s="61">
        <f>IF('（実需給2025年度以降で使用）入力'!$E$16=B$2,'（実需給2025年度以降で使用）入力'!$G$25*'（実需給2025年度以降で使用）入力'!$G$19/1000,0)</f>
        <v>0</v>
      </c>
      <c r="C50" s="61">
        <f>IF('（実需給2025年度以降で使用）入力'!$E$16=C$2,'（実需給2025年度以降で使用）入力'!$G$25*'（実需給2025年度以降で使用）入力'!$G$19/1000,0)</f>
        <v>0</v>
      </c>
      <c r="D50" s="61">
        <f>IF('（実需給2025年度以降で使用）入力'!$E$16=D$2,'（実需給2025年度以降で使用）入力'!$G$25*'（実需給2025年度以降で使用）入力'!$G$19/1000,0)</f>
        <v>0</v>
      </c>
      <c r="E50" s="61">
        <f>IF('（実需給2025年度以降で使用）入力'!$E$16=E$2,'（実需給2025年度以降で使用）入力'!$G$25*'（実需給2025年度以降で使用）入力'!$G$19/1000,0)</f>
        <v>0</v>
      </c>
      <c r="F50" s="61">
        <f>IF('（実需給2025年度以降で使用）入力'!$E$16=F$2,'（実需給2025年度以降で使用）入力'!$G$25*'（実需給2025年度以降で使用）入力'!$G$19/1000,0)</f>
        <v>0</v>
      </c>
      <c r="G50" s="61">
        <f>IF('（実需給2025年度以降で使用）入力'!$E$16=G$2,'（実需給2025年度以降で使用）入力'!$G$25*'（実需給2025年度以降で使用）入力'!$G$19/1000,0)</f>
        <v>0</v>
      </c>
      <c r="H50" s="61">
        <f>IF('（実需給2025年度以降で使用）入力'!$E$16=H$2,'（実需給2025年度以降で使用）入力'!$G$25*'（実需給2025年度以降で使用）入力'!$G$19/1000,0)</f>
        <v>0</v>
      </c>
      <c r="I50" s="61">
        <f>IF('（実需給2025年度以降で使用）入力'!$E$16=I$2,'（実需給2025年度以降で使用）入力'!$G$25*'（実需給2025年度以降で使用）入力'!$G$19/1000,0)</f>
        <v>0</v>
      </c>
      <c r="J50" s="61">
        <f>IF('（実需給2025年度以降で使用）入力'!$E$16=J$2,'（実需給2025年度以降で使用）入力'!$G$25*'（実需給2025年度以降で使用）入力'!$G$19/1000,0)</f>
        <v>0</v>
      </c>
      <c r="K50" s="67">
        <f t="shared" si="12"/>
        <v>0</v>
      </c>
      <c r="L50" s="11"/>
      <c r="M50" s="17"/>
    </row>
    <row r="51" spans="1:15" x14ac:dyDescent="0.25">
      <c r="A51" s="7" t="s">
        <v>13</v>
      </c>
      <c r="B51" s="61">
        <f>IF('（実需給2025年度以降で使用）入力'!$E$16=B$2,'（実需給2025年度以降で使用）入力'!$H$25*'（実需給2025年度以降で使用）入力'!$H$19/1000,0)</f>
        <v>0</v>
      </c>
      <c r="C51" s="61">
        <f>IF('（実需給2025年度以降で使用）入力'!$E$16=C$2,'（実需給2025年度以降で使用）入力'!$H$25*'（実需給2025年度以降で使用）入力'!$H$19/1000,0)</f>
        <v>0</v>
      </c>
      <c r="D51" s="61">
        <f>IF('（実需給2025年度以降で使用）入力'!$E$16=D$2,'（実需給2025年度以降で使用）入力'!$H$25*'（実需給2025年度以降で使用）入力'!$H$19/1000,0)</f>
        <v>0</v>
      </c>
      <c r="E51" s="61">
        <f>IF('（実需給2025年度以降で使用）入力'!$E$16=E$2,'（実需給2025年度以降で使用）入力'!$H$25*'（実需給2025年度以降で使用）入力'!$H$19/1000,0)</f>
        <v>0</v>
      </c>
      <c r="F51" s="61">
        <f>IF('（実需給2025年度以降で使用）入力'!$E$16=F$2,'（実需給2025年度以降で使用）入力'!$H$25*'（実需給2025年度以降で使用）入力'!$H$19/1000,0)</f>
        <v>0</v>
      </c>
      <c r="G51" s="61">
        <f>IF('（実需給2025年度以降で使用）入力'!$E$16=G$2,'（実需給2025年度以降で使用）入力'!$H$25*'（実需給2025年度以降で使用）入力'!$H$19/1000,0)</f>
        <v>0</v>
      </c>
      <c r="H51" s="61">
        <f>IF('（実需給2025年度以降で使用）入力'!$E$16=H$2,'（実需給2025年度以降で使用）入力'!$H$25*'（実需給2025年度以降で使用）入力'!$H$19/1000,0)</f>
        <v>0</v>
      </c>
      <c r="I51" s="61">
        <f>IF('（実需給2025年度以降で使用）入力'!$E$16=I$2,'（実需給2025年度以降で使用）入力'!$H$25*'（実需給2025年度以降で使用）入力'!$H$19/1000,0)</f>
        <v>0</v>
      </c>
      <c r="J51" s="61">
        <f>IF('（実需給2025年度以降で使用）入力'!$E$16=J$2,'（実需給2025年度以降で使用）入力'!$H$25*'（実需給2025年度以降で使用）入力'!$H$19/1000,0)</f>
        <v>0</v>
      </c>
      <c r="K51" s="67">
        <f t="shared" si="12"/>
        <v>0</v>
      </c>
      <c r="L51" s="11"/>
      <c r="M51" s="17"/>
    </row>
    <row r="52" spans="1:15" x14ac:dyDescent="0.25">
      <c r="A52" s="7" t="s">
        <v>14</v>
      </c>
      <c r="B52" s="61">
        <f>IF('（実需給2025年度以降で使用）入力'!$E$16=B$2,'（実需給2025年度以降で使用）入力'!$I$25*'（実需給2025年度以降で使用）入力'!$I$19/1000,0)</f>
        <v>0</v>
      </c>
      <c r="C52" s="61">
        <f>IF('（実需給2025年度以降で使用）入力'!$E$16=C$2,'（実需給2025年度以降で使用）入力'!$I$25*'（実需給2025年度以降で使用）入力'!$I$19/1000,0)</f>
        <v>0</v>
      </c>
      <c r="D52" s="61">
        <f>IF('（実需給2025年度以降で使用）入力'!$E$16=D$2,'（実需給2025年度以降で使用）入力'!$I$25*'（実需給2025年度以降で使用）入力'!$I$19/1000,0)</f>
        <v>0</v>
      </c>
      <c r="E52" s="61">
        <f>IF('（実需給2025年度以降で使用）入力'!$E$16=E$2,'（実需給2025年度以降で使用）入力'!$I$25*'（実需給2025年度以降で使用）入力'!$I$19/1000,0)</f>
        <v>0</v>
      </c>
      <c r="F52" s="61">
        <f>IF('（実需給2025年度以降で使用）入力'!$E$16=F$2,'（実需給2025年度以降で使用）入力'!$I$25*'（実需給2025年度以降で使用）入力'!$I$19/1000,0)</f>
        <v>0</v>
      </c>
      <c r="G52" s="61">
        <f>IF('（実需給2025年度以降で使用）入力'!$E$16=G$2,'（実需給2025年度以降で使用）入力'!$I$25*'（実需給2025年度以降で使用）入力'!$I$19/1000,0)</f>
        <v>0</v>
      </c>
      <c r="H52" s="61">
        <f>IF('（実需給2025年度以降で使用）入力'!$E$16=H$2,'（実需給2025年度以降で使用）入力'!$I$25*'（実需給2025年度以降で使用）入力'!$I$19/1000,0)</f>
        <v>0</v>
      </c>
      <c r="I52" s="61">
        <f>IF('（実需給2025年度以降で使用）入力'!$E$16=I$2,'（実需給2025年度以降で使用）入力'!$I$25*'（実需給2025年度以降で使用）入力'!$I$19/1000,0)</f>
        <v>0</v>
      </c>
      <c r="J52" s="61">
        <f>IF('（実需給2025年度以降で使用）入力'!$E$16=J$2,'（実需給2025年度以降で使用）入力'!$I$25*'（実需給2025年度以降で使用）入力'!$I$19/1000,0)</f>
        <v>0</v>
      </c>
      <c r="K52" s="67">
        <f t="shared" si="12"/>
        <v>0</v>
      </c>
      <c r="L52" s="11"/>
      <c r="M52" s="17"/>
    </row>
    <row r="53" spans="1:15" x14ac:dyDescent="0.25">
      <c r="A53" s="7" t="s">
        <v>15</v>
      </c>
      <c r="B53" s="61">
        <f>IF('（実需給2025年度以降で使用）入力'!$E$16=B$2,'（実需給2025年度以降で使用）入力'!$J$25*'（実需給2025年度以降で使用）入力'!$J$19/1000,0)</f>
        <v>0</v>
      </c>
      <c r="C53" s="61">
        <f>IF('（実需給2025年度以降で使用）入力'!$E$16=C$2,'（実需給2025年度以降で使用）入力'!$J$25*'（実需給2025年度以降で使用）入力'!$J$19/1000,0)</f>
        <v>0</v>
      </c>
      <c r="D53" s="61">
        <f>IF('（実需給2025年度以降で使用）入力'!$E$16=D$2,'（実需給2025年度以降で使用）入力'!$J$25*'（実需給2025年度以降で使用）入力'!$J$19/1000,0)</f>
        <v>0</v>
      </c>
      <c r="E53" s="61">
        <f>IF('（実需給2025年度以降で使用）入力'!$E$16=E$2,'（実需給2025年度以降で使用）入力'!$J$25*'（実需給2025年度以降で使用）入力'!$J$19/1000,0)</f>
        <v>0</v>
      </c>
      <c r="F53" s="61">
        <f>IF('（実需給2025年度以降で使用）入力'!$E$16=F$2,'（実需給2025年度以降で使用）入力'!$J$25*'（実需給2025年度以降で使用）入力'!$J$19/1000,0)</f>
        <v>0</v>
      </c>
      <c r="G53" s="61">
        <f>IF('（実需給2025年度以降で使用）入力'!$E$16=G$2,'（実需給2025年度以降で使用）入力'!$J$25*'（実需給2025年度以降で使用）入力'!$J$19/1000,0)</f>
        <v>0</v>
      </c>
      <c r="H53" s="61">
        <f>IF('（実需給2025年度以降で使用）入力'!$E$16=H$2,'（実需給2025年度以降で使用）入力'!$J$25*'（実需給2025年度以降で使用）入力'!$J$19/1000,0)</f>
        <v>0</v>
      </c>
      <c r="I53" s="61">
        <f>IF('（実需給2025年度以降で使用）入力'!$E$16=I$2,'（実需給2025年度以降で使用）入力'!$J$25*'（実需給2025年度以降で使用）入力'!$J$19/1000,0)</f>
        <v>0</v>
      </c>
      <c r="J53" s="61">
        <f>IF('（実需給2025年度以降で使用）入力'!$E$16=J$2,'（実需給2025年度以降で使用）入力'!$J$25*'（実需給2025年度以降で使用）入力'!$J$19/1000,0)</f>
        <v>0</v>
      </c>
      <c r="K53" s="67">
        <f t="shared" si="12"/>
        <v>0</v>
      </c>
      <c r="L53" s="11"/>
      <c r="M53" s="17"/>
    </row>
    <row r="54" spans="1:15" x14ac:dyDescent="0.25">
      <c r="A54" s="7" t="s">
        <v>16</v>
      </c>
      <c r="B54" s="61">
        <f>IF('（実需給2025年度以降で使用）入力'!$E$16=B$2,'（実需給2025年度以降で使用）入力'!$K$25*'（実需給2025年度以降で使用）入力'!$K$19/1000,0)</f>
        <v>0</v>
      </c>
      <c r="C54" s="61">
        <f>IF('（実需給2025年度以降で使用）入力'!$E$16=C$2,'（実需給2025年度以降で使用）入力'!$K$25*'（実需給2025年度以降で使用）入力'!$K$19/1000,0)</f>
        <v>0</v>
      </c>
      <c r="D54" s="61">
        <f>IF('（実需給2025年度以降で使用）入力'!$E$16=D$2,'（実需給2025年度以降で使用）入力'!$K$25*'（実需給2025年度以降で使用）入力'!$K$19/1000,0)</f>
        <v>0</v>
      </c>
      <c r="E54" s="61">
        <f>IF('（実需給2025年度以降で使用）入力'!$E$16=E$2,'（実需給2025年度以降で使用）入力'!$K$25*'（実需給2025年度以降で使用）入力'!$K$19/1000,0)</f>
        <v>0</v>
      </c>
      <c r="F54" s="61">
        <f>IF('（実需給2025年度以降で使用）入力'!$E$16=F$2,'（実需給2025年度以降で使用）入力'!$K$25*'（実需給2025年度以降で使用）入力'!$K$19/1000,0)</f>
        <v>0</v>
      </c>
      <c r="G54" s="61">
        <f>IF('（実需給2025年度以降で使用）入力'!$E$16=G$2,'（実需給2025年度以降で使用）入力'!$K$25*'（実需給2025年度以降で使用）入力'!$K$19/1000,0)</f>
        <v>0</v>
      </c>
      <c r="H54" s="61">
        <f>IF('（実需給2025年度以降で使用）入力'!$E$16=H$2,'（実需給2025年度以降で使用）入力'!$K$25*'（実需給2025年度以降で使用）入力'!$K$19/1000,0)</f>
        <v>0</v>
      </c>
      <c r="I54" s="61">
        <f>IF('（実需給2025年度以降で使用）入力'!$E$16=I$2,'（実需給2025年度以降で使用）入力'!$K$25*'（実需給2025年度以降で使用）入力'!$K$19/1000,0)</f>
        <v>0</v>
      </c>
      <c r="J54" s="61">
        <f>IF('（実需給2025年度以降で使用）入力'!$E$16=J$2,'（実需給2025年度以降で使用）入力'!$K$25*'（実需給2025年度以降で使用）入力'!$K$19/1000,0)</f>
        <v>0</v>
      </c>
      <c r="K54" s="67">
        <f t="shared" si="12"/>
        <v>0</v>
      </c>
      <c r="L54" s="11"/>
      <c r="M54" s="17"/>
    </row>
    <row r="55" spans="1:15" x14ac:dyDescent="0.25">
      <c r="A55" s="7" t="s">
        <v>17</v>
      </c>
      <c r="B55" s="61">
        <f>IF('（実需給2025年度以降で使用）入力'!$E$16=B$2,'（実需給2025年度以降で使用）入力'!$L$25*'（実需給2025年度以降で使用）入力'!$L$19/1000,0)</f>
        <v>0</v>
      </c>
      <c r="C55" s="61">
        <f>IF('（実需給2025年度以降で使用）入力'!$E$16=C$2,'（実需給2025年度以降で使用）入力'!$L$25*'（実需給2025年度以降で使用）入力'!$L$19/1000,0)</f>
        <v>0</v>
      </c>
      <c r="D55" s="61">
        <f>IF('（実需給2025年度以降で使用）入力'!$E$16=D$2,'（実需給2025年度以降で使用）入力'!$L$25*'（実需給2025年度以降で使用）入力'!$L$19/1000,0)</f>
        <v>0</v>
      </c>
      <c r="E55" s="61">
        <f>IF('（実需給2025年度以降で使用）入力'!$E$16=E$2,'（実需給2025年度以降で使用）入力'!$L$25*'（実需給2025年度以降で使用）入力'!$L$19/1000,0)</f>
        <v>0</v>
      </c>
      <c r="F55" s="61">
        <f>IF('（実需給2025年度以降で使用）入力'!$E$16=F$2,'（実需給2025年度以降で使用）入力'!$L$25*'（実需給2025年度以降で使用）入力'!$L$19/1000,0)</f>
        <v>0</v>
      </c>
      <c r="G55" s="61">
        <f>IF('（実需給2025年度以降で使用）入力'!$E$16=G$2,'（実需給2025年度以降で使用）入力'!$L$25*'（実需給2025年度以降で使用）入力'!$L$19/1000,0)</f>
        <v>0</v>
      </c>
      <c r="H55" s="61">
        <f>IF('（実需給2025年度以降で使用）入力'!$E$16=H$2,'（実需給2025年度以降で使用）入力'!$L$25*'（実需給2025年度以降で使用）入力'!$L$19/1000,0)</f>
        <v>0</v>
      </c>
      <c r="I55" s="61">
        <f>IF('（実需給2025年度以降で使用）入力'!$E$16=I$2,'（実需給2025年度以降で使用）入力'!$L$25*'（実需給2025年度以降で使用）入力'!$L$19/1000,0)</f>
        <v>0</v>
      </c>
      <c r="J55" s="61">
        <f>IF('（実需給2025年度以降で使用）入力'!$E$16=J$2,'（実需給2025年度以降で使用）入力'!$L$25*'（実需給2025年度以降で使用）入力'!$L$19/1000,0)</f>
        <v>0</v>
      </c>
      <c r="K55" s="67">
        <f t="shared" si="12"/>
        <v>0</v>
      </c>
      <c r="L55" s="11"/>
      <c r="M55" s="17"/>
    </row>
    <row r="56" spans="1:15" x14ac:dyDescent="0.25">
      <c r="A56" s="7" t="s">
        <v>18</v>
      </c>
      <c r="B56" s="61">
        <f>IF('（実需給2025年度以降で使用）入力'!$E$16=B$2,'（実需給2025年度以降で使用）入力'!$M$25*'（実需給2025年度以降で使用）入力'!$M$19/1000,0)</f>
        <v>0</v>
      </c>
      <c r="C56" s="61">
        <f>IF('（実需給2025年度以降で使用）入力'!$E$16=C$2,'（実需給2025年度以降で使用）入力'!$M$25*'（実需給2025年度以降で使用）入力'!$M$19/1000,0)</f>
        <v>0</v>
      </c>
      <c r="D56" s="61">
        <f>IF('（実需給2025年度以降で使用）入力'!$E$16=D$2,'（実需給2025年度以降で使用）入力'!$M$25*'（実需給2025年度以降で使用）入力'!$M$19/1000,0)</f>
        <v>0</v>
      </c>
      <c r="E56" s="61">
        <f>IF('（実需給2025年度以降で使用）入力'!$E$16=E$2,'（実需給2025年度以降で使用）入力'!$M$25*'（実需給2025年度以降で使用）入力'!$M$19/1000,0)</f>
        <v>0</v>
      </c>
      <c r="F56" s="61">
        <f>IF('（実需給2025年度以降で使用）入力'!$E$16=F$2,'（実需給2025年度以降で使用）入力'!$M$25*'（実需給2025年度以降で使用）入力'!$M$19/1000,0)</f>
        <v>0</v>
      </c>
      <c r="G56" s="61">
        <f>IF('（実需給2025年度以降で使用）入力'!$E$16=G$2,'（実需給2025年度以降で使用）入力'!$M$25*'（実需給2025年度以降で使用）入力'!$M$19/1000,0)</f>
        <v>0</v>
      </c>
      <c r="H56" s="61">
        <f>IF('（実需給2025年度以降で使用）入力'!$E$16=H$2,'（実需給2025年度以降で使用）入力'!$M$25*'（実需給2025年度以降で使用）入力'!$M$19/1000,0)</f>
        <v>0</v>
      </c>
      <c r="I56" s="61">
        <f>IF('（実需給2025年度以降で使用）入力'!$E$16=I$2,'（実需給2025年度以降で使用）入力'!$M$25*'（実需給2025年度以降で使用）入力'!$M$19/1000,0)</f>
        <v>0</v>
      </c>
      <c r="J56" s="61">
        <f>IF('（実需給2025年度以降で使用）入力'!$E$16=J$2,'（実需給2025年度以降で使用）入力'!$M$25*'（実需給2025年度以降で使用）入力'!$M$19/1000,0)</f>
        <v>0</v>
      </c>
      <c r="K56" s="67">
        <f t="shared" si="12"/>
        <v>0</v>
      </c>
      <c r="L56" s="11"/>
      <c r="M56" s="17"/>
    </row>
    <row r="57" spans="1:15" x14ac:dyDescent="0.25">
      <c r="A57" s="7" t="s">
        <v>19</v>
      </c>
      <c r="B57" s="61">
        <f>IF('（実需給2025年度以降で使用）入力'!$E$16=B$2,'（実需給2025年度以降で使用）入力'!$N$25*'（実需給2025年度以降で使用）入力'!$N$19/1000,0)</f>
        <v>0</v>
      </c>
      <c r="C57" s="61">
        <f>IF('（実需給2025年度以降で使用）入力'!$E$16=C$2,'（実需給2025年度以降で使用）入力'!$N$25*'（実需給2025年度以降で使用）入力'!$N$19/1000,0)</f>
        <v>0</v>
      </c>
      <c r="D57" s="61">
        <f>IF('（実需給2025年度以降で使用）入力'!$E$16=D$2,'（実需給2025年度以降で使用）入力'!$N$25*'（実需給2025年度以降で使用）入力'!$N$19/1000,0)</f>
        <v>0</v>
      </c>
      <c r="E57" s="61">
        <f>IF('（実需給2025年度以降で使用）入力'!$E$16=E$2,'（実需給2025年度以降で使用）入力'!$N$25*'（実需給2025年度以降で使用）入力'!$N$19/1000,0)</f>
        <v>0</v>
      </c>
      <c r="F57" s="61">
        <f>IF('（実需給2025年度以降で使用）入力'!$E$16=F$2,'（実需給2025年度以降で使用）入力'!$N$25*'（実需給2025年度以降で使用）入力'!$N$19/1000,0)</f>
        <v>0</v>
      </c>
      <c r="G57" s="61">
        <f>IF('（実需給2025年度以降で使用）入力'!$E$16=G$2,'（実需給2025年度以降で使用）入力'!$N$25*'（実需給2025年度以降で使用）入力'!$N$19/1000,0)</f>
        <v>0</v>
      </c>
      <c r="H57" s="61">
        <f>IF('（実需給2025年度以降で使用）入力'!$E$16=H$2,'（実需給2025年度以降で使用）入力'!$N$25*'（実需給2025年度以降で使用）入力'!$N$19/1000,0)</f>
        <v>0</v>
      </c>
      <c r="I57" s="61">
        <f>IF('（実需給2025年度以降で使用）入力'!$E$16=I$2,'（実需給2025年度以降で使用）入力'!$N$25*'（実需給2025年度以降で使用）入力'!$N$19/1000,0)</f>
        <v>0</v>
      </c>
      <c r="J57" s="61">
        <f>IF('（実需給2025年度以降で使用）入力'!$E$16=J$2,'（実需給2025年度以降で使用）入力'!$N$25*'（実需給2025年度以降で使用）入力'!$N$19/1000,0)</f>
        <v>0</v>
      </c>
      <c r="K57" s="67">
        <f t="shared" si="12"/>
        <v>0</v>
      </c>
      <c r="L57" s="11"/>
      <c r="M57" s="17"/>
    </row>
    <row r="58" spans="1:15" x14ac:dyDescent="0.25">
      <c r="A58" s="7" t="s">
        <v>20</v>
      </c>
      <c r="B58" s="61">
        <f>IF('（実需給2025年度以降で使用）入力'!$E$16=B$2,'（実需給2025年度以降で使用）入力'!$O$25*'（実需給2025年度以降で使用）入力'!$O$19/1000,0)</f>
        <v>0</v>
      </c>
      <c r="C58" s="61">
        <f>IF('（実需給2025年度以降で使用）入力'!$E$16=C$2,'（実需給2025年度以降で使用）入力'!$O$25*'（実需給2025年度以降で使用）入力'!$O$19/1000,0)</f>
        <v>0</v>
      </c>
      <c r="D58" s="61">
        <f>IF('（実需給2025年度以降で使用）入力'!$E$16=D$2,'（実需給2025年度以降で使用）入力'!$O$25*'（実需給2025年度以降で使用）入力'!$O$19/1000,0)</f>
        <v>0</v>
      </c>
      <c r="E58" s="61">
        <f>IF('（実需給2025年度以降で使用）入力'!$E$16=E$2,'（実需給2025年度以降で使用）入力'!$O$25*'（実需給2025年度以降で使用）入力'!$O$19/1000,0)</f>
        <v>0</v>
      </c>
      <c r="F58" s="61">
        <f>IF('（実需給2025年度以降で使用）入力'!$E$16=F$2,'（実需給2025年度以降で使用）入力'!$O$25*'（実需給2025年度以降で使用）入力'!$O$19/1000,0)</f>
        <v>0</v>
      </c>
      <c r="G58" s="61">
        <f>IF('（実需給2025年度以降で使用）入力'!$E$16=G$2,'（実需給2025年度以降で使用）入力'!$O$25*'（実需給2025年度以降で使用）入力'!$O$19/1000,0)</f>
        <v>0</v>
      </c>
      <c r="H58" s="61">
        <f>IF('（実需給2025年度以降で使用）入力'!$E$16=H$2,'（実需給2025年度以降で使用）入力'!$O$25*'（実需給2025年度以降で使用）入力'!$O$19/1000,0)</f>
        <v>0</v>
      </c>
      <c r="I58" s="61">
        <f>IF('（実需給2025年度以降で使用）入力'!$E$16=I$2,'（実需給2025年度以降で使用）入力'!$O$25*'（実需給2025年度以降で使用）入力'!$O$19/1000,0)</f>
        <v>0</v>
      </c>
      <c r="J58" s="61">
        <f>IF('（実需給2025年度以降で使用）入力'!$E$16=J$2,'（実需給2025年度以降で使用）入力'!$O$25*'（実需給2025年度以降で使用）入力'!$O$19/1000,0)</f>
        <v>0</v>
      </c>
      <c r="K58" s="67">
        <f t="shared" si="12"/>
        <v>0</v>
      </c>
      <c r="L58" s="11"/>
      <c r="M58" s="17"/>
    </row>
    <row r="59" spans="1:15" x14ac:dyDescent="0.25">
      <c r="A59" s="7" t="s">
        <v>21</v>
      </c>
      <c r="B59" s="61">
        <f>IF('（実需給2025年度以降で使用）入力'!$E$16=B$2,'（実需給2025年度以降で使用）入力'!$P$25*'（実需給2025年度以降で使用）入力'!$P$19/1000,0)</f>
        <v>0</v>
      </c>
      <c r="C59" s="61">
        <f>IF('（実需給2025年度以降で使用）入力'!$E$16=C$2,'（実需給2025年度以降で使用）入力'!$P$25*'（実需給2025年度以降で使用）入力'!$P$19/1000,0)</f>
        <v>0</v>
      </c>
      <c r="D59" s="61">
        <f>IF('（実需給2025年度以降で使用）入力'!$E$16=D$2,'（実需給2025年度以降で使用）入力'!$P$25*'（実需給2025年度以降で使用）入力'!$P$19/1000,0)</f>
        <v>0</v>
      </c>
      <c r="E59" s="61">
        <f>IF('（実需給2025年度以降で使用）入力'!$E$16=E$2,'（実需給2025年度以降で使用）入力'!$P$25*'（実需給2025年度以降で使用）入力'!$P$19/1000,0)</f>
        <v>0</v>
      </c>
      <c r="F59" s="61">
        <f>IF('（実需給2025年度以降で使用）入力'!$E$16=F$2,'（実需給2025年度以降で使用）入力'!$P$25*'（実需給2025年度以降で使用）入力'!$P$19/1000,0)</f>
        <v>0</v>
      </c>
      <c r="G59" s="61">
        <f>IF('（実需給2025年度以降で使用）入力'!$E$16=G$2,'（実需給2025年度以降で使用）入力'!$P$25*'（実需給2025年度以降で使用）入力'!$P$19/1000,0)</f>
        <v>0</v>
      </c>
      <c r="H59" s="61">
        <f>IF('（実需給2025年度以降で使用）入力'!$E$16=H$2,'（実需給2025年度以降で使用）入力'!$P$25*'（実需給2025年度以降で使用）入力'!$P$19/1000,0)</f>
        <v>0</v>
      </c>
      <c r="I59" s="61">
        <f>IF('（実需給2025年度以降で使用）入力'!$E$16=I$2,'（実需給2025年度以降で使用）入力'!$P$25*'（実需給2025年度以降で使用）入力'!$P$19/1000,0)</f>
        <v>0</v>
      </c>
      <c r="J59" s="61">
        <f>IF('（実需給2025年度以降で使用）入力'!$E$16=J$2,'（実需給2025年度以降で使用）入力'!$P$25*'（実需給2025年度以降で使用）入力'!$P$19/1000,0)</f>
        <v>0</v>
      </c>
      <c r="K59" s="67">
        <f t="shared" si="12"/>
        <v>0</v>
      </c>
      <c r="L59" s="11"/>
      <c r="M59" s="17"/>
    </row>
    <row r="61" spans="1:15" x14ac:dyDescent="0.25">
      <c r="A61" s="1" t="s">
        <v>98</v>
      </c>
    </row>
    <row r="62" spans="1:15" x14ac:dyDescent="0.25">
      <c r="A62" s="7" t="s">
        <v>10</v>
      </c>
      <c r="B62" s="60">
        <f>B34-(B48-MIN(B$48:B$59))</f>
        <v>3939.4872288285924</v>
      </c>
      <c r="C62" s="60">
        <f>C34-(C48-MIN(C$48:C$59))</f>
        <v>7792.3749921520775</v>
      </c>
      <c r="D62" s="60">
        <f>D34-(D48-MIN(D$48:D$59))</f>
        <v>38575.877131587476</v>
      </c>
      <c r="E62" s="60">
        <f t="shared" ref="E62:J62" si="13">E34-(E48-MIN(E$48:E$59))</f>
        <v>16399.33040396696</v>
      </c>
      <c r="F62" s="60">
        <f t="shared" si="13"/>
        <v>3507.3454278333656</v>
      </c>
      <c r="G62" s="60">
        <f>G34-(G48-MIN(G$48:G$59))</f>
        <v>16120.74614428255</v>
      </c>
      <c r="H62" s="60">
        <f t="shared" si="13"/>
        <v>6714.9219777175276</v>
      </c>
      <c r="I62" s="60">
        <f t="shared" si="13"/>
        <v>3133.1541788705017</v>
      </c>
      <c r="J62" s="60">
        <f t="shared" si="13"/>
        <v>11580.669699317506</v>
      </c>
      <c r="K62" s="11"/>
      <c r="L62" s="11"/>
      <c r="M62" s="17"/>
      <c r="O62" s="12"/>
    </row>
    <row r="63" spans="1:15" x14ac:dyDescent="0.25">
      <c r="A63" s="7" t="s">
        <v>11</v>
      </c>
      <c r="B63" s="60">
        <f>B35-(B49-MIN(B$48:B$59))</f>
        <v>3328.6052774804998</v>
      </c>
      <c r="C63" s="60">
        <f>C35-(C49-MIN(C$48:C$59))</f>
        <v>6989.5142559666829</v>
      </c>
      <c r="D63" s="60">
        <f t="shared" ref="B63:J73" si="14">D35-(D49-MIN(D$48:D$59))</f>
        <v>35019.899480230713</v>
      </c>
      <c r="E63" s="60">
        <f t="shared" si="14"/>
        <v>15828.308603059997</v>
      </c>
      <c r="F63" s="60">
        <f t="shared" si="14"/>
        <v>3075.2465663599473</v>
      </c>
      <c r="G63" s="60">
        <f>G35-(G49-MIN(G$48:G$59))</f>
        <v>15576.395763468852</v>
      </c>
      <c r="H63" s="60">
        <f t="shared" si="14"/>
        <v>5994.378879415448</v>
      </c>
      <c r="I63" s="60">
        <f t="shared" si="14"/>
        <v>2781.8045622226882</v>
      </c>
      <c r="J63" s="60">
        <f t="shared" si="14"/>
        <v>11143.278965533409</v>
      </c>
      <c r="K63" s="11"/>
      <c r="L63" s="11"/>
      <c r="M63" s="17"/>
      <c r="O63" s="12"/>
    </row>
    <row r="64" spans="1:15" x14ac:dyDescent="0.25">
      <c r="A64" s="7" t="s">
        <v>12</v>
      </c>
      <c r="B64" s="60">
        <f>B36-(B50-MIN(B$48:B$59))</f>
        <v>3414.7543930391817</v>
      </c>
      <c r="C64" s="60">
        <f t="shared" si="14"/>
        <v>8179.6425344984973</v>
      </c>
      <c r="D64" s="60">
        <f>D36-(D50-MIN(D$48:D$59))</f>
        <v>39868.553052852105</v>
      </c>
      <c r="E64" s="60">
        <f>E36-(E50-MIN(E$48:E$59))</f>
        <v>17170.83576215012</v>
      </c>
      <c r="F64" s="60">
        <f t="shared" si="14"/>
        <v>3688.7215462283721</v>
      </c>
      <c r="G64" s="60">
        <f>G36-(G50-MIN(G$48:G$59))</f>
        <v>18118.038320537933</v>
      </c>
      <c r="H64" s="60">
        <f t="shared" si="14"/>
        <v>6703.5087025205494</v>
      </c>
      <c r="I64" s="60">
        <f t="shared" si="14"/>
        <v>3317.4706922854648</v>
      </c>
      <c r="J64" s="60">
        <f t="shared" si="14"/>
        <v>12371.592400882611</v>
      </c>
      <c r="K64" s="11"/>
      <c r="L64" s="11"/>
      <c r="M64" s="17"/>
      <c r="O64" s="12"/>
    </row>
    <row r="65" spans="1:15" x14ac:dyDescent="0.25">
      <c r="A65" s="7" t="s">
        <v>13</v>
      </c>
      <c r="B65" s="60">
        <f>B37-(B51-MIN(B$48:B$59))</f>
        <v>4164.0277025858395</v>
      </c>
      <c r="C65" s="60">
        <f t="shared" si="14"/>
        <v>10632.864794808322</v>
      </c>
      <c r="D65" s="60">
        <f t="shared" si="14"/>
        <v>51382.124398067645</v>
      </c>
      <c r="E65" s="60">
        <f t="shared" si="14"/>
        <v>21034.738764428697</v>
      </c>
      <c r="F65" s="60">
        <f t="shared" si="14"/>
        <v>4693.0731329919508</v>
      </c>
      <c r="G65" s="60">
        <f>G37-(G51-MIN(G$48:G$59))</f>
        <v>23743.286416653988</v>
      </c>
      <c r="H65" s="60">
        <f t="shared" si="14"/>
        <v>8192.7175915160806</v>
      </c>
      <c r="I65" s="60">
        <f t="shared" si="14"/>
        <v>4136.0002472050573</v>
      </c>
      <c r="J65" s="60">
        <f t="shared" si="14"/>
        <v>16181.092684702011</v>
      </c>
      <c r="K65" s="11"/>
      <c r="L65" s="11"/>
      <c r="M65" s="17"/>
      <c r="O65" s="12"/>
    </row>
    <row r="66" spans="1:15" x14ac:dyDescent="0.25">
      <c r="A66" s="7" t="s">
        <v>14</v>
      </c>
      <c r="B66" s="60">
        <f t="shared" si="14"/>
        <v>4293.523821623754</v>
      </c>
      <c r="C66" s="60">
        <f>C38-(C52-MIN(C$48:C$59))</f>
        <v>10650.457918662305</v>
      </c>
      <c r="D66" s="60">
        <f>D38-(D52-MIN(D$48:D$59))</f>
        <v>51082.039368257829</v>
      </c>
      <c r="E66" s="60">
        <f t="shared" si="14"/>
        <v>21193.537897942431</v>
      </c>
      <c r="F66" s="60">
        <f t="shared" si="14"/>
        <v>4828.9206417056466</v>
      </c>
      <c r="G66" s="60">
        <f t="shared" si="14"/>
        <v>23961.966591253062</v>
      </c>
      <c r="H66" s="60">
        <f t="shared" si="14"/>
        <v>8363.9403199389508</v>
      </c>
      <c r="I66" s="60">
        <f t="shared" si="14"/>
        <v>4118.1338452014988</v>
      </c>
      <c r="J66" s="60">
        <f t="shared" si="14"/>
        <v>16175.729595414547</v>
      </c>
      <c r="K66" s="11"/>
      <c r="L66" s="11"/>
      <c r="M66" s="17"/>
      <c r="O66" s="12"/>
    </row>
    <row r="67" spans="1:15" x14ac:dyDescent="0.25">
      <c r="A67" s="7" t="s">
        <v>15</v>
      </c>
      <c r="B67" s="60">
        <f t="shared" si="14"/>
        <v>4038.7009031386428</v>
      </c>
      <c r="C67" s="60">
        <f t="shared" si="14"/>
        <v>9912.5275645763304</v>
      </c>
      <c r="D67" s="60">
        <f t="shared" si="14"/>
        <v>44077.073940599003</v>
      </c>
      <c r="E67" s="60">
        <f t="shared" si="14"/>
        <v>20585.110434934119</v>
      </c>
      <c r="F67" s="60">
        <f t="shared" si="14"/>
        <v>4351.4473752785443</v>
      </c>
      <c r="G67" s="60">
        <f t="shared" si="14"/>
        <v>20709.652814834808</v>
      </c>
      <c r="H67" s="60">
        <f t="shared" si="14"/>
        <v>7896.2725015159895</v>
      </c>
      <c r="I67" s="60">
        <f t="shared" si="14"/>
        <v>3745.3437824456346</v>
      </c>
      <c r="J67" s="60">
        <f t="shared" si="14"/>
        <v>14068.759532091217</v>
      </c>
      <c r="K67" s="11"/>
      <c r="L67" s="11"/>
      <c r="M67" s="17"/>
      <c r="O67" s="12"/>
    </row>
    <row r="68" spans="1:15" x14ac:dyDescent="0.25">
      <c r="A68" s="7" t="s">
        <v>16</v>
      </c>
      <c r="B68" s="60">
        <f t="shared" si="14"/>
        <v>4119.2154196691845</v>
      </c>
      <c r="C68" s="60">
        <f t="shared" si="14"/>
        <v>8946.3557287665499</v>
      </c>
      <c r="D68" s="60">
        <f t="shared" si="14"/>
        <v>38322.619226079769</v>
      </c>
      <c r="E68" s="60">
        <f t="shared" si="14"/>
        <v>17679.443259472224</v>
      </c>
      <c r="F68" s="60">
        <f t="shared" si="14"/>
        <v>3830.6241734274936</v>
      </c>
      <c r="G68" s="60">
        <f t="shared" si="14"/>
        <v>17068.966765736805</v>
      </c>
      <c r="H68" s="60">
        <f t="shared" si="14"/>
        <v>6744.1800809366796</v>
      </c>
      <c r="I68" s="60">
        <f t="shared" si="14"/>
        <v>3196.606160971849</v>
      </c>
      <c r="J68" s="60">
        <f t="shared" si="14"/>
        <v>12141.25895368302</v>
      </c>
      <c r="K68" s="11"/>
      <c r="L68" s="11"/>
      <c r="M68" s="17"/>
      <c r="O68" s="12"/>
    </row>
    <row r="69" spans="1:15" x14ac:dyDescent="0.25">
      <c r="A69" s="7" t="s">
        <v>17</v>
      </c>
      <c r="B69" s="60">
        <f t="shared" si="14"/>
        <v>4715.4699617510896</v>
      </c>
      <c r="C69" s="60">
        <f t="shared" si="14"/>
        <v>10302.063127152518</v>
      </c>
      <c r="D69" s="60">
        <f t="shared" si="14"/>
        <v>41322.946374522973</v>
      </c>
      <c r="E69" s="60">
        <f t="shared" si="14"/>
        <v>18569.284990367196</v>
      </c>
      <c r="F69" s="60">
        <f t="shared" si="14"/>
        <v>4312.3935365894931</v>
      </c>
      <c r="G69" s="60">
        <f t="shared" si="14"/>
        <v>18202.826783435277</v>
      </c>
      <c r="H69" s="60">
        <f t="shared" si="14"/>
        <v>8274.4811891870959</v>
      </c>
      <c r="I69" s="60">
        <f t="shared" si="14"/>
        <v>3709.9712664029098</v>
      </c>
      <c r="J69" s="60">
        <f t="shared" si="14"/>
        <v>13133.051432515556</v>
      </c>
      <c r="K69" s="11"/>
      <c r="L69" s="11"/>
      <c r="M69" s="17"/>
      <c r="O69" s="12"/>
    </row>
    <row r="70" spans="1:15" x14ac:dyDescent="0.25">
      <c r="A70" s="7" t="s">
        <v>18</v>
      </c>
      <c r="B70" s="60">
        <f t="shared" si="14"/>
        <v>5079.451498522365</v>
      </c>
      <c r="C70" s="60">
        <f>C42-(C56-MIN(C$48:C$59))</f>
        <v>11151.629213055632</v>
      </c>
      <c r="D70" s="60">
        <f t="shared" si="14"/>
        <v>45847.669077838531</v>
      </c>
      <c r="E70" s="60">
        <f t="shared" si="14"/>
        <v>20567.792737252748</v>
      </c>
      <c r="F70" s="60">
        <f t="shared" si="14"/>
        <v>4873.4642820399176</v>
      </c>
      <c r="G70" s="60">
        <f t="shared" si="14"/>
        <v>21942.889656948526</v>
      </c>
      <c r="H70" s="60">
        <f t="shared" si="14"/>
        <v>9581.7740885294115</v>
      </c>
      <c r="I70" s="60">
        <f t="shared" si="14"/>
        <v>4486.5984068438556</v>
      </c>
      <c r="J70" s="60">
        <f t="shared" si="14"/>
        <v>16415.768780520702</v>
      </c>
      <c r="K70" s="11"/>
      <c r="L70" s="11"/>
      <c r="M70" s="17"/>
      <c r="O70" s="12"/>
    </row>
    <row r="71" spans="1:15" x14ac:dyDescent="0.25">
      <c r="A71" s="7" t="s">
        <v>19</v>
      </c>
      <c r="B71" s="60">
        <f t="shared" si="14"/>
        <v>5402.3399931509157</v>
      </c>
      <c r="C71" s="60">
        <f t="shared" si="14"/>
        <v>11760.594796553625</v>
      </c>
      <c r="D71" s="60">
        <f t="shared" si="14"/>
        <v>48992.550816134361</v>
      </c>
      <c r="E71" s="60">
        <f t="shared" si="14"/>
        <v>21903.017563248912</v>
      </c>
      <c r="F71" s="60">
        <f t="shared" si="14"/>
        <v>5479.5715844919268</v>
      </c>
      <c r="G71" s="60">
        <f t="shared" si="14"/>
        <v>23457.946281406803</v>
      </c>
      <c r="H71" s="60">
        <f t="shared" si="14"/>
        <v>9575.0390377497442</v>
      </c>
      <c r="I71" s="60">
        <f t="shared" si="14"/>
        <v>4483.692196955064</v>
      </c>
      <c r="J71" s="60">
        <f t="shared" si="14"/>
        <v>16479.195383538434</v>
      </c>
      <c r="K71" s="11"/>
      <c r="L71" s="11"/>
      <c r="M71" s="17"/>
      <c r="O71" s="12"/>
    </row>
    <row r="72" spans="1:15" x14ac:dyDescent="0.25">
      <c r="A72" s="7" t="s">
        <v>20</v>
      </c>
      <c r="B72" s="60">
        <f t="shared" si="14"/>
        <v>5248.3714137855541</v>
      </c>
      <c r="C72" s="60">
        <f t="shared" si="14"/>
        <v>11341.591147935786</v>
      </c>
      <c r="D72" s="60">
        <f t="shared" si="14"/>
        <v>49560.839234521583</v>
      </c>
      <c r="E72" s="60">
        <f t="shared" si="14"/>
        <v>22388.343947124682</v>
      </c>
      <c r="F72" s="60">
        <f t="shared" si="14"/>
        <v>5486.5367845170185</v>
      </c>
      <c r="G72" s="60">
        <f t="shared" si="14"/>
        <v>23528.598813208409</v>
      </c>
      <c r="H72" s="60">
        <f t="shared" si="14"/>
        <v>9749.9823677936311</v>
      </c>
      <c r="I72" s="60">
        <f t="shared" si="14"/>
        <v>4510.641600875133</v>
      </c>
      <c r="J72" s="60">
        <f t="shared" si="14"/>
        <v>16667.438147099019</v>
      </c>
      <c r="K72" s="11"/>
      <c r="L72" s="11"/>
      <c r="M72" s="17"/>
      <c r="O72" s="12"/>
    </row>
    <row r="73" spans="1:15" x14ac:dyDescent="0.25">
      <c r="A73" s="7" t="s">
        <v>21</v>
      </c>
      <c r="B73" s="60">
        <f t="shared" si="14"/>
        <v>4791.9883399472574</v>
      </c>
      <c r="C73" s="60">
        <f t="shared" si="14"/>
        <v>10265.081734751771</v>
      </c>
      <c r="D73" s="60">
        <f t="shared" si="14"/>
        <v>44595.606810871497</v>
      </c>
      <c r="E73" s="60">
        <f t="shared" si="14"/>
        <v>19412.79212554132</v>
      </c>
      <c r="F73" s="60">
        <f t="shared" si="14"/>
        <v>4629.8830685984776</v>
      </c>
      <c r="G73" s="60">
        <f t="shared" si="14"/>
        <v>19743.079692623753</v>
      </c>
      <c r="H73" s="60">
        <f t="shared" si="14"/>
        <v>8367.1669440668593</v>
      </c>
      <c r="I73" s="60">
        <f t="shared" si="14"/>
        <v>3799.6566975350297</v>
      </c>
      <c r="J73" s="60">
        <f t="shared" si="14"/>
        <v>13875.475962227605</v>
      </c>
      <c r="K73" s="11"/>
      <c r="L73" s="11"/>
      <c r="M73" s="17"/>
      <c r="O73" s="12"/>
    </row>
    <row r="75" spans="1:15" x14ac:dyDescent="0.25">
      <c r="A75" s="1" t="s">
        <v>99</v>
      </c>
      <c r="B75" s="2" t="s">
        <v>36</v>
      </c>
    </row>
    <row r="76" spans="1:15" x14ac:dyDescent="0.25">
      <c r="A76" s="7" t="s">
        <v>10</v>
      </c>
      <c r="B76" s="60">
        <f>$B$17-SUM($B62:$J62)</f>
        <v>44571.076992090675</v>
      </c>
      <c r="D76" s="17"/>
    </row>
    <row r="77" spans="1:15" x14ac:dyDescent="0.25">
      <c r="A77" s="7" t="s">
        <v>11</v>
      </c>
      <c r="B77" s="60">
        <f>$B$17-SUM($B63:$J63)</f>
        <v>52597.551822908994</v>
      </c>
      <c r="D77" s="17"/>
    </row>
    <row r="78" spans="1:15" x14ac:dyDescent="0.25">
      <c r="A78" s="7" t="s">
        <v>12</v>
      </c>
      <c r="B78" s="60">
        <f>$B$17-SUM($B64:$J64)</f>
        <v>39501.866771652392</v>
      </c>
      <c r="D78" s="17"/>
    </row>
    <row r="79" spans="1:15" x14ac:dyDescent="0.25">
      <c r="A79" s="7" t="s">
        <v>13</v>
      </c>
      <c r="B79" s="60">
        <f>$B$17-SUM($B65:$J65)</f>
        <v>8175.0584436876816</v>
      </c>
      <c r="D79" s="17"/>
    </row>
    <row r="80" spans="1:15" x14ac:dyDescent="0.25">
      <c r="A80" s="7" t="s">
        <v>14</v>
      </c>
      <c r="B80" s="60">
        <f>$B$17-SUM($B66:$J66)</f>
        <v>7666.7341766472091</v>
      </c>
      <c r="D80" s="17"/>
    </row>
    <row r="81" spans="1:4" x14ac:dyDescent="0.25">
      <c r="A81" s="7" t="s">
        <v>15</v>
      </c>
      <c r="B81" s="60">
        <f t="shared" ref="B81:B87" si="15">$B$17-SUM($B67:$J67)</f>
        <v>22950.09532723295</v>
      </c>
      <c r="D81" s="17"/>
    </row>
    <row r="82" spans="1:4" x14ac:dyDescent="0.25">
      <c r="A82" s="7" t="s">
        <v>16</v>
      </c>
      <c r="B82" s="60">
        <f t="shared" si="15"/>
        <v>40285.714407903666</v>
      </c>
      <c r="D82" s="17"/>
    </row>
    <row r="83" spans="1:4" x14ac:dyDescent="0.25">
      <c r="A83" s="7" t="s">
        <v>17</v>
      </c>
      <c r="B83" s="60">
        <f t="shared" si="15"/>
        <v>29792.495514723138</v>
      </c>
      <c r="D83" s="17"/>
    </row>
    <row r="84" spans="1:4" x14ac:dyDescent="0.25">
      <c r="A84" s="7" t="s">
        <v>18</v>
      </c>
      <c r="B84" s="60">
        <f t="shared" si="15"/>
        <v>12387.946435095568</v>
      </c>
      <c r="D84" s="17"/>
    </row>
    <row r="85" spans="1:4" x14ac:dyDescent="0.25">
      <c r="A85" s="7" t="s">
        <v>19</v>
      </c>
      <c r="B85" s="60">
        <f t="shared" si="15"/>
        <v>4801.0365234174824</v>
      </c>
      <c r="D85" s="17"/>
    </row>
    <row r="86" spans="1:4" x14ac:dyDescent="0.25">
      <c r="A86" s="7" t="s">
        <v>20</v>
      </c>
      <c r="B86" s="60">
        <f t="shared" si="15"/>
        <v>3852.6407197864319</v>
      </c>
      <c r="D86" s="17"/>
    </row>
    <row r="87" spans="1:4" x14ac:dyDescent="0.25">
      <c r="A87" s="7" t="s">
        <v>21</v>
      </c>
      <c r="B87" s="60">
        <f t="shared" si="15"/>
        <v>22854.252800483664</v>
      </c>
      <c r="D87" s="17"/>
    </row>
    <row r="88" spans="1:4" x14ac:dyDescent="0.25">
      <c r="A88" s="10" t="s">
        <v>37</v>
      </c>
      <c r="B88" s="62">
        <f>SUM($B$76:$B$87)/$B$17</f>
        <v>1.9000000000000004</v>
      </c>
    </row>
    <row r="90" spans="1:4" x14ac:dyDescent="0.25">
      <c r="A90" s="1" t="s">
        <v>100</v>
      </c>
      <c r="B90" s="61">
        <f>(SUM($B$76:$B$87)-$D$91*$B$17)/12</f>
        <v>4.850638409455617E-12</v>
      </c>
      <c r="D90" s="1" t="s">
        <v>39</v>
      </c>
    </row>
    <row r="91" spans="1:4" x14ac:dyDescent="0.25">
      <c r="A91" s="1" t="s">
        <v>38</v>
      </c>
      <c r="D91" s="18">
        <f>'計算用(リリース後応札容量)'!D91</f>
        <v>1.9</v>
      </c>
    </row>
    <row r="92" spans="1:4" ht="16.5" thickBot="1" x14ac:dyDescent="0.3"/>
    <row r="93" spans="1:4" ht="16.5" thickBot="1" x14ac:dyDescent="0.3">
      <c r="A93" s="1" t="s">
        <v>101</v>
      </c>
      <c r="B93" s="63">
        <f>(MIN($K$48:$K$59)+$B$90)*1000</f>
        <v>4.850638409455617E-9</v>
      </c>
    </row>
    <row r="94" spans="1:4" ht="16.5" thickBot="1" x14ac:dyDescent="0.3"/>
    <row r="95" spans="1:4" ht="16.5" thickBot="1" x14ac:dyDescent="0.3">
      <c r="A95" s="1" t="s">
        <v>60</v>
      </c>
      <c r="B95" s="64" t="e">
        <f>B93/'（実需給2025年度以降で使用）入力'!$E$17</f>
        <v>#DIV/0!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P221"/>
  <sheetViews>
    <sheetView topLeftCell="A172" zoomScale="90" zoomScaleNormal="90" workbookViewId="0">
      <selection activeCell="E35" sqref="E35:P35"/>
    </sheetView>
  </sheetViews>
  <sheetFormatPr defaultColWidth="9" defaultRowHeight="15.75" x14ac:dyDescent="0.25"/>
  <cols>
    <col min="1" max="1" width="9" style="1"/>
    <col min="2" max="4" width="9.125" style="1" bestFit="1" customWidth="1"/>
    <col min="5" max="7" width="9.75" style="1" bestFit="1" customWidth="1"/>
    <col min="8" max="11" width="9.125" style="1" bestFit="1" customWidth="1"/>
    <col min="12" max="12" width="9.75" style="1" bestFit="1" customWidth="1"/>
    <col min="13" max="13" width="9.125" style="1" bestFit="1" customWidth="1"/>
    <col min="14" max="16384" width="9" style="1"/>
  </cols>
  <sheetData>
    <row r="1" spans="1:16" x14ac:dyDescent="0.25">
      <c r="O1" s="5"/>
      <c r="P1" s="6" t="s">
        <v>76</v>
      </c>
    </row>
    <row r="3" spans="1:16" x14ac:dyDescent="0.25">
      <c r="A3" s="23" t="s">
        <v>50</v>
      </c>
      <c r="B3" s="26">
        <v>4</v>
      </c>
      <c r="C3" s="26">
        <v>5</v>
      </c>
      <c r="D3" s="26">
        <v>6</v>
      </c>
      <c r="E3" s="26">
        <v>7</v>
      </c>
      <c r="F3" s="26">
        <v>8</v>
      </c>
      <c r="G3" s="26">
        <v>9</v>
      </c>
      <c r="H3" s="26">
        <v>10</v>
      </c>
      <c r="I3" s="26">
        <v>11</v>
      </c>
      <c r="J3" s="26">
        <v>12</v>
      </c>
      <c r="K3" s="26">
        <v>1</v>
      </c>
      <c r="L3" s="26">
        <v>2</v>
      </c>
      <c r="M3" s="26">
        <v>3</v>
      </c>
    </row>
    <row r="4" spans="1:16" x14ac:dyDescent="0.25">
      <c r="A4" s="25">
        <v>20</v>
      </c>
      <c r="B4" s="49">
        <v>0.89904754949345467</v>
      </c>
      <c r="C4" s="50">
        <v>0.85526345759795075</v>
      </c>
      <c r="D4" s="50">
        <v>0.94957353666752109</v>
      </c>
      <c r="E4" s="50">
        <v>1</v>
      </c>
      <c r="F4" s="50">
        <v>1</v>
      </c>
      <c r="G4" s="50">
        <v>1</v>
      </c>
      <c r="H4" s="50">
        <v>0.96685164324856587</v>
      </c>
      <c r="I4" s="50">
        <v>0.92154124686895567</v>
      </c>
      <c r="J4" s="50">
        <v>0.93360236512576833</v>
      </c>
      <c r="K4" s="50">
        <v>0.96655720494696473</v>
      </c>
      <c r="L4" s="50">
        <v>0.96623841126268029</v>
      </c>
      <c r="M4" s="51">
        <v>0.91519324030959492</v>
      </c>
    </row>
    <row r="5" spans="1:16" x14ac:dyDescent="0.25">
      <c r="A5" s="25">
        <v>19</v>
      </c>
      <c r="B5" s="52">
        <v>0.89904754949345467</v>
      </c>
      <c r="C5" s="53">
        <v>0.85526345759795075</v>
      </c>
      <c r="D5" s="53">
        <v>0.94957353666752109</v>
      </c>
      <c r="E5" s="53">
        <v>1</v>
      </c>
      <c r="F5" s="53">
        <v>1</v>
      </c>
      <c r="G5" s="53">
        <v>1</v>
      </c>
      <c r="H5" s="53">
        <v>0.96685164324856587</v>
      </c>
      <c r="I5" s="53">
        <v>0.92154124686895567</v>
      </c>
      <c r="J5" s="53">
        <v>0.93360236512576833</v>
      </c>
      <c r="K5" s="53">
        <v>0.96655720494696473</v>
      </c>
      <c r="L5" s="53">
        <v>0.96623841126268029</v>
      </c>
      <c r="M5" s="54">
        <v>0.91519324030959492</v>
      </c>
    </row>
    <row r="6" spans="1:16" x14ac:dyDescent="0.25">
      <c r="A6" s="25">
        <v>18</v>
      </c>
      <c r="B6" s="52">
        <v>0.89904754949345467</v>
      </c>
      <c r="C6" s="53">
        <v>0.85526345759795075</v>
      </c>
      <c r="D6" s="53">
        <v>0.94957353666752109</v>
      </c>
      <c r="E6" s="53">
        <v>1</v>
      </c>
      <c r="F6" s="53">
        <v>1</v>
      </c>
      <c r="G6" s="53">
        <v>1</v>
      </c>
      <c r="H6" s="53">
        <v>0.96685164324856587</v>
      </c>
      <c r="I6" s="53">
        <v>0.92154124686895567</v>
      </c>
      <c r="J6" s="53">
        <v>0.93360236512576833</v>
      </c>
      <c r="K6" s="53">
        <v>0.96655720494696473</v>
      </c>
      <c r="L6" s="53">
        <v>0.96623841126268029</v>
      </c>
      <c r="M6" s="54">
        <v>0.91519324030959492</v>
      </c>
    </row>
    <row r="7" spans="1:16" x14ac:dyDescent="0.25">
      <c r="A7" s="25">
        <v>17</v>
      </c>
      <c r="B7" s="52">
        <v>0.89904754949345467</v>
      </c>
      <c r="C7" s="53">
        <v>0.85526345759795075</v>
      </c>
      <c r="D7" s="53">
        <v>0.94957353666752109</v>
      </c>
      <c r="E7" s="53">
        <v>1</v>
      </c>
      <c r="F7" s="53">
        <v>1</v>
      </c>
      <c r="G7" s="53">
        <v>1</v>
      </c>
      <c r="H7" s="53">
        <v>0.96685164324856587</v>
      </c>
      <c r="I7" s="53">
        <v>0.92154124686895567</v>
      </c>
      <c r="J7" s="53">
        <v>0.93360236512576833</v>
      </c>
      <c r="K7" s="53">
        <v>0.96655720494696473</v>
      </c>
      <c r="L7" s="53">
        <v>0.96623841126268029</v>
      </c>
      <c r="M7" s="54">
        <v>0.91519324030959492</v>
      </c>
    </row>
    <row r="8" spans="1:16" x14ac:dyDescent="0.25">
      <c r="A8" s="25">
        <v>16</v>
      </c>
      <c r="B8" s="52">
        <v>0.89904754949345467</v>
      </c>
      <c r="C8" s="53">
        <v>0.85526345759795075</v>
      </c>
      <c r="D8" s="53">
        <v>0.94957353666752109</v>
      </c>
      <c r="E8" s="53">
        <v>1</v>
      </c>
      <c r="F8" s="53">
        <v>1</v>
      </c>
      <c r="G8" s="53">
        <v>1</v>
      </c>
      <c r="H8" s="53">
        <v>0.96685164324856587</v>
      </c>
      <c r="I8" s="53">
        <v>0.92154124686895567</v>
      </c>
      <c r="J8" s="53">
        <v>0.93360236512576833</v>
      </c>
      <c r="K8" s="53">
        <v>0.96655720494696473</v>
      </c>
      <c r="L8" s="53">
        <v>0.96623841126268029</v>
      </c>
      <c r="M8" s="54">
        <v>0.91519324030959492</v>
      </c>
    </row>
    <row r="9" spans="1:16" x14ac:dyDescent="0.25">
      <c r="A9" s="25">
        <v>15</v>
      </c>
      <c r="B9" s="52">
        <v>0.89904754949345467</v>
      </c>
      <c r="C9" s="53">
        <v>0.85526345759795075</v>
      </c>
      <c r="D9" s="53">
        <v>0.94957353666752109</v>
      </c>
      <c r="E9" s="53">
        <v>1</v>
      </c>
      <c r="F9" s="53">
        <v>1</v>
      </c>
      <c r="G9" s="53">
        <v>1</v>
      </c>
      <c r="H9" s="53">
        <v>0.96685164324856587</v>
      </c>
      <c r="I9" s="53">
        <v>0.92154124686895567</v>
      </c>
      <c r="J9" s="53">
        <v>0.93360236512576833</v>
      </c>
      <c r="K9" s="53">
        <v>0.96655720494696473</v>
      </c>
      <c r="L9" s="53">
        <v>0.96623841126268029</v>
      </c>
      <c r="M9" s="54">
        <v>0.91519324030959492</v>
      </c>
    </row>
    <row r="10" spans="1:16" x14ac:dyDescent="0.25">
      <c r="A10" s="25">
        <v>14</v>
      </c>
      <c r="B10" s="52">
        <v>0.89904754949345467</v>
      </c>
      <c r="C10" s="53">
        <v>0.85526345759795075</v>
      </c>
      <c r="D10" s="53">
        <v>0.94957353666752109</v>
      </c>
      <c r="E10" s="53">
        <v>1</v>
      </c>
      <c r="F10" s="53">
        <v>1</v>
      </c>
      <c r="G10" s="53">
        <v>1</v>
      </c>
      <c r="H10" s="53">
        <v>0.96685164324856587</v>
      </c>
      <c r="I10" s="53">
        <v>0.92154124686895567</v>
      </c>
      <c r="J10" s="53">
        <v>0.93360236512576833</v>
      </c>
      <c r="K10" s="53">
        <v>0.96655720494696473</v>
      </c>
      <c r="L10" s="53">
        <v>0.96623841126268029</v>
      </c>
      <c r="M10" s="54">
        <v>0.91519324030959492</v>
      </c>
    </row>
    <row r="11" spans="1:16" x14ac:dyDescent="0.25">
      <c r="A11" s="25">
        <v>13</v>
      </c>
      <c r="B11" s="52">
        <v>0.89619244412835009</v>
      </c>
      <c r="C11" s="53">
        <v>0.85526345759795075</v>
      </c>
      <c r="D11" s="53">
        <v>0.94957353666752109</v>
      </c>
      <c r="E11" s="53">
        <v>1</v>
      </c>
      <c r="F11" s="53">
        <v>1</v>
      </c>
      <c r="G11" s="53">
        <v>1</v>
      </c>
      <c r="H11" s="53">
        <v>0.96685164324856587</v>
      </c>
      <c r="I11" s="53">
        <v>0.92154124686895567</v>
      </c>
      <c r="J11" s="53">
        <v>0.93360236512576833</v>
      </c>
      <c r="K11" s="53">
        <v>0.96655720494696473</v>
      </c>
      <c r="L11" s="53">
        <v>0.96390633386004998</v>
      </c>
      <c r="M11" s="54">
        <v>0.91519324030959492</v>
      </c>
    </row>
    <row r="12" spans="1:16" x14ac:dyDescent="0.25">
      <c r="A12" s="25">
        <v>12</v>
      </c>
      <c r="B12" s="52">
        <v>0.88993801462441202</v>
      </c>
      <c r="C12" s="53">
        <v>0.85526345759795075</v>
      </c>
      <c r="D12" s="53">
        <v>0.94957353666752109</v>
      </c>
      <c r="E12" s="53">
        <v>1</v>
      </c>
      <c r="F12" s="53">
        <v>1</v>
      </c>
      <c r="G12" s="53">
        <v>1</v>
      </c>
      <c r="H12" s="53">
        <v>0.96685164324856587</v>
      </c>
      <c r="I12" s="53">
        <v>0.92154124686895567</v>
      </c>
      <c r="J12" s="53">
        <v>0.93360236512576833</v>
      </c>
      <c r="K12" s="53">
        <v>0.96655720494696473</v>
      </c>
      <c r="L12" s="53">
        <v>0.95535631256451237</v>
      </c>
      <c r="M12" s="54">
        <v>0.91519324030959492</v>
      </c>
    </row>
    <row r="13" spans="1:16" x14ac:dyDescent="0.25">
      <c r="A13" s="25">
        <v>11</v>
      </c>
      <c r="B13" s="52">
        <v>0.8802842609816407</v>
      </c>
      <c r="C13" s="53">
        <v>0.85526345759795075</v>
      </c>
      <c r="D13" s="53">
        <v>0.94899471362624577</v>
      </c>
      <c r="E13" s="53">
        <v>1</v>
      </c>
      <c r="F13" s="53">
        <v>1</v>
      </c>
      <c r="G13" s="53">
        <v>1</v>
      </c>
      <c r="H13" s="53">
        <v>0.96685164324856587</v>
      </c>
      <c r="I13" s="53">
        <v>0.9175838083234148</v>
      </c>
      <c r="J13" s="53">
        <v>0.92741391310950716</v>
      </c>
      <c r="K13" s="53">
        <v>0.96194894727265456</v>
      </c>
      <c r="L13" s="53">
        <v>0.94058834737606656</v>
      </c>
      <c r="M13" s="54">
        <v>0.91288093396000469</v>
      </c>
    </row>
    <row r="14" spans="1:16" x14ac:dyDescent="0.25">
      <c r="A14" s="25">
        <v>10</v>
      </c>
      <c r="B14" s="52">
        <v>0.867231183200036</v>
      </c>
      <c r="C14" s="53">
        <v>0.84917950993096292</v>
      </c>
      <c r="D14" s="53">
        <v>0.93882217954463743</v>
      </c>
      <c r="E14" s="53">
        <v>1</v>
      </c>
      <c r="F14" s="53">
        <v>1</v>
      </c>
      <c r="G14" s="53">
        <v>1</v>
      </c>
      <c r="H14" s="53">
        <v>0.96685164324856587</v>
      </c>
      <c r="I14" s="53">
        <v>0.90773449169289522</v>
      </c>
      <c r="J14" s="53">
        <v>0.91497263987983501</v>
      </c>
      <c r="K14" s="53">
        <v>0.9500600070043641</v>
      </c>
      <c r="L14" s="53">
        <v>0.919602438294713</v>
      </c>
      <c r="M14" s="54">
        <v>0.90356172759921405</v>
      </c>
    </row>
    <row r="15" spans="1:16" x14ac:dyDescent="0.25">
      <c r="A15" s="25">
        <v>9</v>
      </c>
      <c r="B15" s="52">
        <v>0.85077878127959794</v>
      </c>
      <c r="C15" s="53">
        <v>0.8367915109206554</v>
      </c>
      <c r="D15" s="53">
        <v>0.91905593442269584</v>
      </c>
      <c r="E15" s="53">
        <v>1</v>
      </c>
      <c r="F15" s="53">
        <v>1</v>
      </c>
      <c r="G15" s="53">
        <v>1</v>
      </c>
      <c r="H15" s="53">
        <v>0.96066801070050989</v>
      </c>
      <c r="I15" s="53">
        <v>0.89199329697739715</v>
      </c>
      <c r="J15" s="53">
        <v>0.89627854543675234</v>
      </c>
      <c r="K15" s="53">
        <v>0.93089038414209302</v>
      </c>
      <c r="L15" s="53">
        <v>0.89239858532045147</v>
      </c>
      <c r="M15" s="54">
        <v>0.88723562122722277</v>
      </c>
    </row>
    <row r="16" spans="1:16" x14ac:dyDescent="0.25">
      <c r="A16" s="25">
        <v>8</v>
      </c>
      <c r="B16" s="52">
        <v>0.8309270552203265</v>
      </c>
      <c r="C16" s="53">
        <v>0.81809946056702865</v>
      </c>
      <c r="D16" s="53">
        <v>0.88969597826042124</v>
      </c>
      <c r="E16" s="53">
        <v>0.99778532615517235</v>
      </c>
      <c r="F16" s="53">
        <v>0.9907493513543173</v>
      </c>
      <c r="G16" s="53">
        <v>0.98498708077580988</v>
      </c>
      <c r="H16" s="53">
        <v>0.94627764893476063</v>
      </c>
      <c r="I16" s="53">
        <v>0.87036022417692049</v>
      </c>
      <c r="J16" s="53">
        <v>0.87133162978025869</v>
      </c>
      <c r="K16" s="53">
        <v>0.90444007868584175</v>
      </c>
      <c r="L16" s="53">
        <v>0.85897678845328218</v>
      </c>
      <c r="M16" s="54">
        <v>0.86390261484403086</v>
      </c>
    </row>
    <row r="17" spans="1:13" x14ac:dyDescent="0.25">
      <c r="A17" s="25">
        <v>7</v>
      </c>
      <c r="B17" s="52">
        <v>0.8076760050222217</v>
      </c>
      <c r="C17" s="53">
        <v>0.79310335887008232</v>
      </c>
      <c r="D17" s="53">
        <v>0.85074231105781317</v>
      </c>
      <c r="E17" s="53">
        <v>0.96672156432637757</v>
      </c>
      <c r="F17" s="53">
        <v>0.96209731202341131</v>
      </c>
      <c r="G17" s="53">
        <v>0.95278203719886845</v>
      </c>
      <c r="H17" s="53">
        <v>0.92368055795131798</v>
      </c>
      <c r="I17" s="53">
        <v>0.84283527329146513</v>
      </c>
      <c r="J17" s="53">
        <v>0.84013189291035428</v>
      </c>
      <c r="K17" s="53">
        <v>0.87070909063560986</v>
      </c>
      <c r="L17" s="53">
        <v>0.81933704769320492</v>
      </c>
      <c r="M17" s="54">
        <v>0.83356270844963842</v>
      </c>
    </row>
    <row r="18" spans="1:13" x14ac:dyDescent="0.25">
      <c r="A18" s="25">
        <v>6</v>
      </c>
      <c r="B18" s="52">
        <v>0.78102563068528363</v>
      </c>
      <c r="C18" s="53">
        <v>0.76180320582981653</v>
      </c>
      <c r="D18" s="53">
        <v>0.80219493281487231</v>
      </c>
      <c r="E18" s="53">
        <v>0.92141294928491546</v>
      </c>
      <c r="F18" s="53">
        <v>0.92128772271238957</v>
      </c>
      <c r="G18" s="53">
        <v>0.90799175254151976</v>
      </c>
      <c r="H18" s="53">
        <v>0.89287673775018206</v>
      </c>
      <c r="I18" s="53">
        <v>0.80941844432103116</v>
      </c>
      <c r="J18" s="53">
        <v>0.8026793348270389</v>
      </c>
      <c r="K18" s="53">
        <v>0.82969741999139768</v>
      </c>
      <c r="L18" s="53">
        <v>0.77347936304021969</v>
      </c>
      <c r="M18" s="54">
        <v>0.79621590204404535</v>
      </c>
    </row>
    <row r="19" spans="1:13" x14ac:dyDescent="0.25">
      <c r="A19" s="25">
        <v>5</v>
      </c>
      <c r="B19" s="52">
        <v>0.75097593220951209</v>
      </c>
      <c r="C19" s="53">
        <v>0.72419900144623117</v>
      </c>
      <c r="D19" s="53">
        <v>0.74405384353159798</v>
      </c>
      <c r="E19" s="53">
        <v>0.8618594810307858</v>
      </c>
      <c r="F19" s="53">
        <v>0.86832058342125196</v>
      </c>
      <c r="G19" s="53">
        <v>0.85061622680376403</v>
      </c>
      <c r="H19" s="53">
        <v>0.85386618833135297</v>
      </c>
      <c r="I19" s="53">
        <v>0.77010973726561849</v>
      </c>
      <c r="J19" s="53">
        <v>0.75897395553031277</v>
      </c>
      <c r="K19" s="53">
        <v>0.78140506675320487</v>
      </c>
      <c r="L19" s="53">
        <v>0.72140373449432671</v>
      </c>
      <c r="M19" s="54">
        <v>0.75186219562725154</v>
      </c>
    </row>
    <row r="20" spans="1:13" x14ac:dyDescent="0.25">
      <c r="A20" s="25">
        <v>4</v>
      </c>
      <c r="B20" s="52">
        <v>0.71752690959490728</v>
      </c>
      <c r="C20" s="53">
        <v>0.68029074571932646</v>
      </c>
      <c r="D20" s="53">
        <v>0.67631904320799063</v>
      </c>
      <c r="E20" s="53">
        <v>0.78806115956398903</v>
      </c>
      <c r="F20" s="53">
        <v>0.80319589414999859</v>
      </c>
      <c r="G20" s="53">
        <v>0.78065545998560104</v>
      </c>
      <c r="H20" s="53">
        <v>0.80664890969483038</v>
      </c>
      <c r="I20" s="53">
        <v>0.72490915212522733</v>
      </c>
      <c r="J20" s="53">
        <v>0.70901575502017589</v>
      </c>
      <c r="K20" s="53">
        <v>0.72583203092103177</v>
      </c>
      <c r="L20" s="53">
        <v>0.66311016205552598</v>
      </c>
      <c r="M20" s="54">
        <v>0.7005015891992572</v>
      </c>
    </row>
    <row r="21" spans="1:13" x14ac:dyDescent="0.25">
      <c r="A21" s="25">
        <v>3</v>
      </c>
      <c r="B21" s="52">
        <v>0.68067856284146899</v>
      </c>
      <c r="C21" s="53">
        <v>0.63007843864910229</v>
      </c>
      <c r="D21" s="53">
        <v>0.59899053184405004</v>
      </c>
      <c r="E21" s="53">
        <v>0.70001798488452471</v>
      </c>
      <c r="F21" s="53">
        <v>0.72591365489862947</v>
      </c>
      <c r="G21" s="53">
        <v>0.69810945208703101</v>
      </c>
      <c r="H21" s="53">
        <v>0.75122490184061452</v>
      </c>
      <c r="I21" s="53">
        <v>0.67381668889985757</v>
      </c>
      <c r="J21" s="53">
        <v>0.65280473329662803</v>
      </c>
      <c r="K21" s="53">
        <v>0.66297831249487826</v>
      </c>
      <c r="L21" s="53">
        <v>0.59859864572381716</v>
      </c>
      <c r="M21" s="54">
        <v>0.64213408276006234</v>
      </c>
    </row>
    <row r="22" spans="1:13" x14ac:dyDescent="0.25">
      <c r="A22" s="25">
        <v>2</v>
      </c>
      <c r="B22" s="52">
        <v>0.64043089194919745</v>
      </c>
      <c r="C22" s="53">
        <v>0.57356208023555855</v>
      </c>
      <c r="D22" s="53">
        <v>0.51206830943977644</v>
      </c>
      <c r="E22" s="53">
        <v>0.59772995699239306</v>
      </c>
      <c r="F22" s="53">
        <v>0.63647386566714448</v>
      </c>
      <c r="G22" s="53">
        <v>0.60297820310805383</v>
      </c>
      <c r="H22" s="53">
        <v>0.6875941647687055</v>
      </c>
      <c r="I22" s="53">
        <v>0.61683234758950911</v>
      </c>
      <c r="J22" s="53">
        <v>0.59034089035966952</v>
      </c>
      <c r="K22" s="53">
        <v>0.59284391147474436</v>
      </c>
      <c r="L22" s="53">
        <v>0.52786918549920048</v>
      </c>
      <c r="M22" s="54">
        <v>0.57675967630966685</v>
      </c>
    </row>
    <row r="23" spans="1:13" x14ac:dyDescent="0.25">
      <c r="A23" s="25">
        <v>1</v>
      </c>
      <c r="B23" s="55">
        <v>0.59678389691809253</v>
      </c>
      <c r="C23" s="56">
        <v>0.51074167047869534</v>
      </c>
      <c r="D23" s="56">
        <v>0.41555237599516959</v>
      </c>
      <c r="E23" s="56">
        <v>0.48119707588759414</v>
      </c>
      <c r="F23" s="56">
        <v>0.53487652645554373</v>
      </c>
      <c r="G23" s="56">
        <v>0.49526171304866951</v>
      </c>
      <c r="H23" s="56">
        <v>0.61575669847910308</v>
      </c>
      <c r="I23" s="56">
        <v>0.55395612819418205</v>
      </c>
      <c r="J23" s="56">
        <v>0.52162422620930005</v>
      </c>
      <c r="K23" s="56">
        <v>0.51542882786062993</v>
      </c>
      <c r="L23" s="56">
        <v>0.45092178138167599</v>
      </c>
      <c r="M23" s="57">
        <v>0.50437836984807072</v>
      </c>
    </row>
    <row r="24" spans="1:13" x14ac:dyDescent="0.25">
      <c r="B24" s="2"/>
      <c r="C24" s="2"/>
      <c r="D24" s="2"/>
      <c r="E24" s="2"/>
      <c r="F24" s="2"/>
      <c r="G24" s="2"/>
      <c r="H24" s="2"/>
      <c r="I24" s="2"/>
      <c r="J24" s="2"/>
      <c r="K24" s="2"/>
      <c r="L24" s="2"/>
      <c r="M24" s="2"/>
    </row>
    <row r="25" spans="1:13" x14ac:dyDescent="0.25">
      <c r="A25" s="23" t="s">
        <v>51</v>
      </c>
      <c r="B25" s="26">
        <v>4</v>
      </c>
      <c r="C25" s="26">
        <v>5</v>
      </c>
      <c r="D25" s="26">
        <v>6</v>
      </c>
      <c r="E25" s="26">
        <v>7</v>
      </c>
      <c r="F25" s="26">
        <v>8</v>
      </c>
      <c r="G25" s="26">
        <v>9</v>
      </c>
      <c r="H25" s="26">
        <v>10</v>
      </c>
      <c r="I25" s="26">
        <v>11</v>
      </c>
      <c r="J25" s="26">
        <v>12</v>
      </c>
      <c r="K25" s="26">
        <v>1</v>
      </c>
      <c r="L25" s="26">
        <v>2</v>
      </c>
      <c r="M25" s="26">
        <v>3</v>
      </c>
    </row>
    <row r="26" spans="1:13" x14ac:dyDescent="0.25">
      <c r="A26" s="25">
        <v>20</v>
      </c>
      <c r="B26" s="49">
        <v>0.94963722218842861</v>
      </c>
      <c r="C26" s="50">
        <v>0.90230156091075187</v>
      </c>
      <c r="D26" s="50">
        <v>0.99209053357138877</v>
      </c>
      <c r="E26" s="50">
        <v>1</v>
      </c>
      <c r="F26" s="50">
        <v>1</v>
      </c>
      <c r="G26" s="50">
        <v>1</v>
      </c>
      <c r="H26" s="50">
        <v>0.99940463461156348</v>
      </c>
      <c r="I26" s="50">
        <v>0.967919703638771</v>
      </c>
      <c r="J26" s="50">
        <v>0.9928833839513691</v>
      </c>
      <c r="K26" s="50">
        <v>0.99870329286973702</v>
      </c>
      <c r="L26" s="50">
        <v>0.98779451605368762</v>
      </c>
      <c r="M26" s="51">
        <v>0.94000869963385192</v>
      </c>
    </row>
    <row r="27" spans="1:13" x14ac:dyDescent="0.25">
      <c r="A27" s="25">
        <v>19</v>
      </c>
      <c r="B27" s="52">
        <v>0.94963722218842861</v>
      </c>
      <c r="C27" s="53">
        <v>0.90230156091075187</v>
      </c>
      <c r="D27" s="53">
        <v>0.99209053357138877</v>
      </c>
      <c r="E27" s="53">
        <v>1</v>
      </c>
      <c r="F27" s="53">
        <v>1</v>
      </c>
      <c r="G27" s="53">
        <v>1</v>
      </c>
      <c r="H27" s="53">
        <v>0.99940463461156348</v>
      </c>
      <c r="I27" s="53">
        <v>0.967919703638771</v>
      </c>
      <c r="J27" s="53">
        <v>0.9928833839513691</v>
      </c>
      <c r="K27" s="53">
        <v>0.99870329286973702</v>
      </c>
      <c r="L27" s="53">
        <v>0.98779451605368762</v>
      </c>
      <c r="M27" s="54">
        <v>0.94000869963385192</v>
      </c>
    </row>
    <row r="28" spans="1:13" x14ac:dyDescent="0.25">
      <c r="A28" s="25">
        <v>18</v>
      </c>
      <c r="B28" s="52">
        <v>0.94906935553682659</v>
      </c>
      <c r="C28" s="53">
        <v>0.90230156091075187</v>
      </c>
      <c r="D28" s="53">
        <v>0.99209053357138877</v>
      </c>
      <c r="E28" s="53">
        <v>1</v>
      </c>
      <c r="F28" s="53">
        <v>1</v>
      </c>
      <c r="G28" s="53">
        <v>1</v>
      </c>
      <c r="H28" s="53">
        <v>0.99940463461156348</v>
      </c>
      <c r="I28" s="53">
        <v>0.967919703638771</v>
      </c>
      <c r="J28" s="53">
        <v>0.9928833839513691</v>
      </c>
      <c r="K28" s="53">
        <v>0.99870329286973702</v>
      </c>
      <c r="L28" s="53">
        <v>0.98779451605368762</v>
      </c>
      <c r="M28" s="54">
        <v>0.94000869963385192</v>
      </c>
    </row>
    <row r="29" spans="1:13" x14ac:dyDescent="0.25">
      <c r="A29" s="25">
        <v>17</v>
      </c>
      <c r="B29" s="52">
        <v>0.94739094562106885</v>
      </c>
      <c r="C29" s="53">
        <v>0.90230156091075187</v>
      </c>
      <c r="D29" s="53">
        <v>0.99209053357138877</v>
      </c>
      <c r="E29" s="53">
        <v>1</v>
      </c>
      <c r="F29" s="53">
        <v>1</v>
      </c>
      <c r="G29" s="53">
        <v>1</v>
      </c>
      <c r="H29" s="53">
        <v>0.99940463461156348</v>
      </c>
      <c r="I29" s="53">
        <v>0.967919703638771</v>
      </c>
      <c r="J29" s="53">
        <v>0.9928833839513691</v>
      </c>
      <c r="K29" s="53">
        <v>0.99870329286973702</v>
      </c>
      <c r="L29" s="53">
        <v>0.98779451605368762</v>
      </c>
      <c r="M29" s="54">
        <v>0.94000869963385192</v>
      </c>
    </row>
    <row r="30" spans="1:13" x14ac:dyDescent="0.25">
      <c r="A30" s="25">
        <v>16</v>
      </c>
      <c r="B30" s="52">
        <v>0.94460199244115506</v>
      </c>
      <c r="C30" s="53">
        <v>0.90230156091075187</v>
      </c>
      <c r="D30" s="53">
        <v>0.99209053357138877</v>
      </c>
      <c r="E30" s="53">
        <v>1</v>
      </c>
      <c r="F30" s="53">
        <v>1</v>
      </c>
      <c r="G30" s="53">
        <v>1</v>
      </c>
      <c r="H30" s="53">
        <v>0.99940463461156348</v>
      </c>
      <c r="I30" s="53">
        <v>0.967919703638771</v>
      </c>
      <c r="J30" s="53">
        <v>0.9928833839513691</v>
      </c>
      <c r="K30" s="53">
        <v>0.99870329286973702</v>
      </c>
      <c r="L30" s="53">
        <v>0.98779451605368762</v>
      </c>
      <c r="M30" s="54">
        <v>0.94000869963385192</v>
      </c>
    </row>
    <row r="31" spans="1:13" x14ac:dyDescent="0.25">
      <c r="A31" s="25">
        <v>15</v>
      </c>
      <c r="B31" s="52">
        <v>0.94070249599708544</v>
      </c>
      <c r="C31" s="53">
        <v>0.90230156091075187</v>
      </c>
      <c r="D31" s="53">
        <v>0.99209053357138877</v>
      </c>
      <c r="E31" s="53">
        <v>1</v>
      </c>
      <c r="F31" s="53">
        <v>1</v>
      </c>
      <c r="G31" s="53">
        <v>1</v>
      </c>
      <c r="H31" s="53">
        <v>0.99940463461156348</v>
      </c>
      <c r="I31" s="53">
        <v>0.967919703638771</v>
      </c>
      <c r="J31" s="53">
        <v>0.9928833839513691</v>
      </c>
      <c r="K31" s="53">
        <v>0.99870329286973702</v>
      </c>
      <c r="L31" s="53">
        <v>0.98779451605368762</v>
      </c>
      <c r="M31" s="54">
        <v>0.94000869963385192</v>
      </c>
    </row>
    <row r="32" spans="1:13" x14ac:dyDescent="0.25">
      <c r="A32" s="25">
        <v>14</v>
      </c>
      <c r="B32" s="52">
        <v>0.93569245628885989</v>
      </c>
      <c r="C32" s="53">
        <v>0.90230156091075187</v>
      </c>
      <c r="D32" s="53">
        <v>0.99209053357138877</v>
      </c>
      <c r="E32" s="53">
        <v>1</v>
      </c>
      <c r="F32" s="53">
        <v>1</v>
      </c>
      <c r="G32" s="53">
        <v>1</v>
      </c>
      <c r="H32" s="53">
        <v>0.99940463461156348</v>
      </c>
      <c r="I32" s="53">
        <v>0.967919703638771</v>
      </c>
      <c r="J32" s="53">
        <v>0.9928833839513691</v>
      </c>
      <c r="K32" s="53">
        <v>0.99870329286973702</v>
      </c>
      <c r="L32" s="53">
        <v>0.98779451605368762</v>
      </c>
      <c r="M32" s="54">
        <v>0.94000869963385192</v>
      </c>
    </row>
    <row r="33" spans="1:13" x14ac:dyDescent="0.25">
      <c r="A33" s="25">
        <v>13</v>
      </c>
      <c r="B33" s="52">
        <v>0.9295718733164785</v>
      </c>
      <c r="C33" s="53">
        <v>0.90230156091075187</v>
      </c>
      <c r="D33" s="53">
        <v>0.99209053357138877</v>
      </c>
      <c r="E33" s="53">
        <v>1</v>
      </c>
      <c r="F33" s="53">
        <v>1</v>
      </c>
      <c r="G33" s="53">
        <v>1</v>
      </c>
      <c r="H33" s="53">
        <v>0.99940463461156348</v>
      </c>
      <c r="I33" s="53">
        <v>0.967919703638771</v>
      </c>
      <c r="J33" s="53">
        <v>0.9928833839513691</v>
      </c>
      <c r="K33" s="53">
        <v>0.99790921819320533</v>
      </c>
      <c r="L33" s="53">
        <v>0.98606442177395937</v>
      </c>
      <c r="M33" s="54">
        <v>0.94000869963385192</v>
      </c>
    </row>
    <row r="34" spans="1:13" x14ac:dyDescent="0.25">
      <c r="A34" s="25">
        <v>12</v>
      </c>
      <c r="B34" s="52">
        <v>0.92234074707994118</v>
      </c>
      <c r="C34" s="53">
        <v>0.90230156091075187</v>
      </c>
      <c r="D34" s="53">
        <v>0.99209053357138877</v>
      </c>
      <c r="E34" s="53">
        <v>1</v>
      </c>
      <c r="F34" s="53">
        <v>1</v>
      </c>
      <c r="G34" s="53">
        <v>1</v>
      </c>
      <c r="H34" s="53">
        <v>0.99940463461156348</v>
      </c>
      <c r="I34" s="53">
        <v>0.967919703638771</v>
      </c>
      <c r="J34" s="53">
        <v>0.99177088716213702</v>
      </c>
      <c r="K34" s="53">
        <v>0.99355869091057603</v>
      </c>
      <c r="L34" s="53">
        <v>0.97976936331822539</v>
      </c>
      <c r="M34" s="54">
        <v>0.93960036696806104</v>
      </c>
    </row>
    <row r="35" spans="1:13" x14ac:dyDescent="0.25">
      <c r="A35" s="25">
        <v>11</v>
      </c>
      <c r="B35" s="52">
        <v>0.91399907757924792</v>
      </c>
      <c r="C35" s="53">
        <v>0.90230156091075187</v>
      </c>
      <c r="D35" s="53">
        <v>0.99209053357138877</v>
      </c>
      <c r="E35" s="53">
        <v>1</v>
      </c>
      <c r="F35" s="53">
        <v>1</v>
      </c>
      <c r="G35" s="53">
        <v>1</v>
      </c>
      <c r="H35" s="53">
        <v>0.99940463461156348</v>
      </c>
      <c r="I35" s="53">
        <v>0.967919703638771</v>
      </c>
      <c r="J35" s="53">
        <v>0.98723332233325867</v>
      </c>
      <c r="K35" s="53">
        <v>0.98565171102184901</v>
      </c>
      <c r="L35" s="53">
        <v>0.96890934068648549</v>
      </c>
      <c r="M35" s="54">
        <v>0.93616819783985927</v>
      </c>
    </row>
    <row r="36" spans="1:13" x14ac:dyDescent="0.25">
      <c r="A36" s="25">
        <v>10</v>
      </c>
      <c r="B36" s="52">
        <v>0.90454686481439861</v>
      </c>
      <c r="C36" s="53">
        <v>0.89968536727284953</v>
      </c>
      <c r="D36" s="53">
        <v>0.98870500061957178</v>
      </c>
      <c r="E36" s="53">
        <v>1</v>
      </c>
      <c r="F36" s="53">
        <v>1</v>
      </c>
      <c r="G36" s="53">
        <v>1</v>
      </c>
      <c r="H36" s="53">
        <v>0.99940463461156348</v>
      </c>
      <c r="I36" s="53">
        <v>0.96279363825030129</v>
      </c>
      <c r="J36" s="53">
        <v>0.97927068946473417</v>
      </c>
      <c r="K36" s="53">
        <v>0.97418827852702417</v>
      </c>
      <c r="L36" s="53">
        <v>0.95348435387873975</v>
      </c>
      <c r="M36" s="54">
        <v>0.92971219224924684</v>
      </c>
    </row>
    <row r="37" spans="1:13" x14ac:dyDescent="0.25">
      <c r="A37" s="25">
        <v>9</v>
      </c>
      <c r="B37" s="52">
        <v>0.89398410878539358</v>
      </c>
      <c r="C37" s="53">
        <v>0.89444227860718206</v>
      </c>
      <c r="D37" s="53">
        <v>0.97890835642059537</v>
      </c>
      <c r="E37" s="53">
        <v>1</v>
      </c>
      <c r="F37" s="53">
        <v>1</v>
      </c>
      <c r="G37" s="53">
        <v>1</v>
      </c>
      <c r="H37" s="53">
        <v>0.99711031984513898</v>
      </c>
      <c r="I37" s="53">
        <v>0.95157358257685487</v>
      </c>
      <c r="J37" s="53">
        <v>0.96788298855656341</v>
      </c>
      <c r="K37" s="53">
        <v>0.9591683934261015</v>
      </c>
      <c r="L37" s="53">
        <v>0.93349440289498842</v>
      </c>
      <c r="M37" s="54">
        <v>0.92023235019622363</v>
      </c>
    </row>
    <row r="38" spans="1:13" x14ac:dyDescent="0.25">
      <c r="A38" s="25">
        <v>8</v>
      </c>
      <c r="B38" s="52">
        <v>0.88231080949223262</v>
      </c>
      <c r="C38" s="53">
        <v>0.88657229491374945</v>
      </c>
      <c r="D38" s="53">
        <v>0.96270060097445964</v>
      </c>
      <c r="E38" s="53">
        <v>1</v>
      </c>
      <c r="F38" s="53">
        <v>1</v>
      </c>
      <c r="G38" s="53">
        <v>1</v>
      </c>
      <c r="H38" s="53">
        <v>0.98933397661021427</v>
      </c>
      <c r="I38" s="53">
        <v>0.93425953661843164</v>
      </c>
      <c r="J38" s="53">
        <v>0.95307021960874649</v>
      </c>
      <c r="K38" s="53">
        <v>0.94059205571908133</v>
      </c>
      <c r="L38" s="53">
        <v>0.90893948773523114</v>
      </c>
      <c r="M38" s="54">
        <v>0.90772867168078963</v>
      </c>
    </row>
    <row r="39" spans="1:13" x14ac:dyDescent="0.25">
      <c r="A39" s="25">
        <v>7</v>
      </c>
      <c r="B39" s="52">
        <v>0.86952696693491571</v>
      </c>
      <c r="C39" s="53">
        <v>0.87607541619255158</v>
      </c>
      <c r="D39" s="53">
        <v>0.9400817342811647</v>
      </c>
      <c r="E39" s="53">
        <v>0.99667174572507</v>
      </c>
      <c r="F39" s="53">
        <v>0.99729785156642703</v>
      </c>
      <c r="G39" s="53">
        <v>0.98491026684155758</v>
      </c>
      <c r="H39" s="53">
        <v>0.97607560490678935</v>
      </c>
      <c r="I39" s="53">
        <v>0.9108515003750316</v>
      </c>
      <c r="J39" s="53">
        <v>0.93483238262128332</v>
      </c>
      <c r="K39" s="53">
        <v>0.91845926540596334</v>
      </c>
      <c r="L39" s="53">
        <v>0.87981960839946827</v>
      </c>
      <c r="M39" s="54">
        <v>0.89220115670294486</v>
      </c>
    </row>
    <row r="40" spans="1:13" x14ac:dyDescent="0.25">
      <c r="A40" s="25">
        <v>6</v>
      </c>
      <c r="B40" s="52">
        <v>0.85563258111344298</v>
      </c>
      <c r="C40" s="53">
        <v>0.86295164244358857</v>
      </c>
      <c r="D40" s="53">
        <v>0.91105175634071034</v>
      </c>
      <c r="E40" s="53">
        <v>0.97114642981758337</v>
      </c>
      <c r="F40" s="53">
        <v>0.9765704523200186</v>
      </c>
      <c r="G40" s="53">
        <v>0.95869947055083682</v>
      </c>
      <c r="H40" s="53">
        <v>0.95733520473486422</v>
      </c>
      <c r="I40" s="53">
        <v>0.88134947384665474</v>
      </c>
      <c r="J40" s="53">
        <v>0.91316947759417388</v>
      </c>
      <c r="K40" s="53">
        <v>0.89277002248674753</v>
      </c>
      <c r="L40" s="53">
        <v>0.84613476488769945</v>
      </c>
      <c r="M40" s="54">
        <v>0.87364980526268932</v>
      </c>
    </row>
    <row r="41" spans="1:13" x14ac:dyDescent="0.25">
      <c r="A41" s="25">
        <v>5</v>
      </c>
      <c r="B41" s="52">
        <v>0.8406276520278142</v>
      </c>
      <c r="C41" s="53">
        <v>0.84720097366686042</v>
      </c>
      <c r="D41" s="53">
        <v>0.87561066715309666</v>
      </c>
      <c r="E41" s="53">
        <v>0.93583409602391887</v>
      </c>
      <c r="F41" s="53">
        <v>0.94776557920573778</v>
      </c>
      <c r="G41" s="53">
        <v>0.92356628798749629</v>
      </c>
      <c r="H41" s="53">
        <v>0.93311277609443888</v>
      </c>
      <c r="I41" s="53">
        <v>0.84575345703330118</v>
      </c>
      <c r="J41" s="53">
        <v>0.8880815045274183</v>
      </c>
      <c r="K41" s="53">
        <v>0.863524326961434</v>
      </c>
      <c r="L41" s="53">
        <v>0.80788495719992492</v>
      </c>
      <c r="M41" s="54">
        <v>0.8520746173600231</v>
      </c>
    </row>
    <row r="42" spans="1:13" x14ac:dyDescent="0.25">
      <c r="A42" s="25">
        <v>4</v>
      </c>
      <c r="B42" s="52">
        <v>0.8245121796780297</v>
      </c>
      <c r="C42" s="53">
        <v>0.82882340986236702</v>
      </c>
      <c r="D42" s="53">
        <v>0.83375846671832377</v>
      </c>
      <c r="E42" s="53">
        <v>0.89073474434407607</v>
      </c>
      <c r="F42" s="53">
        <v>0.91088323222358436</v>
      </c>
      <c r="G42" s="53">
        <v>0.87951071915153611</v>
      </c>
      <c r="H42" s="53">
        <v>0.90340831898551321</v>
      </c>
      <c r="I42" s="53">
        <v>0.80406344993497092</v>
      </c>
      <c r="J42" s="53">
        <v>0.85956846342101645</v>
      </c>
      <c r="K42" s="53">
        <v>0.83072217883002275</v>
      </c>
      <c r="L42" s="53">
        <v>0.76507018533614457</v>
      </c>
      <c r="M42" s="54">
        <v>0.827475592994946</v>
      </c>
    </row>
    <row r="43" spans="1:13" x14ac:dyDescent="0.25">
      <c r="A43" s="25">
        <v>3</v>
      </c>
      <c r="B43" s="52">
        <v>0.80728616406408915</v>
      </c>
      <c r="C43" s="53">
        <v>0.80781895103010837</v>
      </c>
      <c r="D43" s="53">
        <v>0.78549515503639133</v>
      </c>
      <c r="E43" s="53">
        <v>0.83584837477805529</v>
      </c>
      <c r="F43" s="53">
        <v>0.86592341137355844</v>
      </c>
      <c r="G43" s="53">
        <v>0.82653276404295628</v>
      </c>
      <c r="H43" s="53">
        <v>0.86822183340808745</v>
      </c>
      <c r="I43" s="53">
        <v>0.75627945255166384</v>
      </c>
      <c r="J43" s="53">
        <v>0.82763035427496845</v>
      </c>
      <c r="K43" s="53">
        <v>0.79436357809251379</v>
      </c>
      <c r="L43" s="53">
        <v>0.71769044929635839</v>
      </c>
      <c r="M43" s="54">
        <v>0.79985273216745822</v>
      </c>
    </row>
    <row r="44" spans="1:13" x14ac:dyDescent="0.25">
      <c r="A44" s="25">
        <v>2</v>
      </c>
      <c r="B44" s="52">
        <v>0.78894960518599277</v>
      </c>
      <c r="C44" s="53">
        <v>0.78418759717008468</v>
      </c>
      <c r="D44" s="53">
        <v>0.73082073210729981</v>
      </c>
      <c r="E44" s="53">
        <v>0.77117498732585643</v>
      </c>
      <c r="F44" s="53">
        <v>0.81288611665565991</v>
      </c>
      <c r="G44" s="53">
        <v>0.76463242266175657</v>
      </c>
      <c r="H44" s="53">
        <v>0.82755331936216148</v>
      </c>
      <c r="I44" s="53">
        <v>0.70240146488337996</v>
      </c>
      <c r="J44" s="53">
        <v>0.79226717708927419</v>
      </c>
      <c r="K44" s="53">
        <v>0.75444852474890711</v>
      </c>
      <c r="L44" s="53">
        <v>0.6657457490805665</v>
      </c>
      <c r="M44" s="54">
        <v>0.76920603487755967</v>
      </c>
    </row>
    <row r="45" spans="1:13" x14ac:dyDescent="0.25">
      <c r="A45" s="25">
        <v>1</v>
      </c>
      <c r="B45" s="55">
        <v>0.76950250304374046</v>
      </c>
      <c r="C45" s="56">
        <v>0.75792934828229575</v>
      </c>
      <c r="D45" s="56">
        <v>0.66973519793104885</v>
      </c>
      <c r="E45" s="56">
        <v>0.69671458198747938</v>
      </c>
      <c r="F45" s="56">
        <v>0.75177134806988888</v>
      </c>
      <c r="G45" s="56">
        <v>0.69380969500793732</v>
      </c>
      <c r="H45" s="56">
        <v>0.78140277684773529</v>
      </c>
      <c r="I45" s="56">
        <v>0.64242948693011925</v>
      </c>
      <c r="J45" s="56">
        <v>0.75347893186393367</v>
      </c>
      <c r="K45" s="56">
        <v>0.71097701879920272</v>
      </c>
      <c r="L45" s="56">
        <v>0.60923608468876878</v>
      </c>
      <c r="M45" s="57">
        <v>0.73553550112525035</v>
      </c>
    </row>
    <row r="46" spans="1:13" x14ac:dyDescent="0.25">
      <c r="B46" s="2"/>
      <c r="C46" s="2"/>
      <c r="D46" s="2"/>
      <c r="E46" s="2"/>
      <c r="F46" s="2"/>
      <c r="G46" s="2"/>
      <c r="H46" s="2"/>
      <c r="I46" s="2"/>
      <c r="J46" s="2"/>
      <c r="K46" s="2"/>
      <c r="L46" s="2"/>
      <c r="M46" s="2"/>
    </row>
    <row r="47" spans="1:13" x14ac:dyDescent="0.25">
      <c r="A47" s="23" t="s">
        <v>52</v>
      </c>
      <c r="B47" s="26">
        <v>4</v>
      </c>
      <c r="C47" s="26">
        <v>5</v>
      </c>
      <c r="D47" s="26">
        <v>6</v>
      </c>
      <c r="E47" s="26">
        <v>7</v>
      </c>
      <c r="F47" s="26">
        <v>8</v>
      </c>
      <c r="G47" s="26">
        <v>9</v>
      </c>
      <c r="H47" s="26">
        <v>10</v>
      </c>
      <c r="I47" s="26">
        <v>11</v>
      </c>
      <c r="J47" s="26">
        <v>12</v>
      </c>
      <c r="K47" s="26">
        <v>1</v>
      </c>
      <c r="L47" s="26">
        <v>2</v>
      </c>
      <c r="M47" s="26">
        <v>3</v>
      </c>
    </row>
    <row r="48" spans="1:13" x14ac:dyDescent="0.25">
      <c r="A48" s="25">
        <v>20</v>
      </c>
      <c r="B48" s="49">
        <v>0.88338826254649416</v>
      </c>
      <c r="C48" s="50">
        <v>0.83533903778711671</v>
      </c>
      <c r="D48" s="50">
        <v>0.94788578751655828</v>
      </c>
      <c r="E48" s="50">
        <v>1</v>
      </c>
      <c r="F48" s="50">
        <v>1</v>
      </c>
      <c r="G48" s="50">
        <v>1</v>
      </c>
      <c r="H48" s="50">
        <v>0.93140486134814071</v>
      </c>
      <c r="I48" s="50">
        <v>0.95016803162975716</v>
      </c>
      <c r="J48" s="50">
        <v>0.94163200803266367</v>
      </c>
      <c r="K48" s="50">
        <v>0.96999062565675875</v>
      </c>
      <c r="L48" s="50">
        <v>0.96328007775162539</v>
      </c>
      <c r="M48" s="51">
        <v>0.92327357724584735</v>
      </c>
    </row>
    <row r="49" spans="1:13" x14ac:dyDescent="0.25">
      <c r="A49" s="25">
        <v>19</v>
      </c>
      <c r="B49" s="52">
        <v>0.88338826254649416</v>
      </c>
      <c r="C49" s="53">
        <v>0.83533903778711671</v>
      </c>
      <c r="D49" s="53">
        <v>0.94788578751655828</v>
      </c>
      <c r="E49" s="53">
        <v>1</v>
      </c>
      <c r="F49" s="53">
        <v>1</v>
      </c>
      <c r="G49" s="53">
        <v>1</v>
      </c>
      <c r="H49" s="53">
        <v>0.93140486134814071</v>
      </c>
      <c r="I49" s="53">
        <v>0.95016803162975716</v>
      </c>
      <c r="J49" s="53">
        <v>0.94163200803266367</v>
      </c>
      <c r="K49" s="53">
        <v>0.96999062565675875</v>
      </c>
      <c r="L49" s="53">
        <v>0.96328007775162539</v>
      </c>
      <c r="M49" s="54">
        <v>0.92327357724584735</v>
      </c>
    </row>
    <row r="50" spans="1:13" x14ac:dyDescent="0.25">
      <c r="A50" s="25">
        <v>18</v>
      </c>
      <c r="B50" s="52">
        <v>0.88338826254649416</v>
      </c>
      <c r="C50" s="53">
        <v>0.83533903778711671</v>
      </c>
      <c r="D50" s="53">
        <v>0.94788578751655828</v>
      </c>
      <c r="E50" s="53">
        <v>1</v>
      </c>
      <c r="F50" s="53">
        <v>1</v>
      </c>
      <c r="G50" s="53">
        <v>1</v>
      </c>
      <c r="H50" s="53">
        <v>0.93140486134814071</v>
      </c>
      <c r="I50" s="53">
        <v>0.95016803162975716</v>
      </c>
      <c r="J50" s="53">
        <v>0.94163200803266367</v>
      </c>
      <c r="K50" s="53">
        <v>0.96999062565675875</v>
      </c>
      <c r="L50" s="53">
        <v>0.96328007775162539</v>
      </c>
      <c r="M50" s="54">
        <v>0.92327357724584735</v>
      </c>
    </row>
    <row r="51" spans="1:13" x14ac:dyDescent="0.25">
      <c r="A51" s="25">
        <v>17</v>
      </c>
      <c r="B51" s="52">
        <v>0.88338826254649416</v>
      </c>
      <c r="C51" s="53">
        <v>0.83533903778711671</v>
      </c>
      <c r="D51" s="53">
        <v>0.94788578751655828</v>
      </c>
      <c r="E51" s="53">
        <v>1</v>
      </c>
      <c r="F51" s="53">
        <v>1</v>
      </c>
      <c r="G51" s="53">
        <v>1</v>
      </c>
      <c r="H51" s="53">
        <v>0.93140486134814071</v>
      </c>
      <c r="I51" s="53">
        <v>0.95016803162975716</v>
      </c>
      <c r="J51" s="53">
        <v>0.94163200803266367</v>
      </c>
      <c r="K51" s="53">
        <v>0.96999062565675875</v>
      </c>
      <c r="L51" s="53">
        <v>0.96328007775162539</v>
      </c>
      <c r="M51" s="54">
        <v>0.92327357724584735</v>
      </c>
    </row>
    <row r="52" spans="1:13" x14ac:dyDescent="0.25">
      <c r="A52" s="25">
        <v>16</v>
      </c>
      <c r="B52" s="52">
        <v>0.88338826254649416</v>
      </c>
      <c r="C52" s="53">
        <v>0.83533903778711671</v>
      </c>
      <c r="D52" s="53">
        <v>0.94788578751655828</v>
      </c>
      <c r="E52" s="53">
        <v>1</v>
      </c>
      <c r="F52" s="53">
        <v>1</v>
      </c>
      <c r="G52" s="53">
        <v>1</v>
      </c>
      <c r="H52" s="53">
        <v>0.93140486134814071</v>
      </c>
      <c r="I52" s="53">
        <v>0.95016803162975716</v>
      </c>
      <c r="J52" s="53">
        <v>0.94163200803266367</v>
      </c>
      <c r="K52" s="53">
        <v>0.96999062565675875</v>
      </c>
      <c r="L52" s="53">
        <v>0.96328007775162539</v>
      </c>
      <c r="M52" s="54">
        <v>0.92327357724584735</v>
      </c>
    </row>
    <row r="53" spans="1:13" x14ac:dyDescent="0.25">
      <c r="A53" s="25">
        <v>15</v>
      </c>
      <c r="B53" s="52">
        <v>0.88338826254649416</v>
      </c>
      <c r="C53" s="53">
        <v>0.83533903778711671</v>
      </c>
      <c r="D53" s="53">
        <v>0.94788578751655828</v>
      </c>
      <c r="E53" s="53">
        <v>1</v>
      </c>
      <c r="F53" s="53">
        <v>1</v>
      </c>
      <c r="G53" s="53">
        <v>1</v>
      </c>
      <c r="H53" s="53">
        <v>0.93140486134814071</v>
      </c>
      <c r="I53" s="53">
        <v>0.95016803162975716</v>
      </c>
      <c r="J53" s="53">
        <v>0.94163200803266367</v>
      </c>
      <c r="K53" s="53">
        <v>0.96999062565675875</v>
      </c>
      <c r="L53" s="53">
        <v>0.96328007775162539</v>
      </c>
      <c r="M53" s="54">
        <v>0.92327357724584735</v>
      </c>
    </row>
    <row r="54" spans="1:13" x14ac:dyDescent="0.25">
      <c r="A54" s="25">
        <v>14</v>
      </c>
      <c r="B54" s="52">
        <v>0.88338826254649416</v>
      </c>
      <c r="C54" s="53">
        <v>0.83533903778711671</v>
      </c>
      <c r="D54" s="53">
        <v>0.94788578751655828</v>
      </c>
      <c r="E54" s="53">
        <v>1</v>
      </c>
      <c r="F54" s="53">
        <v>1</v>
      </c>
      <c r="G54" s="53">
        <v>1</v>
      </c>
      <c r="H54" s="53">
        <v>0.93140486134814071</v>
      </c>
      <c r="I54" s="53">
        <v>0.9427563294114838</v>
      </c>
      <c r="J54" s="53">
        <v>0.94163200803266367</v>
      </c>
      <c r="K54" s="53">
        <v>0.96999062565675875</v>
      </c>
      <c r="L54" s="53">
        <v>0.96328007775162539</v>
      </c>
      <c r="M54" s="54">
        <v>0.92327357724584735</v>
      </c>
    </row>
    <row r="55" spans="1:13" x14ac:dyDescent="0.25">
      <c r="A55" s="25">
        <v>13</v>
      </c>
      <c r="B55" s="52">
        <v>0.88338826254649416</v>
      </c>
      <c r="C55" s="53">
        <v>0.83533903778711671</v>
      </c>
      <c r="D55" s="53">
        <v>0.94788578751655828</v>
      </c>
      <c r="E55" s="53">
        <v>1</v>
      </c>
      <c r="F55" s="53">
        <v>1</v>
      </c>
      <c r="G55" s="53">
        <v>1</v>
      </c>
      <c r="H55" s="53">
        <v>0.93140486134814071</v>
      </c>
      <c r="I55" s="53">
        <v>0.92789262600149303</v>
      </c>
      <c r="J55" s="53">
        <v>0.94163200803266367</v>
      </c>
      <c r="K55" s="53">
        <v>0.96999062565675875</v>
      </c>
      <c r="L55" s="53">
        <v>0.96328007775162539</v>
      </c>
      <c r="M55" s="54">
        <v>0.92327357724584735</v>
      </c>
    </row>
    <row r="56" spans="1:13" x14ac:dyDescent="0.25">
      <c r="A56" s="25">
        <v>12</v>
      </c>
      <c r="B56" s="52">
        <v>0.88338826254649416</v>
      </c>
      <c r="C56" s="53">
        <v>0.83533903778711671</v>
      </c>
      <c r="D56" s="53">
        <v>0.94788578751655828</v>
      </c>
      <c r="E56" s="53">
        <v>1</v>
      </c>
      <c r="F56" s="53">
        <v>1</v>
      </c>
      <c r="G56" s="53">
        <v>1</v>
      </c>
      <c r="H56" s="53">
        <v>0.93140486134814071</v>
      </c>
      <c r="I56" s="53">
        <v>0.90557692139978507</v>
      </c>
      <c r="J56" s="53">
        <v>0.94163200803266367</v>
      </c>
      <c r="K56" s="53">
        <v>0.96380452288701735</v>
      </c>
      <c r="L56" s="53">
        <v>0.95726216665078179</v>
      </c>
      <c r="M56" s="54">
        <v>0.91770846565893682</v>
      </c>
    </row>
    <row r="57" spans="1:13" x14ac:dyDescent="0.25">
      <c r="A57" s="25">
        <v>11</v>
      </c>
      <c r="B57" s="52">
        <v>0.87601335448640327</v>
      </c>
      <c r="C57" s="53">
        <v>0.83533903778711671</v>
      </c>
      <c r="D57" s="53">
        <v>0.94788578751655828</v>
      </c>
      <c r="E57" s="53">
        <v>1</v>
      </c>
      <c r="F57" s="53">
        <v>1</v>
      </c>
      <c r="G57" s="53">
        <v>1</v>
      </c>
      <c r="H57" s="53">
        <v>0.93140486134814071</v>
      </c>
      <c r="I57" s="53">
        <v>0.87580921560635994</v>
      </c>
      <c r="J57" s="53">
        <v>0.93985440489633754</v>
      </c>
      <c r="K57" s="53">
        <v>0.9479767010210578</v>
      </c>
      <c r="L57" s="53">
        <v>0.94097211536808112</v>
      </c>
      <c r="M57" s="54">
        <v>0.90283454127548612</v>
      </c>
    </row>
    <row r="58" spans="1:13" x14ac:dyDescent="0.25">
      <c r="A58" s="25">
        <v>10</v>
      </c>
      <c r="B58" s="52">
        <v>0.86010066712563216</v>
      </c>
      <c r="C58" s="53">
        <v>0.82801330840098941</v>
      </c>
      <c r="D58" s="53">
        <v>0.93533775336962321</v>
      </c>
      <c r="E58" s="53">
        <v>1</v>
      </c>
      <c r="F58" s="53">
        <v>1</v>
      </c>
      <c r="G58" s="53">
        <v>1</v>
      </c>
      <c r="H58" s="53">
        <v>0.92544920557301991</v>
      </c>
      <c r="I58" s="53">
        <v>0.83858950862121784</v>
      </c>
      <c r="J58" s="53">
        <v>0.92807791118532634</v>
      </c>
      <c r="K58" s="53">
        <v>0.92250716005887989</v>
      </c>
      <c r="L58" s="53">
        <v>0.91440992390352338</v>
      </c>
      <c r="M58" s="54">
        <v>0.87865180409549493</v>
      </c>
    </row>
    <row r="59" spans="1:13" x14ac:dyDescent="0.25">
      <c r="A59" s="25">
        <v>9</v>
      </c>
      <c r="B59" s="52">
        <v>0.83565020046418059</v>
      </c>
      <c r="C59" s="53">
        <v>0.80952818976199559</v>
      </c>
      <c r="D59" s="53">
        <v>0.90896120765392974</v>
      </c>
      <c r="E59" s="53">
        <v>1</v>
      </c>
      <c r="F59" s="53">
        <v>1</v>
      </c>
      <c r="G59" s="53">
        <v>0.99003311994717358</v>
      </c>
      <c r="H59" s="53">
        <v>0.90607827620599291</v>
      </c>
      <c r="I59" s="53">
        <v>0.79391780044435878</v>
      </c>
      <c r="J59" s="53">
        <v>0.90630252689963031</v>
      </c>
      <c r="K59" s="53">
        <v>0.88739590000048385</v>
      </c>
      <c r="L59" s="53">
        <v>0.87757559225710857</v>
      </c>
      <c r="M59" s="54">
        <v>0.84516025411896312</v>
      </c>
    </row>
    <row r="60" spans="1:13" x14ac:dyDescent="0.25">
      <c r="A60" s="25">
        <v>8</v>
      </c>
      <c r="B60" s="52">
        <v>0.80266195450204925</v>
      </c>
      <c r="C60" s="53">
        <v>0.77988368187013546</v>
      </c>
      <c r="D60" s="53">
        <v>0.86875615036947806</v>
      </c>
      <c r="E60" s="53">
        <v>0.990966500469738</v>
      </c>
      <c r="F60" s="53">
        <v>0.98007510217400329</v>
      </c>
      <c r="G60" s="53">
        <v>0.95913891005161855</v>
      </c>
      <c r="H60" s="53">
        <v>0.87329207324705949</v>
      </c>
      <c r="I60" s="53">
        <v>0.74179409107578209</v>
      </c>
      <c r="J60" s="53">
        <v>0.87452825203924878</v>
      </c>
      <c r="K60" s="53">
        <v>0.84264292084586967</v>
      </c>
      <c r="L60" s="53">
        <v>0.83046912042883669</v>
      </c>
      <c r="M60" s="54">
        <v>0.80235989134589103</v>
      </c>
    </row>
    <row r="61" spans="1:13" x14ac:dyDescent="0.25">
      <c r="A61" s="25">
        <v>7</v>
      </c>
      <c r="B61" s="52">
        <v>0.76113592923923767</v>
      </c>
      <c r="C61" s="53">
        <v>0.73907978472540903</v>
      </c>
      <c r="D61" s="53">
        <v>0.81472258151626797</v>
      </c>
      <c r="E61" s="53">
        <v>0.94519988764182117</v>
      </c>
      <c r="F61" s="53">
        <v>0.9342752215263701</v>
      </c>
      <c r="G61" s="53">
        <v>0.90937392980975362</v>
      </c>
      <c r="H61" s="53">
        <v>0.82709059669621965</v>
      </c>
      <c r="I61" s="53">
        <v>0.68221838051548844</v>
      </c>
      <c r="J61" s="53">
        <v>0.8327550866041824</v>
      </c>
      <c r="K61" s="53">
        <v>0.78824822259503735</v>
      </c>
      <c r="L61" s="53">
        <v>0.77309050841870786</v>
      </c>
      <c r="M61" s="54">
        <v>0.75025071577627844</v>
      </c>
    </row>
    <row r="62" spans="1:13" x14ac:dyDescent="0.25">
      <c r="A62" s="25">
        <v>6</v>
      </c>
      <c r="B62" s="52">
        <v>0.71107212467574588</v>
      </c>
      <c r="C62" s="53">
        <v>0.68711649832781618</v>
      </c>
      <c r="D62" s="53">
        <v>0.74686050109429991</v>
      </c>
      <c r="E62" s="53">
        <v>0.87789689404667048</v>
      </c>
      <c r="F62" s="53">
        <v>0.86846764926703846</v>
      </c>
      <c r="G62" s="53">
        <v>0.84073817922157867</v>
      </c>
      <c r="H62" s="53">
        <v>0.76747384655347384</v>
      </c>
      <c r="I62" s="53">
        <v>0.61519066876347739</v>
      </c>
      <c r="J62" s="53">
        <v>0.78098303059443075</v>
      </c>
      <c r="K62" s="53">
        <v>0.72421180524798667</v>
      </c>
      <c r="L62" s="53">
        <v>0.70543975622672195</v>
      </c>
      <c r="M62" s="54">
        <v>0.68883272741012536</v>
      </c>
    </row>
    <row r="63" spans="1:13" x14ac:dyDescent="0.25">
      <c r="A63" s="25">
        <v>5</v>
      </c>
      <c r="B63" s="52">
        <v>0.65247054081157407</v>
      </c>
      <c r="C63" s="53">
        <v>0.62399382267735692</v>
      </c>
      <c r="D63" s="53">
        <v>0.66516990910357365</v>
      </c>
      <c r="E63" s="53">
        <v>0.7890575196842855</v>
      </c>
      <c r="F63" s="53">
        <v>0.78265238539600879</v>
      </c>
      <c r="G63" s="53">
        <v>0.75323165828709382</v>
      </c>
      <c r="H63" s="53">
        <v>0.69444182281882139</v>
      </c>
      <c r="I63" s="53">
        <v>0.54071095581974937</v>
      </c>
      <c r="J63" s="53">
        <v>0.71921208400999392</v>
      </c>
      <c r="K63" s="53">
        <v>0.65053366880471786</v>
      </c>
      <c r="L63" s="53">
        <v>0.62751686385287886</v>
      </c>
      <c r="M63" s="54">
        <v>0.61810592624743199</v>
      </c>
    </row>
    <row r="64" spans="1:13" x14ac:dyDescent="0.25">
      <c r="A64" s="25">
        <v>4</v>
      </c>
      <c r="B64" s="52">
        <v>0.58533117764672205</v>
      </c>
      <c r="C64" s="53">
        <v>0.54971175777403136</v>
      </c>
      <c r="D64" s="53">
        <v>0.56965080554408898</v>
      </c>
      <c r="E64" s="53">
        <v>0.678681764554667</v>
      </c>
      <c r="F64" s="53">
        <v>0.67682942991328066</v>
      </c>
      <c r="G64" s="53">
        <v>0.64685436700629917</v>
      </c>
      <c r="H64" s="53">
        <v>0.60799452549226274</v>
      </c>
      <c r="I64" s="53">
        <v>0.45877924168430428</v>
      </c>
      <c r="J64" s="53">
        <v>0.64744224685087204</v>
      </c>
      <c r="K64" s="53">
        <v>0.56721381326523068</v>
      </c>
      <c r="L64" s="53">
        <v>0.53932183129717881</v>
      </c>
      <c r="M64" s="54">
        <v>0.53807031228819802</v>
      </c>
    </row>
    <row r="65" spans="1:13" x14ac:dyDescent="0.25">
      <c r="A65" s="25">
        <v>3</v>
      </c>
      <c r="B65" s="52">
        <v>0.50965403518119001</v>
      </c>
      <c r="C65" s="53">
        <v>0.46427030361783939</v>
      </c>
      <c r="D65" s="53">
        <v>0.46030319041584628</v>
      </c>
      <c r="E65" s="53">
        <v>0.54676962865781453</v>
      </c>
      <c r="F65" s="53">
        <v>0.55099878281885406</v>
      </c>
      <c r="G65" s="53">
        <v>0.52160630537919439</v>
      </c>
      <c r="H65" s="53">
        <v>0.50813195457379789</v>
      </c>
      <c r="I65" s="53">
        <v>0.36939552635714196</v>
      </c>
      <c r="J65" s="53">
        <v>0.56567351911706498</v>
      </c>
      <c r="K65" s="53">
        <v>0.47425223862952542</v>
      </c>
      <c r="L65" s="53">
        <v>0.44085465855962164</v>
      </c>
      <c r="M65" s="54">
        <v>0.44872588553242365</v>
      </c>
    </row>
    <row r="66" spans="1:13" x14ac:dyDescent="0.25">
      <c r="A66" s="25">
        <v>2</v>
      </c>
      <c r="B66" s="52">
        <v>0.42543911341497775</v>
      </c>
      <c r="C66" s="53">
        <v>0.36766946020878111</v>
      </c>
      <c r="D66" s="53">
        <v>0.33712706371884527</v>
      </c>
      <c r="E66" s="53">
        <v>0.3933211119937281</v>
      </c>
      <c r="F66" s="53">
        <v>0.40516044411272939</v>
      </c>
      <c r="G66" s="53">
        <v>0.37748747340577982</v>
      </c>
      <c r="H66" s="53">
        <v>0.39485411006342647</v>
      </c>
      <c r="I66" s="53">
        <v>0.27255980983826245</v>
      </c>
      <c r="J66" s="53">
        <v>0.47390590080857287</v>
      </c>
      <c r="K66" s="53">
        <v>0.37164894489760192</v>
      </c>
      <c r="L66" s="53">
        <v>0.33211534564020739</v>
      </c>
      <c r="M66" s="54">
        <v>0.35007264598010884</v>
      </c>
    </row>
    <row r="67" spans="1:13" x14ac:dyDescent="0.25">
      <c r="A67" s="25">
        <v>1</v>
      </c>
      <c r="B67" s="55">
        <v>0.33268641234808544</v>
      </c>
      <c r="C67" s="56">
        <v>0.25990922754685641</v>
      </c>
      <c r="D67" s="56">
        <v>0.20012242545308612</v>
      </c>
      <c r="E67" s="56">
        <v>0.21833621456240779</v>
      </c>
      <c r="F67" s="56">
        <v>0.23931441379490626</v>
      </c>
      <c r="G67" s="56">
        <v>0.21449787108605531</v>
      </c>
      <c r="H67" s="56">
        <v>0.26816099196114884</v>
      </c>
      <c r="I67" s="56">
        <v>0.16827209212766575</v>
      </c>
      <c r="J67" s="56">
        <v>0.37213939192539552</v>
      </c>
      <c r="K67" s="56">
        <v>0.25940393206946022</v>
      </c>
      <c r="L67" s="56">
        <v>0.21310389253893613</v>
      </c>
      <c r="M67" s="57">
        <v>0.24211059363125359</v>
      </c>
    </row>
    <row r="68" spans="1:13" x14ac:dyDescent="0.25">
      <c r="B68" s="2"/>
      <c r="C68" s="2"/>
      <c r="D68" s="2"/>
      <c r="E68" s="2"/>
      <c r="F68" s="2"/>
      <c r="G68" s="2"/>
      <c r="H68" s="2"/>
      <c r="I68" s="2"/>
      <c r="J68" s="2"/>
      <c r="K68" s="2"/>
      <c r="L68" s="2"/>
      <c r="M68" s="2"/>
    </row>
    <row r="69" spans="1:13" x14ac:dyDescent="0.25">
      <c r="A69" s="23" t="s">
        <v>53</v>
      </c>
      <c r="B69" s="26">
        <v>4</v>
      </c>
      <c r="C69" s="26">
        <v>5</v>
      </c>
      <c r="D69" s="26">
        <v>6</v>
      </c>
      <c r="E69" s="26">
        <v>7</v>
      </c>
      <c r="F69" s="26">
        <v>8</v>
      </c>
      <c r="G69" s="26">
        <v>9</v>
      </c>
      <c r="H69" s="26">
        <v>10</v>
      </c>
      <c r="I69" s="26">
        <v>11</v>
      </c>
      <c r="J69" s="26">
        <v>12</v>
      </c>
      <c r="K69" s="26">
        <v>1</v>
      </c>
      <c r="L69" s="26">
        <v>2</v>
      </c>
      <c r="M69" s="26">
        <v>3</v>
      </c>
    </row>
    <row r="70" spans="1:13" x14ac:dyDescent="0.25">
      <c r="A70" s="25">
        <v>20</v>
      </c>
      <c r="B70" s="49">
        <v>0.89489798956098343</v>
      </c>
      <c r="C70" s="50">
        <v>0.86339776449206351</v>
      </c>
      <c r="D70" s="50">
        <v>0.95317102639774753</v>
      </c>
      <c r="E70" s="50">
        <v>0.99757769766967264</v>
      </c>
      <c r="F70" s="50">
        <v>1</v>
      </c>
      <c r="G70" s="50">
        <v>0.99932809062538275</v>
      </c>
      <c r="H70" s="50">
        <v>0.96063072123850957</v>
      </c>
      <c r="I70" s="50">
        <v>0.921207040157761</v>
      </c>
      <c r="J70" s="50">
        <v>0.94340718888991104</v>
      </c>
      <c r="K70" s="50">
        <v>0.95985102307968917</v>
      </c>
      <c r="L70" s="50">
        <v>0.95403008968857739</v>
      </c>
      <c r="M70" s="51">
        <v>0.92862172452839553</v>
      </c>
    </row>
    <row r="71" spans="1:13" x14ac:dyDescent="0.25">
      <c r="A71" s="25">
        <v>19</v>
      </c>
      <c r="B71" s="52">
        <v>0.89489798956098343</v>
      </c>
      <c r="C71" s="53">
        <v>0.86339776449206351</v>
      </c>
      <c r="D71" s="53">
        <v>0.95317102639774753</v>
      </c>
      <c r="E71" s="53">
        <v>0.99757769766967264</v>
      </c>
      <c r="F71" s="53">
        <v>1</v>
      </c>
      <c r="G71" s="53">
        <v>0.99932809062538275</v>
      </c>
      <c r="H71" s="53">
        <v>0.96063072123850957</v>
      </c>
      <c r="I71" s="53">
        <v>0.921207040157761</v>
      </c>
      <c r="J71" s="53">
        <v>0.94340718888991104</v>
      </c>
      <c r="K71" s="53">
        <v>0.95985102307968917</v>
      </c>
      <c r="L71" s="53">
        <v>0.95403008968857739</v>
      </c>
      <c r="M71" s="54">
        <v>0.92862172452839553</v>
      </c>
    </row>
    <row r="72" spans="1:13" x14ac:dyDescent="0.25">
      <c r="A72" s="25">
        <v>18</v>
      </c>
      <c r="B72" s="52">
        <v>0.89489798956098343</v>
      </c>
      <c r="C72" s="53">
        <v>0.86339776449206351</v>
      </c>
      <c r="D72" s="53">
        <v>0.95317102639774753</v>
      </c>
      <c r="E72" s="53">
        <v>0.99757769766967264</v>
      </c>
      <c r="F72" s="53">
        <v>1</v>
      </c>
      <c r="G72" s="53">
        <v>0.99932809062538275</v>
      </c>
      <c r="H72" s="53">
        <v>0.96063072123850957</v>
      </c>
      <c r="I72" s="53">
        <v>0.921207040157761</v>
      </c>
      <c r="J72" s="53">
        <v>0.94340718888991104</v>
      </c>
      <c r="K72" s="53">
        <v>0.95985102307968917</v>
      </c>
      <c r="L72" s="53">
        <v>0.95403008968857739</v>
      </c>
      <c r="M72" s="54">
        <v>0.92862172452839553</v>
      </c>
    </row>
    <row r="73" spans="1:13" x14ac:dyDescent="0.25">
      <c r="A73" s="25">
        <v>17</v>
      </c>
      <c r="B73" s="52">
        <v>0.89489798956098343</v>
      </c>
      <c r="C73" s="53">
        <v>0.86339776449206351</v>
      </c>
      <c r="D73" s="53">
        <v>0.95317102639774753</v>
      </c>
      <c r="E73" s="53">
        <v>0.99757769766967264</v>
      </c>
      <c r="F73" s="53">
        <v>1</v>
      </c>
      <c r="G73" s="53">
        <v>0.99932809062538275</v>
      </c>
      <c r="H73" s="53">
        <v>0.96063072123850957</v>
      </c>
      <c r="I73" s="53">
        <v>0.921207040157761</v>
      </c>
      <c r="J73" s="53">
        <v>0.94340718888991104</v>
      </c>
      <c r="K73" s="53">
        <v>0.95985102307968917</v>
      </c>
      <c r="L73" s="53">
        <v>0.95403008968857739</v>
      </c>
      <c r="M73" s="54">
        <v>0.92862172452839553</v>
      </c>
    </row>
    <row r="74" spans="1:13" x14ac:dyDescent="0.25">
      <c r="A74" s="25">
        <v>16</v>
      </c>
      <c r="B74" s="52">
        <v>0.89489798956098343</v>
      </c>
      <c r="C74" s="53">
        <v>0.86339776449206351</v>
      </c>
      <c r="D74" s="53">
        <v>0.95317102639774753</v>
      </c>
      <c r="E74" s="53">
        <v>0.99757769766967264</v>
      </c>
      <c r="F74" s="53">
        <v>1</v>
      </c>
      <c r="G74" s="53">
        <v>0.99932809062538275</v>
      </c>
      <c r="H74" s="53">
        <v>0.96063072123850957</v>
      </c>
      <c r="I74" s="53">
        <v>0.921207040157761</v>
      </c>
      <c r="J74" s="53">
        <v>0.94340718888991104</v>
      </c>
      <c r="K74" s="53">
        <v>0.95985102307968917</v>
      </c>
      <c r="L74" s="53">
        <v>0.95403008968857739</v>
      </c>
      <c r="M74" s="54">
        <v>0.92862172452839553</v>
      </c>
    </row>
    <row r="75" spans="1:13" x14ac:dyDescent="0.25">
      <c r="A75" s="25">
        <v>15</v>
      </c>
      <c r="B75" s="52">
        <v>0.89489798956098343</v>
      </c>
      <c r="C75" s="53">
        <v>0.86339776449206351</v>
      </c>
      <c r="D75" s="53">
        <v>0.95317102639774753</v>
      </c>
      <c r="E75" s="53">
        <v>0.99757769766967264</v>
      </c>
      <c r="F75" s="53">
        <v>1</v>
      </c>
      <c r="G75" s="53">
        <v>0.99932809062538275</v>
      </c>
      <c r="H75" s="53">
        <v>0.96063072123850957</v>
      </c>
      <c r="I75" s="53">
        <v>0.921207040157761</v>
      </c>
      <c r="J75" s="53">
        <v>0.94340718888991104</v>
      </c>
      <c r="K75" s="53">
        <v>0.95985102307968917</v>
      </c>
      <c r="L75" s="53">
        <v>0.95403008968857739</v>
      </c>
      <c r="M75" s="54">
        <v>0.92862172452839553</v>
      </c>
    </row>
    <row r="76" spans="1:13" x14ac:dyDescent="0.25">
      <c r="A76" s="25">
        <v>14</v>
      </c>
      <c r="B76" s="52">
        <v>0.89489798956098343</v>
      </c>
      <c r="C76" s="53">
        <v>0.86339776449206351</v>
      </c>
      <c r="D76" s="53">
        <v>0.95317102639774753</v>
      </c>
      <c r="E76" s="53">
        <v>0.99757769766967264</v>
      </c>
      <c r="F76" s="53">
        <v>1</v>
      </c>
      <c r="G76" s="53">
        <v>0.99932809062538275</v>
      </c>
      <c r="H76" s="53">
        <v>0.96063072123850957</v>
      </c>
      <c r="I76" s="53">
        <v>0.921207040157761</v>
      </c>
      <c r="J76" s="53">
        <v>0.94340718888991104</v>
      </c>
      <c r="K76" s="53">
        <v>0.95985102307968917</v>
      </c>
      <c r="L76" s="53">
        <v>0.95403008968857739</v>
      </c>
      <c r="M76" s="54">
        <v>0.92862172452839553</v>
      </c>
    </row>
    <row r="77" spans="1:13" x14ac:dyDescent="0.25">
      <c r="A77" s="25">
        <v>13</v>
      </c>
      <c r="B77" s="52">
        <v>0.89489798956098343</v>
      </c>
      <c r="C77" s="53">
        <v>0.86339776449206351</v>
      </c>
      <c r="D77" s="53">
        <v>0.95317102639774753</v>
      </c>
      <c r="E77" s="53">
        <v>0.99757769766967264</v>
      </c>
      <c r="F77" s="53">
        <v>1</v>
      </c>
      <c r="G77" s="53">
        <v>0.99932809062538275</v>
      </c>
      <c r="H77" s="53">
        <v>0.96063072123850957</v>
      </c>
      <c r="I77" s="53">
        <v>0.921207040157761</v>
      </c>
      <c r="J77" s="53">
        <v>0.94340718888991104</v>
      </c>
      <c r="K77" s="53">
        <v>0.95985102307968917</v>
      </c>
      <c r="L77" s="53">
        <v>0.95403008968857739</v>
      </c>
      <c r="M77" s="54">
        <v>0.92862172452839553</v>
      </c>
    </row>
    <row r="78" spans="1:13" x14ac:dyDescent="0.25">
      <c r="A78" s="25">
        <v>12</v>
      </c>
      <c r="B78" s="52">
        <v>0.89381584226165889</v>
      </c>
      <c r="C78" s="53">
        <v>0.86339776449206351</v>
      </c>
      <c r="D78" s="53">
        <v>0.95317102639774753</v>
      </c>
      <c r="E78" s="53">
        <v>0.99757769766967264</v>
      </c>
      <c r="F78" s="53">
        <v>1</v>
      </c>
      <c r="G78" s="53">
        <v>0.99932809062538275</v>
      </c>
      <c r="H78" s="53">
        <v>0.96063072123850957</v>
      </c>
      <c r="I78" s="53">
        <v>0.921207040157761</v>
      </c>
      <c r="J78" s="53">
        <v>0.94340718888991104</v>
      </c>
      <c r="K78" s="53">
        <v>0.95985102307968917</v>
      </c>
      <c r="L78" s="53">
        <v>0.95403008968857739</v>
      </c>
      <c r="M78" s="54">
        <v>0.92862172452839553</v>
      </c>
    </row>
    <row r="79" spans="1:13" x14ac:dyDescent="0.25">
      <c r="A79" s="25">
        <v>11</v>
      </c>
      <c r="B79" s="52">
        <v>0.888966986788852</v>
      </c>
      <c r="C79" s="53">
        <v>0.86339776449206351</v>
      </c>
      <c r="D79" s="53">
        <v>0.95317102639774753</v>
      </c>
      <c r="E79" s="53">
        <v>0.99757769766967264</v>
      </c>
      <c r="F79" s="53">
        <v>1</v>
      </c>
      <c r="G79" s="53">
        <v>0.99932809062538275</v>
      </c>
      <c r="H79" s="53">
        <v>0.96063072123850957</v>
      </c>
      <c r="I79" s="53">
        <v>0.921207040157761</v>
      </c>
      <c r="J79" s="53">
        <v>0.94173889819001488</v>
      </c>
      <c r="K79" s="53">
        <v>0.95426920835874851</v>
      </c>
      <c r="L79" s="53">
        <v>0.94745149248401128</v>
      </c>
      <c r="M79" s="54">
        <v>0.92862172452839553</v>
      </c>
    </row>
    <row r="80" spans="1:13" x14ac:dyDescent="0.25">
      <c r="A80" s="25">
        <v>10</v>
      </c>
      <c r="B80" s="52">
        <v>0.88035142314256254</v>
      </c>
      <c r="C80" s="53">
        <v>0.86339776449206351</v>
      </c>
      <c r="D80" s="53">
        <v>0.95317102639774753</v>
      </c>
      <c r="E80" s="53">
        <v>0.99757769766967264</v>
      </c>
      <c r="F80" s="53">
        <v>1</v>
      </c>
      <c r="G80" s="53">
        <v>0.99932809062538275</v>
      </c>
      <c r="H80" s="53">
        <v>0.96063072123850957</v>
      </c>
      <c r="I80" s="53">
        <v>0.91824849125902297</v>
      </c>
      <c r="J80" s="53">
        <v>0.93310270108571158</v>
      </c>
      <c r="K80" s="53">
        <v>0.9404328253920855</v>
      </c>
      <c r="L80" s="53">
        <v>0.93335463319309797</v>
      </c>
      <c r="M80" s="54">
        <v>0.92609298771268334</v>
      </c>
    </row>
    <row r="81" spans="1:13" x14ac:dyDescent="0.25">
      <c r="A81" s="25">
        <v>9</v>
      </c>
      <c r="B81" s="52">
        <v>0.86796915132279062</v>
      </c>
      <c r="C81" s="53">
        <v>0.85791495145055896</v>
      </c>
      <c r="D81" s="53">
        <v>0.94223771490911346</v>
      </c>
      <c r="E81" s="53">
        <v>0.99757769766967264</v>
      </c>
      <c r="F81" s="53">
        <v>1</v>
      </c>
      <c r="G81" s="53">
        <v>0.99527283318034554</v>
      </c>
      <c r="H81" s="53">
        <v>0.95708847837927591</v>
      </c>
      <c r="I81" s="53">
        <v>0.90753945139835546</v>
      </c>
      <c r="J81" s="53">
        <v>0.91749859757700092</v>
      </c>
      <c r="K81" s="53">
        <v>0.91834187417970048</v>
      </c>
      <c r="L81" s="53">
        <v>0.91173951181583779</v>
      </c>
      <c r="M81" s="54">
        <v>0.91668698974130236</v>
      </c>
    </row>
    <row r="82" spans="1:13" x14ac:dyDescent="0.25">
      <c r="A82" s="25">
        <v>8</v>
      </c>
      <c r="B82" s="52">
        <v>0.85182017132953625</v>
      </c>
      <c r="C82" s="53">
        <v>0.84445281829345586</v>
      </c>
      <c r="D82" s="53">
        <v>0.9200577018388183</v>
      </c>
      <c r="E82" s="53">
        <v>0.9860529924392567</v>
      </c>
      <c r="F82" s="53">
        <v>0.98171889348671437</v>
      </c>
      <c r="G82" s="53">
        <v>0.97895697708922158</v>
      </c>
      <c r="H82" s="53">
        <v>0.94479284305250832</v>
      </c>
      <c r="I82" s="53">
        <v>0.88907992057575846</v>
      </c>
      <c r="J82" s="53">
        <v>0.89492658766388333</v>
      </c>
      <c r="K82" s="53">
        <v>0.88799635472159311</v>
      </c>
      <c r="L82" s="53">
        <v>0.8826061283522304</v>
      </c>
      <c r="M82" s="54">
        <v>0.90040373061425227</v>
      </c>
    </row>
    <row r="83" spans="1:13" x14ac:dyDescent="0.25">
      <c r="A83" s="25">
        <v>7</v>
      </c>
      <c r="B83" s="52">
        <v>0.83190448316279941</v>
      </c>
      <c r="C83" s="53">
        <v>0.82301136502075389</v>
      </c>
      <c r="D83" s="53">
        <v>0.88663098718686228</v>
      </c>
      <c r="E83" s="53">
        <v>0.96139846557456798</v>
      </c>
      <c r="F83" s="53">
        <v>0.94664477222223697</v>
      </c>
      <c r="G83" s="53">
        <v>0.95038052235201076</v>
      </c>
      <c r="H83" s="53">
        <v>0.92374381525820715</v>
      </c>
      <c r="I83" s="53">
        <v>0.86286989879123177</v>
      </c>
      <c r="J83" s="53">
        <v>0.86538667134635849</v>
      </c>
      <c r="K83" s="53">
        <v>0.84939626701776361</v>
      </c>
      <c r="L83" s="53">
        <v>0.84595448280227592</v>
      </c>
      <c r="M83" s="54">
        <v>0.8772432103315333</v>
      </c>
    </row>
    <row r="84" spans="1:13" x14ac:dyDescent="0.25">
      <c r="A84" s="25">
        <v>6</v>
      </c>
      <c r="B84" s="52">
        <v>0.80822208682258012</v>
      </c>
      <c r="C84" s="53">
        <v>0.79359059163245327</v>
      </c>
      <c r="D84" s="53">
        <v>0.84195757095324542</v>
      </c>
      <c r="E84" s="53">
        <v>0.92361411707560626</v>
      </c>
      <c r="F84" s="53">
        <v>0.89604196175879569</v>
      </c>
      <c r="G84" s="53">
        <v>0.90954346896871308</v>
      </c>
      <c r="H84" s="53">
        <v>0.89394139499637237</v>
      </c>
      <c r="I84" s="53">
        <v>0.82890938604477538</v>
      </c>
      <c r="J84" s="53">
        <v>0.82887884862442651</v>
      </c>
      <c r="K84" s="53">
        <v>0.80254161106821187</v>
      </c>
      <c r="L84" s="53">
        <v>0.80178457516597434</v>
      </c>
      <c r="M84" s="54">
        <v>0.84720542889314554</v>
      </c>
    </row>
    <row r="85" spans="1:13" x14ac:dyDescent="0.25">
      <c r="A85" s="25">
        <v>5</v>
      </c>
      <c r="B85" s="52">
        <v>0.78077298230887848</v>
      </c>
      <c r="C85" s="53">
        <v>0.75619049812855388</v>
      </c>
      <c r="D85" s="53">
        <v>0.78603745313796747</v>
      </c>
      <c r="E85" s="53">
        <v>0.87269994694237174</v>
      </c>
      <c r="F85" s="53">
        <v>0.82991046209639041</v>
      </c>
      <c r="G85" s="53">
        <v>0.85644581693932864</v>
      </c>
      <c r="H85" s="53">
        <v>0.85538558226700367</v>
      </c>
      <c r="I85" s="53">
        <v>0.78719838233638928</v>
      </c>
      <c r="J85" s="53">
        <v>0.7854031194980875</v>
      </c>
      <c r="K85" s="53">
        <v>0.747432386872938</v>
      </c>
      <c r="L85" s="53">
        <v>0.75009640544332568</v>
      </c>
      <c r="M85" s="54">
        <v>0.81029038629908878</v>
      </c>
    </row>
    <row r="86" spans="1:13" x14ac:dyDescent="0.25">
      <c r="A86" s="25">
        <v>4</v>
      </c>
      <c r="B86" s="52">
        <v>0.74955716962169427</v>
      </c>
      <c r="C86" s="53">
        <v>0.71081108450905583</v>
      </c>
      <c r="D86" s="53">
        <v>0.71887063374102844</v>
      </c>
      <c r="E86" s="53">
        <v>0.80865595517486433</v>
      </c>
      <c r="F86" s="53">
        <v>0.74825027323502113</v>
      </c>
      <c r="G86" s="53">
        <v>0.79108756626385723</v>
      </c>
      <c r="H86" s="53">
        <v>0.80807637707010138</v>
      </c>
      <c r="I86" s="53">
        <v>0.7377368876660737</v>
      </c>
      <c r="J86" s="53">
        <v>0.73495948396734112</v>
      </c>
      <c r="K86" s="53">
        <v>0.6840685944319419</v>
      </c>
      <c r="L86" s="53">
        <v>0.69088997363432991</v>
      </c>
      <c r="M86" s="54">
        <v>0.76649808254936325</v>
      </c>
    </row>
    <row r="87" spans="1:13" x14ac:dyDescent="0.25">
      <c r="A87" s="25">
        <v>3</v>
      </c>
      <c r="B87" s="52">
        <v>0.71457464876102761</v>
      </c>
      <c r="C87" s="53">
        <v>0.65745235077395914</v>
      </c>
      <c r="D87" s="53">
        <v>0.64045711276242834</v>
      </c>
      <c r="E87" s="53">
        <v>0.73148214177308402</v>
      </c>
      <c r="F87" s="53">
        <v>0.65106139517468775</v>
      </c>
      <c r="G87" s="53">
        <v>0.71346871694229907</v>
      </c>
      <c r="H87" s="53">
        <v>0.75201377940566527</v>
      </c>
      <c r="I87" s="53">
        <v>0.68052490203382865</v>
      </c>
      <c r="J87" s="53">
        <v>0.67754794203218771</v>
      </c>
      <c r="K87" s="53">
        <v>0.61245023374522367</v>
      </c>
      <c r="L87" s="53">
        <v>0.62416527973898717</v>
      </c>
      <c r="M87" s="54">
        <v>0.71582851764396871</v>
      </c>
    </row>
    <row r="88" spans="1:13" x14ac:dyDescent="0.25">
      <c r="A88" s="25">
        <v>2</v>
      </c>
      <c r="B88" s="52">
        <v>0.67582541972687848</v>
      </c>
      <c r="C88" s="53">
        <v>0.59611429692326368</v>
      </c>
      <c r="D88" s="53">
        <v>0.55079689020216738</v>
      </c>
      <c r="E88" s="53">
        <v>0.64117850673703081</v>
      </c>
      <c r="F88" s="53">
        <v>0.53834382791539026</v>
      </c>
      <c r="G88" s="53">
        <v>0.62358926897465405</v>
      </c>
      <c r="H88" s="53">
        <v>0.68719778927369546</v>
      </c>
      <c r="I88" s="53">
        <v>0.61556242543965389</v>
      </c>
      <c r="J88" s="53">
        <v>0.61316849369262716</v>
      </c>
      <c r="K88" s="53">
        <v>0.5325773048127832</v>
      </c>
      <c r="L88" s="53">
        <v>0.54992232375729722</v>
      </c>
      <c r="M88" s="54">
        <v>0.65828169158290539</v>
      </c>
    </row>
    <row r="89" spans="1:13" x14ac:dyDescent="0.25">
      <c r="A89" s="25">
        <v>1</v>
      </c>
      <c r="B89" s="55">
        <v>0.6333094825192469</v>
      </c>
      <c r="C89" s="56">
        <v>0.52679692295696945</v>
      </c>
      <c r="D89" s="56">
        <v>0.44988996606024545</v>
      </c>
      <c r="E89" s="56">
        <v>0.5377450500667047</v>
      </c>
      <c r="F89" s="56">
        <v>0.41009757145712894</v>
      </c>
      <c r="G89" s="56">
        <v>0.52144922236092217</v>
      </c>
      <c r="H89" s="56">
        <v>0.61362840667419194</v>
      </c>
      <c r="I89" s="56">
        <v>0.54284945788354944</v>
      </c>
      <c r="J89" s="56">
        <v>0.54182113894865935</v>
      </c>
      <c r="K89" s="56">
        <v>0.4444498076346205</v>
      </c>
      <c r="L89" s="56">
        <v>0.46816110568926023</v>
      </c>
      <c r="M89" s="57">
        <v>0.59385760436617319</v>
      </c>
    </row>
    <row r="90" spans="1:13" x14ac:dyDescent="0.25">
      <c r="B90" s="2"/>
      <c r="C90" s="2"/>
      <c r="D90" s="2"/>
      <c r="E90" s="2"/>
      <c r="F90" s="2"/>
      <c r="G90" s="2"/>
      <c r="H90" s="2"/>
      <c r="I90" s="2"/>
      <c r="J90" s="2"/>
      <c r="K90" s="2"/>
      <c r="L90" s="2"/>
      <c r="M90" s="2"/>
    </row>
    <row r="91" spans="1:13" x14ac:dyDescent="0.25">
      <c r="A91" s="23" t="s">
        <v>54</v>
      </c>
      <c r="B91" s="26">
        <v>4</v>
      </c>
      <c r="C91" s="26">
        <v>5</v>
      </c>
      <c r="D91" s="26">
        <v>6</v>
      </c>
      <c r="E91" s="26">
        <v>7</v>
      </c>
      <c r="F91" s="26">
        <v>8</v>
      </c>
      <c r="G91" s="26">
        <v>9</v>
      </c>
      <c r="H91" s="26">
        <v>10</v>
      </c>
      <c r="I91" s="26">
        <v>11</v>
      </c>
      <c r="J91" s="26">
        <v>12</v>
      </c>
      <c r="K91" s="26">
        <v>1</v>
      </c>
      <c r="L91" s="26">
        <v>2</v>
      </c>
      <c r="M91" s="26">
        <v>3</v>
      </c>
    </row>
    <row r="92" spans="1:13" x14ac:dyDescent="0.25">
      <c r="A92" s="25">
        <v>20</v>
      </c>
      <c r="B92" s="49">
        <v>0.91939183878928166</v>
      </c>
      <c r="C92" s="50">
        <v>0.87780231333527758</v>
      </c>
      <c r="D92" s="50">
        <v>0.97168832169182506</v>
      </c>
      <c r="E92" s="50">
        <v>1</v>
      </c>
      <c r="F92" s="50">
        <v>1</v>
      </c>
      <c r="G92" s="50">
        <v>1</v>
      </c>
      <c r="H92" s="50">
        <v>0.97991504391380668</v>
      </c>
      <c r="I92" s="50">
        <v>0.94182067238486011</v>
      </c>
      <c r="J92" s="50">
        <v>0.965646178737813</v>
      </c>
      <c r="K92" s="50">
        <v>0.98249648505463627</v>
      </c>
      <c r="L92" s="50">
        <v>0.98095344333418977</v>
      </c>
      <c r="M92" s="51">
        <v>0.94947636294743532</v>
      </c>
    </row>
    <row r="93" spans="1:13" x14ac:dyDescent="0.25">
      <c r="A93" s="25">
        <v>19</v>
      </c>
      <c r="B93" s="52">
        <v>0.91939183878928166</v>
      </c>
      <c r="C93" s="53">
        <v>0.87780231333527758</v>
      </c>
      <c r="D93" s="53">
        <v>0.97168832169182506</v>
      </c>
      <c r="E93" s="53">
        <v>1</v>
      </c>
      <c r="F93" s="53">
        <v>1</v>
      </c>
      <c r="G93" s="53">
        <v>1</v>
      </c>
      <c r="H93" s="53">
        <v>0.97991504391380668</v>
      </c>
      <c r="I93" s="53">
        <v>0.94182067238486011</v>
      </c>
      <c r="J93" s="53">
        <v>0.965646178737813</v>
      </c>
      <c r="K93" s="53">
        <v>0.98249648505463627</v>
      </c>
      <c r="L93" s="53">
        <v>0.98095344333418977</v>
      </c>
      <c r="M93" s="54">
        <v>0.94947636294743532</v>
      </c>
    </row>
    <row r="94" spans="1:13" x14ac:dyDescent="0.25">
      <c r="A94" s="25">
        <v>18</v>
      </c>
      <c r="B94" s="52">
        <v>0.91939183878928166</v>
      </c>
      <c r="C94" s="53">
        <v>0.87780231333527758</v>
      </c>
      <c r="D94" s="53">
        <v>0.97168832169182506</v>
      </c>
      <c r="E94" s="53">
        <v>1</v>
      </c>
      <c r="F94" s="53">
        <v>1</v>
      </c>
      <c r="G94" s="53">
        <v>1</v>
      </c>
      <c r="H94" s="53">
        <v>0.97991504391380668</v>
      </c>
      <c r="I94" s="53">
        <v>0.94182067238486011</v>
      </c>
      <c r="J94" s="53">
        <v>0.965646178737813</v>
      </c>
      <c r="K94" s="53">
        <v>0.98249648505463627</v>
      </c>
      <c r="L94" s="53">
        <v>0.98095344333418977</v>
      </c>
      <c r="M94" s="54">
        <v>0.94947636294743532</v>
      </c>
    </row>
    <row r="95" spans="1:13" x14ac:dyDescent="0.25">
      <c r="A95" s="25">
        <v>17</v>
      </c>
      <c r="B95" s="52">
        <v>0.91939183878928166</v>
      </c>
      <c r="C95" s="53">
        <v>0.87780231333527758</v>
      </c>
      <c r="D95" s="53">
        <v>0.97168832169182506</v>
      </c>
      <c r="E95" s="53">
        <v>1</v>
      </c>
      <c r="F95" s="53">
        <v>1</v>
      </c>
      <c r="G95" s="53">
        <v>1</v>
      </c>
      <c r="H95" s="53">
        <v>0.97991504391380668</v>
      </c>
      <c r="I95" s="53">
        <v>0.94182067238486011</v>
      </c>
      <c r="J95" s="53">
        <v>0.965646178737813</v>
      </c>
      <c r="K95" s="53">
        <v>0.98249648505463627</v>
      </c>
      <c r="L95" s="53">
        <v>0.98095344333418977</v>
      </c>
      <c r="M95" s="54">
        <v>0.94947636294743532</v>
      </c>
    </row>
    <row r="96" spans="1:13" x14ac:dyDescent="0.25">
      <c r="A96" s="25">
        <v>16</v>
      </c>
      <c r="B96" s="52">
        <v>0.91939183878928166</v>
      </c>
      <c r="C96" s="53">
        <v>0.87780231333527758</v>
      </c>
      <c r="D96" s="53">
        <v>0.97168832169182506</v>
      </c>
      <c r="E96" s="53">
        <v>1</v>
      </c>
      <c r="F96" s="53">
        <v>1</v>
      </c>
      <c r="G96" s="53">
        <v>1</v>
      </c>
      <c r="H96" s="53">
        <v>0.97991504391380668</v>
      </c>
      <c r="I96" s="53">
        <v>0.94182067238486011</v>
      </c>
      <c r="J96" s="53">
        <v>0.965646178737813</v>
      </c>
      <c r="K96" s="53">
        <v>0.98249648505463627</v>
      </c>
      <c r="L96" s="53">
        <v>0.98095344333418977</v>
      </c>
      <c r="M96" s="54">
        <v>0.94947636294743532</v>
      </c>
    </row>
    <row r="97" spans="1:13" x14ac:dyDescent="0.25">
      <c r="A97" s="25">
        <v>15</v>
      </c>
      <c r="B97" s="52">
        <v>0.91939183878928166</v>
      </c>
      <c r="C97" s="53">
        <v>0.87780231333527758</v>
      </c>
      <c r="D97" s="53">
        <v>0.97168832169182506</v>
      </c>
      <c r="E97" s="53">
        <v>1</v>
      </c>
      <c r="F97" s="53">
        <v>1</v>
      </c>
      <c r="G97" s="53">
        <v>1</v>
      </c>
      <c r="H97" s="53">
        <v>0.97991504391380668</v>
      </c>
      <c r="I97" s="53">
        <v>0.94182067238486011</v>
      </c>
      <c r="J97" s="53">
        <v>0.965646178737813</v>
      </c>
      <c r="K97" s="53">
        <v>0.98249648505463627</v>
      </c>
      <c r="L97" s="53">
        <v>0.98095344333418977</v>
      </c>
      <c r="M97" s="54">
        <v>0.94947636294743532</v>
      </c>
    </row>
    <row r="98" spans="1:13" x14ac:dyDescent="0.25">
      <c r="A98" s="25">
        <v>14</v>
      </c>
      <c r="B98" s="52">
        <v>0.91939183878928166</v>
      </c>
      <c r="C98" s="53">
        <v>0.87780231333527758</v>
      </c>
      <c r="D98" s="53">
        <v>0.97168832169182506</v>
      </c>
      <c r="E98" s="53">
        <v>1</v>
      </c>
      <c r="F98" s="53">
        <v>1</v>
      </c>
      <c r="G98" s="53">
        <v>1</v>
      </c>
      <c r="H98" s="53">
        <v>0.97991504391380668</v>
      </c>
      <c r="I98" s="53">
        <v>0.94182067238486011</v>
      </c>
      <c r="J98" s="53">
        <v>0.965646178737813</v>
      </c>
      <c r="K98" s="53">
        <v>0.98249648505463627</v>
      </c>
      <c r="L98" s="53">
        <v>0.98095344333418977</v>
      </c>
      <c r="M98" s="54">
        <v>0.94947636294743532</v>
      </c>
    </row>
    <row r="99" spans="1:13" x14ac:dyDescent="0.25">
      <c r="A99" s="25">
        <v>13</v>
      </c>
      <c r="B99" s="52">
        <v>0.91939183878928166</v>
      </c>
      <c r="C99" s="53">
        <v>0.87780231333527758</v>
      </c>
      <c r="D99" s="53">
        <v>0.97168832169182506</v>
      </c>
      <c r="E99" s="53">
        <v>1</v>
      </c>
      <c r="F99" s="53">
        <v>1</v>
      </c>
      <c r="G99" s="53">
        <v>1</v>
      </c>
      <c r="H99" s="53">
        <v>0.97991504391380668</v>
      </c>
      <c r="I99" s="53">
        <v>0.94182067238486011</v>
      </c>
      <c r="J99" s="53">
        <v>0.965646178737813</v>
      </c>
      <c r="K99" s="53">
        <v>0.98249648505463627</v>
      </c>
      <c r="L99" s="53">
        <v>0.98095344333418977</v>
      </c>
      <c r="M99" s="54">
        <v>0.94947636294743532</v>
      </c>
    </row>
    <row r="100" spans="1:13" x14ac:dyDescent="0.25">
      <c r="A100" s="25">
        <v>12</v>
      </c>
      <c r="B100" s="52">
        <v>0.91698893982602869</v>
      </c>
      <c r="C100" s="53">
        <v>0.87780231333527758</v>
      </c>
      <c r="D100" s="53">
        <v>0.97168832169182506</v>
      </c>
      <c r="E100" s="53">
        <v>1</v>
      </c>
      <c r="F100" s="53">
        <v>1</v>
      </c>
      <c r="G100" s="53">
        <v>1</v>
      </c>
      <c r="H100" s="53">
        <v>0.97991504391380668</v>
      </c>
      <c r="I100" s="53">
        <v>0.94182067238486011</v>
      </c>
      <c r="J100" s="53">
        <v>0.965646178737813</v>
      </c>
      <c r="K100" s="53">
        <v>0.98249648505463627</v>
      </c>
      <c r="L100" s="53">
        <v>0.9797468327503922</v>
      </c>
      <c r="M100" s="54">
        <v>0.94947636294743532</v>
      </c>
    </row>
    <row r="101" spans="1:13" x14ac:dyDescent="0.25">
      <c r="A101" s="25">
        <v>11</v>
      </c>
      <c r="B101" s="52">
        <v>0.9119771584390034</v>
      </c>
      <c r="C101" s="53">
        <v>0.87780231333527758</v>
      </c>
      <c r="D101" s="53">
        <v>0.97168832169182506</v>
      </c>
      <c r="E101" s="53">
        <v>1</v>
      </c>
      <c r="F101" s="53">
        <v>1</v>
      </c>
      <c r="G101" s="53">
        <v>1</v>
      </c>
      <c r="H101" s="53">
        <v>0.97991504391380668</v>
      </c>
      <c r="I101" s="53">
        <v>0.94182067238486011</v>
      </c>
      <c r="J101" s="53">
        <v>0.96520323799608021</v>
      </c>
      <c r="K101" s="53">
        <v>0.98249648505463627</v>
      </c>
      <c r="L101" s="53">
        <v>0.97239446241422212</v>
      </c>
      <c r="M101" s="54">
        <v>0.94947636294743532</v>
      </c>
    </row>
    <row r="102" spans="1:13" x14ac:dyDescent="0.25">
      <c r="A102" s="25">
        <v>10</v>
      </c>
      <c r="B102" s="52">
        <v>0.90435649462820589</v>
      </c>
      <c r="C102" s="53">
        <v>0.87595191197723266</v>
      </c>
      <c r="D102" s="53">
        <v>0.96732255840633508</v>
      </c>
      <c r="E102" s="53">
        <v>1</v>
      </c>
      <c r="F102" s="53">
        <v>1</v>
      </c>
      <c r="G102" s="53">
        <v>1</v>
      </c>
      <c r="H102" s="53">
        <v>0.97991504391380668</v>
      </c>
      <c r="I102" s="53">
        <v>0.93819610848975876</v>
      </c>
      <c r="J102" s="53">
        <v>0.95931853228829667</v>
      </c>
      <c r="K102" s="53">
        <v>0.97878709073572134</v>
      </c>
      <c r="L102" s="53">
        <v>0.95889633232567983</v>
      </c>
      <c r="M102" s="54">
        <v>0.94594656424107082</v>
      </c>
    </row>
    <row r="103" spans="1:13" x14ac:dyDescent="0.25">
      <c r="A103" s="25">
        <v>9</v>
      </c>
      <c r="B103" s="52">
        <v>0.89412694839363593</v>
      </c>
      <c r="C103" s="53">
        <v>0.87086366990804265</v>
      </c>
      <c r="D103" s="53">
        <v>0.95606328270038321</v>
      </c>
      <c r="E103" s="53">
        <v>1</v>
      </c>
      <c r="F103" s="53">
        <v>1</v>
      </c>
      <c r="G103" s="53">
        <v>1</v>
      </c>
      <c r="H103" s="53">
        <v>0.97615481826111239</v>
      </c>
      <c r="I103" s="53">
        <v>0.9282535693254621</v>
      </c>
      <c r="J103" s="53">
        <v>0.94799206161446292</v>
      </c>
      <c r="K103" s="53">
        <v>0.9663679651117083</v>
      </c>
      <c r="L103" s="53">
        <v>0.93925244248476514</v>
      </c>
      <c r="M103" s="54">
        <v>0.93706714734870233</v>
      </c>
    </row>
    <row r="104" spans="1:13" x14ac:dyDescent="0.25">
      <c r="A104" s="25">
        <v>8</v>
      </c>
      <c r="B104" s="52">
        <v>0.88128851973529365</v>
      </c>
      <c r="C104" s="53">
        <v>0.86253758712770767</v>
      </c>
      <c r="D104" s="53">
        <v>0.93791049457396947</v>
      </c>
      <c r="E104" s="53">
        <v>1</v>
      </c>
      <c r="F104" s="53">
        <v>1</v>
      </c>
      <c r="G104" s="53">
        <v>1</v>
      </c>
      <c r="H104" s="53">
        <v>0.96548277664659454</v>
      </c>
      <c r="I104" s="53">
        <v>0.91199305489197002</v>
      </c>
      <c r="J104" s="53">
        <v>0.93122382597457853</v>
      </c>
      <c r="K104" s="53">
        <v>0.94523910818259727</v>
      </c>
      <c r="L104" s="53">
        <v>0.91346279289147814</v>
      </c>
      <c r="M104" s="54">
        <v>0.92283811227032975</v>
      </c>
    </row>
    <row r="105" spans="1:13" x14ac:dyDescent="0.25">
      <c r="A105" s="25">
        <v>7</v>
      </c>
      <c r="B105" s="52">
        <v>0.86584120865317904</v>
      </c>
      <c r="C105" s="53">
        <v>0.85097366363622773</v>
      </c>
      <c r="D105" s="53">
        <v>0.91286419402709373</v>
      </c>
      <c r="E105" s="53">
        <v>1</v>
      </c>
      <c r="F105" s="53">
        <v>0.99011860576821631</v>
      </c>
      <c r="G105" s="53">
        <v>0.97991230594173728</v>
      </c>
      <c r="H105" s="53">
        <v>0.9478989190702527</v>
      </c>
      <c r="I105" s="53">
        <v>0.88941456518928252</v>
      </c>
      <c r="J105" s="53">
        <v>0.90901382536864361</v>
      </c>
      <c r="K105" s="53">
        <v>0.91540051994838811</v>
      </c>
      <c r="L105" s="53">
        <v>0.88152738354581883</v>
      </c>
      <c r="M105" s="54">
        <v>0.90325945900595306</v>
      </c>
    </row>
    <row r="106" spans="1:13" x14ac:dyDescent="0.25">
      <c r="A106" s="25">
        <v>6</v>
      </c>
      <c r="B106" s="52">
        <v>0.8477850151472921</v>
      </c>
      <c r="C106" s="53">
        <v>0.83617189943360271</v>
      </c>
      <c r="D106" s="53">
        <v>0.88092438105975623</v>
      </c>
      <c r="E106" s="53">
        <v>0.96104783931784277</v>
      </c>
      <c r="F106" s="53">
        <v>0.95952455862036934</v>
      </c>
      <c r="G106" s="53">
        <v>0.94012981833157994</v>
      </c>
      <c r="H106" s="53">
        <v>0.92340324553208697</v>
      </c>
      <c r="I106" s="53">
        <v>0.86051810021739961</v>
      </c>
      <c r="J106" s="53">
        <v>0.88136205979665816</v>
      </c>
      <c r="K106" s="53">
        <v>0.87685220040908096</v>
      </c>
      <c r="L106" s="53">
        <v>0.84344621444778711</v>
      </c>
      <c r="M106" s="54">
        <v>0.87833118755557238</v>
      </c>
    </row>
    <row r="107" spans="1:13" x14ac:dyDescent="0.25">
      <c r="A107" s="25">
        <v>5</v>
      </c>
      <c r="B107" s="52">
        <v>0.82711993921763294</v>
      </c>
      <c r="C107" s="53">
        <v>0.81813229451983271</v>
      </c>
      <c r="D107" s="53">
        <v>0.84209105567195675</v>
      </c>
      <c r="E107" s="53">
        <v>0.90521586125218478</v>
      </c>
      <c r="F107" s="53">
        <v>0.91897233268703327</v>
      </c>
      <c r="G107" s="53">
        <v>0.8879200301782042</v>
      </c>
      <c r="H107" s="53">
        <v>0.89199575603209746</v>
      </c>
      <c r="I107" s="53">
        <v>0.82530365997632127</v>
      </c>
      <c r="J107" s="53">
        <v>0.84826852925862206</v>
      </c>
      <c r="K107" s="53">
        <v>0.8295941495646757</v>
      </c>
      <c r="L107" s="53">
        <v>0.79921928559738298</v>
      </c>
      <c r="M107" s="54">
        <v>0.84805329791918749</v>
      </c>
    </row>
    <row r="108" spans="1:13" x14ac:dyDescent="0.25">
      <c r="A108" s="25">
        <v>4</v>
      </c>
      <c r="B108" s="52">
        <v>0.80384598086420134</v>
      </c>
      <c r="C108" s="53">
        <v>0.79685484889491776</v>
      </c>
      <c r="D108" s="53">
        <v>0.79636421786369527</v>
      </c>
      <c r="E108" s="53">
        <v>0.83447250813035279</v>
      </c>
      <c r="F108" s="53">
        <v>0.86846192796820809</v>
      </c>
      <c r="G108" s="53">
        <v>0.82328294148161008</v>
      </c>
      <c r="H108" s="53">
        <v>0.85367645057028407</v>
      </c>
      <c r="I108" s="53">
        <v>0.7837712444660474</v>
      </c>
      <c r="J108" s="53">
        <v>0.80973323375453565</v>
      </c>
      <c r="K108" s="53">
        <v>0.77362636741517232</v>
      </c>
      <c r="L108" s="53">
        <v>0.74884659699460654</v>
      </c>
      <c r="M108" s="54">
        <v>0.81242579009679861</v>
      </c>
    </row>
    <row r="109" spans="1:13" x14ac:dyDescent="0.25">
      <c r="A109" s="25">
        <v>3</v>
      </c>
      <c r="B109" s="52">
        <v>0.77796314008699741</v>
      </c>
      <c r="C109" s="53">
        <v>0.77233956255885772</v>
      </c>
      <c r="D109" s="53">
        <v>0.74374386763497202</v>
      </c>
      <c r="E109" s="53">
        <v>0.74881777995234733</v>
      </c>
      <c r="F109" s="53">
        <v>0.80799334446389359</v>
      </c>
      <c r="G109" s="53">
        <v>0.74621855224179745</v>
      </c>
      <c r="H109" s="53">
        <v>0.8084453291466468</v>
      </c>
      <c r="I109" s="53">
        <v>0.73592085368657822</v>
      </c>
      <c r="J109" s="53">
        <v>0.7657561732843986</v>
      </c>
      <c r="K109" s="53">
        <v>0.70894885396057095</v>
      </c>
      <c r="L109" s="53">
        <v>0.6923281486394578</v>
      </c>
      <c r="M109" s="54">
        <v>0.77144866408840551</v>
      </c>
    </row>
    <row r="110" spans="1:13" x14ac:dyDescent="0.25">
      <c r="A110" s="25">
        <v>2</v>
      </c>
      <c r="B110" s="52">
        <v>0.74947141688602115</v>
      </c>
      <c r="C110" s="53">
        <v>0.74458643551165271</v>
      </c>
      <c r="D110" s="53">
        <v>0.68423000498578679</v>
      </c>
      <c r="E110" s="53">
        <v>0.64825167671816808</v>
      </c>
      <c r="F110" s="53">
        <v>0.7375665821740901</v>
      </c>
      <c r="G110" s="53">
        <v>0.65672686245876655</v>
      </c>
      <c r="H110" s="53">
        <v>0.75630239176118563</v>
      </c>
      <c r="I110" s="53">
        <v>0.68175248763791363</v>
      </c>
      <c r="J110" s="53">
        <v>0.71633734784821101</v>
      </c>
      <c r="K110" s="53">
        <v>0.63556160920087146</v>
      </c>
      <c r="L110" s="53">
        <v>0.62966394053193664</v>
      </c>
      <c r="M110" s="54">
        <v>0.72512191989400854</v>
      </c>
    </row>
    <row r="111" spans="1:13" x14ac:dyDescent="0.25">
      <c r="A111" s="25">
        <v>1</v>
      </c>
      <c r="B111" s="55">
        <v>0.71837081126127256</v>
      </c>
      <c r="C111" s="56">
        <v>0.71359546775330274</v>
      </c>
      <c r="D111" s="56">
        <v>0.61782262991613957</v>
      </c>
      <c r="E111" s="56">
        <v>0.53277419842781504</v>
      </c>
      <c r="F111" s="56">
        <v>0.65718164109879729</v>
      </c>
      <c r="G111" s="56">
        <v>0.55480787213251714</v>
      </c>
      <c r="H111" s="56">
        <v>0.69724763841390069</v>
      </c>
      <c r="I111" s="56">
        <v>0.6212661463200535</v>
      </c>
      <c r="J111" s="56">
        <v>0.66147675744597301</v>
      </c>
      <c r="K111" s="56">
        <v>0.55346463313607386</v>
      </c>
      <c r="L111" s="56">
        <v>0.56085397267204318</v>
      </c>
      <c r="M111" s="57">
        <v>0.67344555751360735</v>
      </c>
    </row>
    <row r="112" spans="1:13" x14ac:dyDescent="0.25">
      <c r="B112" s="2"/>
      <c r="C112" s="2"/>
      <c r="D112" s="2"/>
      <c r="E112" s="2"/>
      <c r="F112" s="2"/>
      <c r="G112" s="2"/>
      <c r="H112" s="2"/>
      <c r="I112" s="2"/>
      <c r="J112" s="2"/>
      <c r="K112" s="2"/>
      <c r="L112" s="2"/>
      <c r="M112" s="2"/>
    </row>
    <row r="113" spans="1:13" x14ac:dyDescent="0.25">
      <c r="A113" s="23" t="s">
        <v>55</v>
      </c>
      <c r="B113" s="26">
        <v>4</v>
      </c>
      <c r="C113" s="26">
        <v>5</v>
      </c>
      <c r="D113" s="26">
        <v>6</v>
      </c>
      <c r="E113" s="26">
        <v>7</v>
      </c>
      <c r="F113" s="26">
        <v>8</v>
      </c>
      <c r="G113" s="26">
        <v>9</v>
      </c>
      <c r="H113" s="26">
        <v>10</v>
      </c>
      <c r="I113" s="26">
        <v>11</v>
      </c>
      <c r="J113" s="26">
        <v>12</v>
      </c>
      <c r="K113" s="26">
        <v>1</v>
      </c>
      <c r="L113" s="26">
        <v>2</v>
      </c>
      <c r="M113" s="26">
        <v>3</v>
      </c>
    </row>
    <row r="114" spans="1:13" x14ac:dyDescent="0.25">
      <c r="A114" s="25">
        <v>20</v>
      </c>
      <c r="B114" s="49">
        <v>0.89973953279245933</v>
      </c>
      <c r="C114" s="50">
        <v>0.87808834329693308</v>
      </c>
      <c r="D114" s="50">
        <v>0.96544655428502368</v>
      </c>
      <c r="E114" s="50">
        <v>1</v>
      </c>
      <c r="F114" s="50">
        <v>1</v>
      </c>
      <c r="G114" s="50">
        <v>1</v>
      </c>
      <c r="H114" s="50">
        <v>0.97280125968609465</v>
      </c>
      <c r="I114" s="50">
        <v>0.92890084314437926</v>
      </c>
      <c r="J114" s="50">
        <v>0.95219402068084946</v>
      </c>
      <c r="K114" s="50">
        <v>0.96956812974727125</v>
      </c>
      <c r="L114" s="50">
        <v>0.96121974162549528</v>
      </c>
      <c r="M114" s="51">
        <v>0.93681292997775178</v>
      </c>
    </row>
    <row r="115" spans="1:13" x14ac:dyDescent="0.25">
      <c r="A115" s="25">
        <v>19</v>
      </c>
      <c r="B115" s="52">
        <v>0.89973953279245933</v>
      </c>
      <c r="C115" s="53">
        <v>0.87808834329693308</v>
      </c>
      <c r="D115" s="53">
        <v>0.96544655428502368</v>
      </c>
      <c r="E115" s="53">
        <v>1</v>
      </c>
      <c r="F115" s="53">
        <v>1</v>
      </c>
      <c r="G115" s="53">
        <v>1</v>
      </c>
      <c r="H115" s="53">
        <v>0.97280125968609465</v>
      </c>
      <c r="I115" s="53">
        <v>0.92890084314437926</v>
      </c>
      <c r="J115" s="53">
        <v>0.95219402068084946</v>
      </c>
      <c r="K115" s="53">
        <v>0.96956812974727125</v>
      </c>
      <c r="L115" s="53">
        <v>0.96121974162549528</v>
      </c>
      <c r="M115" s="54">
        <v>0.93681292997775178</v>
      </c>
    </row>
    <row r="116" spans="1:13" x14ac:dyDescent="0.25">
      <c r="A116" s="25">
        <v>18</v>
      </c>
      <c r="B116" s="52">
        <v>0.89973953279245933</v>
      </c>
      <c r="C116" s="53">
        <v>0.87808834329693308</v>
      </c>
      <c r="D116" s="53">
        <v>0.96544655428502368</v>
      </c>
      <c r="E116" s="53">
        <v>1</v>
      </c>
      <c r="F116" s="53">
        <v>1</v>
      </c>
      <c r="G116" s="53">
        <v>1</v>
      </c>
      <c r="H116" s="53">
        <v>0.97280125968609465</v>
      </c>
      <c r="I116" s="53">
        <v>0.92890084314437926</v>
      </c>
      <c r="J116" s="53">
        <v>0.95219402068084946</v>
      </c>
      <c r="K116" s="53">
        <v>0.96956812974727125</v>
      </c>
      <c r="L116" s="53">
        <v>0.96121974162549528</v>
      </c>
      <c r="M116" s="54">
        <v>0.93681292997775178</v>
      </c>
    </row>
    <row r="117" spans="1:13" x14ac:dyDescent="0.25">
      <c r="A117" s="25">
        <v>17</v>
      </c>
      <c r="B117" s="52">
        <v>0.89973953279245933</v>
      </c>
      <c r="C117" s="53">
        <v>0.87808834329693308</v>
      </c>
      <c r="D117" s="53">
        <v>0.96544655428502368</v>
      </c>
      <c r="E117" s="53">
        <v>1</v>
      </c>
      <c r="F117" s="53">
        <v>1</v>
      </c>
      <c r="G117" s="53">
        <v>1</v>
      </c>
      <c r="H117" s="53">
        <v>0.97280125968609465</v>
      </c>
      <c r="I117" s="53">
        <v>0.92890084314437926</v>
      </c>
      <c r="J117" s="53">
        <v>0.95219402068084946</v>
      </c>
      <c r="K117" s="53">
        <v>0.96956812974727125</v>
      </c>
      <c r="L117" s="53">
        <v>0.96121974162549528</v>
      </c>
      <c r="M117" s="54">
        <v>0.93681292997775178</v>
      </c>
    </row>
    <row r="118" spans="1:13" x14ac:dyDescent="0.25">
      <c r="A118" s="25">
        <v>16</v>
      </c>
      <c r="B118" s="52">
        <v>0.89973953279245933</v>
      </c>
      <c r="C118" s="53">
        <v>0.87808834329693308</v>
      </c>
      <c r="D118" s="53">
        <v>0.96544655428502368</v>
      </c>
      <c r="E118" s="53">
        <v>1</v>
      </c>
      <c r="F118" s="53">
        <v>1</v>
      </c>
      <c r="G118" s="53">
        <v>1</v>
      </c>
      <c r="H118" s="53">
        <v>0.97280125968609465</v>
      </c>
      <c r="I118" s="53">
        <v>0.92890084314437926</v>
      </c>
      <c r="J118" s="53">
        <v>0.95219402068084946</v>
      </c>
      <c r="K118" s="53">
        <v>0.96956812974727125</v>
      </c>
      <c r="L118" s="53">
        <v>0.96121974162549528</v>
      </c>
      <c r="M118" s="54">
        <v>0.93681292997775178</v>
      </c>
    </row>
    <row r="119" spans="1:13" x14ac:dyDescent="0.25">
      <c r="A119" s="25">
        <v>15</v>
      </c>
      <c r="B119" s="52">
        <v>0.89973953279245933</v>
      </c>
      <c r="C119" s="53">
        <v>0.87808834329693308</v>
      </c>
      <c r="D119" s="53">
        <v>0.96544655428502368</v>
      </c>
      <c r="E119" s="53">
        <v>1</v>
      </c>
      <c r="F119" s="53">
        <v>1</v>
      </c>
      <c r="G119" s="53">
        <v>1</v>
      </c>
      <c r="H119" s="53">
        <v>0.97280125968609465</v>
      </c>
      <c r="I119" s="53">
        <v>0.92890084314437926</v>
      </c>
      <c r="J119" s="53">
        <v>0.95219402068084946</v>
      </c>
      <c r="K119" s="53">
        <v>0.96956812974727125</v>
      </c>
      <c r="L119" s="53">
        <v>0.96121974162549528</v>
      </c>
      <c r="M119" s="54">
        <v>0.93681292997775178</v>
      </c>
    </row>
    <row r="120" spans="1:13" x14ac:dyDescent="0.25">
      <c r="A120" s="25">
        <v>14</v>
      </c>
      <c r="B120" s="52">
        <v>0.89973953279245933</v>
      </c>
      <c r="C120" s="53">
        <v>0.87808834329693308</v>
      </c>
      <c r="D120" s="53">
        <v>0.96544655428502368</v>
      </c>
      <c r="E120" s="53">
        <v>1</v>
      </c>
      <c r="F120" s="53">
        <v>1</v>
      </c>
      <c r="G120" s="53">
        <v>1</v>
      </c>
      <c r="H120" s="53">
        <v>0.97280125968609465</v>
      </c>
      <c r="I120" s="53">
        <v>0.92890084314437926</v>
      </c>
      <c r="J120" s="53">
        <v>0.95219402068084946</v>
      </c>
      <c r="K120" s="53">
        <v>0.96956812974727125</v>
      </c>
      <c r="L120" s="53">
        <v>0.96121974162549528</v>
      </c>
      <c r="M120" s="54">
        <v>0.93681292997775178</v>
      </c>
    </row>
    <row r="121" spans="1:13" x14ac:dyDescent="0.25">
      <c r="A121" s="25">
        <v>13</v>
      </c>
      <c r="B121" s="52">
        <v>0.89973953279245933</v>
      </c>
      <c r="C121" s="53">
        <v>0.87808834329693308</v>
      </c>
      <c r="D121" s="53">
        <v>0.96544655428502368</v>
      </c>
      <c r="E121" s="53">
        <v>1</v>
      </c>
      <c r="F121" s="53">
        <v>1</v>
      </c>
      <c r="G121" s="53">
        <v>1</v>
      </c>
      <c r="H121" s="53">
        <v>0.97280125968609465</v>
      </c>
      <c r="I121" s="53">
        <v>0.92890084314437926</v>
      </c>
      <c r="J121" s="53">
        <v>0.95219402068084946</v>
      </c>
      <c r="K121" s="53">
        <v>0.96956812974727125</v>
      </c>
      <c r="L121" s="53">
        <v>0.96121974162549528</v>
      </c>
      <c r="M121" s="54">
        <v>0.93681292997775178</v>
      </c>
    </row>
    <row r="122" spans="1:13" x14ac:dyDescent="0.25">
      <c r="A122" s="25">
        <v>12</v>
      </c>
      <c r="B122" s="52">
        <v>0.89973953279245933</v>
      </c>
      <c r="C122" s="53">
        <v>0.87808834329693308</v>
      </c>
      <c r="D122" s="53">
        <v>0.96544655428502368</v>
      </c>
      <c r="E122" s="53">
        <v>1</v>
      </c>
      <c r="F122" s="53">
        <v>1</v>
      </c>
      <c r="G122" s="53">
        <v>1</v>
      </c>
      <c r="H122" s="53">
        <v>0.97280125968609465</v>
      </c>
      <c r="I122" s="53">
        <v>0.92890084314437926</v>
      </c>
      <c r="J122" s="53">
        <v>0.95219402068084946</v>
      </c>
      <c r="K122" s="53">
        <v>0.96956812974727125</v>
      </c>
      <c r="L122" s="53">
        <v>0.96121974162549528</v>
      </c>
      <c r="M122" s="54">
        <v>0.93681292997775178</v>
      </c>
    </row>
    <row r="123" spans="1:13" x14ac:dyDescent="0.25">
      <c r="A123" s="25">
        <v>11</v>
      </c>
      <c r="B123" s="52">
        <v>0.89885664092662421</v>
      </c>
      <c r="C123" s="53">
        <v>0.87808834329693308</v>
      </c>
      <c r="D123" s="53">
        <v>0.96544655428502368</v>
      </c>
      <c r="E123" s="53">
        <v>1</v>
      </c>
      <c r="F123" s="53">
        <v>1</v>
      </c>
      <c r="G123" s="53">
        <v>1</v>
      </c>
      <c r="H123" s="53">
        <v>0.97280125968609465</v>
      </c>
      <c r="I123" s="53">
        <v>0.92890084314437926</v>
      </c>
      <c r="J123" s="53">
        <v>0.95219402068084946</v>
      </c>
      <c r="K123" s="53">
        <v>0.96483996790821613</v>
      </c>
      <c r="L123" s="53">
        <v>0.95548623221633533</v>
      </c>
      <c r="M123" s="54">
        <v>0.93681292997775178</v>
      </c>
    </row>
    <row r="124" spans="1:13" x14ac:dyDescent="0.25">
      <c r="A124" s="25">
        <v>10</v>
      </c>
      <c r="B124" s="52">
        <v>0.89353284902962793</v>
      </c>
      <c r="C124" s="53">
        <v>0.87808834329693308</v>
      </c>
      <c r="D124" s="53">
        <v>0.96544655428502368</v>
      </c>
      <c r="E124" s="53">
        <v>1</v>
      </c>
      <c r="F124" s="53">
        <v>1</v>
      </c>
      <c r="G124" s="53">
        <v>1</v>
      </c>
      <c r="H124" s="53">
        <v>0.97280125968609465</v>
      </c>
      <c r="I124" s="53">
        <v>0.92738356748591255</v>
      </c>
      <c r="J124" s="53">
        <v>0.94874927208647097</v>
      </c>
      <c r="K124" s="53">
        <v>0.95018500518306948</v>
      </c>
      <c r="L124" s="53">
        <v>0.94148340317762802</v>
      </c>
      <c r="M124" s="54">
        <v>0.93681292997775178</v>
      </c>
    </row>
    <row r="125" spans="1:13" x14ac:dyDescent="0.25">
      <c r="A125" s="25">
        <v>9</v>
      </c>
      <c r="B125" s="52">
        <v>0.8837681571014705</v>
      </c>
      <c r="C125" s="53">
        <v>0.87462452988189532</v>
      </c>
      <c r="D125" s="53">
        <v>0.95413124107301206</v>
      </c>
      <c r="E125" s="53">
        <v>1</v>
      </c>
      <c r="F125" s="53">
        <v>1</v>
      </c>
      <c r="G125" s="53">
        <v>1</v>
      </c>
      <c r="H125" s="53">
        <v>0.97035943559151017</v>
      </c>
      <c r="I125" s="53">
        <v>0.91745289846297751</v>
      </c>
      <c r="J125" s="53">
        <v>0.93754084837875329</v>
      </c>
      <c r="K125" s="53">
        <v>0.92560324157183116</v>
      </c>
      <c r="L125" s="53">
        <v>0.91921125450937358</v>
      </c>
      <c r="M125" s="54">
        <v>0.92880257478094164</v>
      </c>
    </row>
    <row r="126" spans="1:13" x14ac:dyDescent="0.25">
      <c r="A126" s="25">
        <v>8</v>
      </c>
      <c r="B126" s="52">
        <v>0.86956256514215202</v>
      </c>
      <c r="C126" s="53">
        <v>0.86013684424039238</v>
      </c>
      <c r="D126" s="53">
        <v>0.92890039747963637</v>
      </c>
      <c r="E126" s="53">
        <v>1</v>
      </c>
      <c r="F126" s="53">
        <v>1</v>
      </c>
      <c r="G126" s="53">
        <v>0.99182473940397431</v>
      </c>
      <c r="H126" s="53">
        <v>0.95712945039201736</v>
      </c>
      <c r="I126" s="53">
        <v>0.8991088360755739</v>
      </c>
      <c r="J126" s="53">
        <v>0.9185687495576963</v>
      </c>
      <c r="K126" s="53">
        <v>0.89109467707450141</v>
      </c>
      <c r="L126" s="53">
        <v>0.88866978621157178</v>
      </c>
      <c r="M126" s="54">
        <v>0.91270506226509529</v>
      </c>
    </row>
    <row r="127" spans="1:13" x14ac:dyDescent="0.25">
      <c r="A127" s="25">
        <v>7</v>
      </c>
      <c r="B127" s="52">
        <v>0.85091607315167239</v>
      </c>
      <c r="C127" s="53">
        <v>0.83462528637242439</v>
      </c>
      <c r="D127" s="53">
        <v>0.88975402350489663</v>
      </c>
      <c r="E127" s="53">
        <v>0.98263225765862616</v>
      </c>
      <c r="F127" s="53">
        <v>0.97024154507721794</v>
      </c>
      <c r="G127" s="53">
        <v>0.95916907329863843</v>
      </c>
      <c r="H127" s="53">
        <v>0.933111304087616</v>
      </c>
      <c r="I127" s="53">
        <v>0.87235138032370196</v>
      </c>
      <c r="J127" s="53">
        <v>0.89183297562329999</v>
      </c>
      <c r="K127" s="53">
        <v>0.84665931169108</v>
      </c>
      <c r="L127" s="53">
        <v>0.84985899828422284</v>
      </c>
      <c r="M127" s="54">
        <v>0.88852039243021264</v>
      </c>
    </row>
    <row r="128" spans="1:13" x14ac:dyDescent="0.25">
      <c r="A128" s="25">
        <v>6</v>
      </c>
      <c r="B128" s="52">
        <v>0.82782868113003161</v>
      </c>
      <c r="C128" s="53">
        <v>0.79808985627799134</v>
      </c>
      <c r="D128" s="53">
        <v>0.83669211914879305</v>
      </c>
      <c r="E128" s="53">
        <v>0.93764924897579194</v>
      </c>
      <c r="F128" s="53">
        <v>0.91920302946136934</v>
      </c>
      <c r="G128" s="53">
        <v>0.91166677453561484</v>
      </c>
      <c r="H128" s="53">
        <v>0.8983049966783061</v>
      </c>
      <c r="I128" s="53">
        <v>0.83718053120736124</v>
      </c>
      <c r="J128" s="53">
        <v>0.85733352657556439</v>
      </c>
      <c r="K128" s="53">
        <v>0.79229714542156693</v>
      </c>
      <c r="L128" s="53">
        <v>0.80277889072732667</v>
      </c>
      <c r="M128" s="54">
        <v>0.85624856527629367</v>
      </c>
    </row>
    <row r="129" spans="1:13" x14ac:dyDescent="0.25">
      <c r="A129" s="25">
        <v>5</v>
      </c>
      <c r="B129" s="52">
        <v>0.80030038907722978</v>
      </c>
      <c r="C129" s="53">
        <v>0.75053055395709323</v>
      </c>
      <c r="D129" s="53">
        <v>0.76971468441132518</v>
      </c>
      <c r="E129" s="53">
        <v>0.87663935717274555</v>
      </c>
      <c r="F129" s="53">
        <v>0.85103597132747433</v>
      </c>
      <c r="G129" s="53">
        <v>0.84931784311490333</v>
      </c>
      <c r="H129" s="53">
        <v>0.85271052816408777</v>
      </c>
      <c r="I129" s="53">
        <v>0.79359628872655219</v>
      </c>
      <c r="J129" s="53">
        <v>0.81507040241448969</v>
      </c>
      <c r="K129" s="53">
        <v>0.72800817826596242</v>
      </c>
      <c r="L129" s="53">
        <v>0.74742946354088313</v>
      </c>
      <c r="M129" s="54">
        <v>0.8158895808033384</v>
      </c>
    </row>
    <row r="130" spans="1:13" x14ac:dyDescent="0.25">
      <c r="A130" s="25">
        <v>4</v>
      </c>
      <c r="B130" s="52">
        <v>0.7683311969932668</v>
      </c>
      <c r="C130" s="53">
        <v>0.69194737940973006</v>
      </c>
      <c r="D130" s="53">
        <v>0.68882171929249325</v>
      </c>
      <c r="E130" s="53">
        <v>0.79960258224948655</v>
      </c>
      <c r="F130" s="53">
        <v>0.7657403706755328</v>
      </c>
      <c r="G130" s="53">
        <v>0.77212227903650366</v>
      </c>
      <c r="H130" s="53">
        <v>0.79632789854496089</v>
      </c>
      <c r="I130" s="53">
        <v>0.74159865288127447</v>
      </c>
      <c r="J130" s="53">
        <v>0.76504360314007558</v>
      </c>
      <c r="K130" s="53">
        <v>0.65379241022426626</v>
      </c>
      <c r="L130" s="53">
        <v>0.68381071672489258</v>
      </c>
      <c r="M130" s="54">
        <v>0.76744343901134682</v>
      </c>
    </row>
    <row r="131" spans="1:13" x14ac:dyDescent="0.25">
      <c r="A131" s="25">
        <v>3</v>
      </c>
      <c r="B131" s="52">
        <v>0.73192110487814277</v>
      </c>
      <c r="C131" s="53">
        <v>0.62234033263590183</v>
      </c>
      <c r="D131" s="53">
        <v>0.59401322379229726</v>
      </c>
      <c r="E131" s="53">
        <v>0.70653892420601516</v>
      </c>
      <c r="F131" s="53">
        <v>0.66331622750554464</v>
      </c>
      <c r="G131" s="53">
        <v>0.68008008230041628</v>
      </c>
      <c r="H131" s="53">
        <v>0.72915710782092535</v>
      </c>
      <c r="I131" s="53">
        <v>0.6811876236715283</v>
      </c>
      <c r="J131" s="53">
        <v>0.70725312875232227</v>
      </c>
      <c r="K131" s="53">
        <v>0.56964984129647855</v>
      </c>
      <c r="L131" s="53">
        <v>0.61192265027935455</v>
      </c>
      <c r="M131" s="54">
        <v>0.71091013990031904</v>
      </c>
    </row>
    <row r="132" spans="1:13" x14ac:dyDescent="0.25">
      <c r="A132" s="25">
        <v>2</v>
      </c>
      <c r="B132" s="52">
        <v>0.69107011273185759</v>
      </c>
      <c r="C132" s="53">
        <v>0.54170941363560843</v>
      </c>
      <c r="D132" s="53">
        <v>0.48528919791073727</v>
      </c>
      <c r="E132" s="53">
        <v>0.59744838304233117</v>
      </c>
      <c r="F132" s="53">
        <v>0.54376354181750997</v>
      </c>
      <c r="G132" s="53">
        <v>0.57319125290664097</v>
      </c>
      <c r="H132" s="53">
        <v>0.6511981559919815</v>
      </c>
      <c r="I132" s="53">
        <v>0.61236320109731368</v>
      </c>
      <c r="J132" s="53">
        <v>0.64169897925122965</v>
      </c>
      <c r="K132" s="53">
        <v>0.4755804714825993</v>
      </c>
      <c r="L132" s="53">
        <v>0.53176526420426939</v>
      </c>
      <c r="M132" s="54">
        <v>0.64628968347025484</v>
      </c>
    </row>
    <row r="133" spans="1:13" x14ac:dyDescent="0.25">
      <c r="A133" s="25">
        <v>1</v>
      </c>
      <c r="B133" s="55">
        <v>0.64577822055441125</v>
      </c>
      <c r="C133" s="56">
        <v>0.45005462240885002</v>
      </c>
      <c r="D133" s="56">
        <v>0.36264964164781321</v>
      </c>
      <c r="E133" s="56">
        <v>0.47233095875843473</v>
      </c>
      <c r="F133" s="56">
        <v>0.40708231361142877</v>
      </c>
      <c r="G133" s="56">
        <v>0.45145579085517773</v>
      </c>
      <c r="H133" s="56">
        <v>0.5624510430581291</v>
      </c>
      <c r="I133" s="56">
        <v>0.53512538515863051</v>
      </c>
      <c r="J133" s="56">
        <v>0.56838115463679773</v>
      </c>
      <c r="K133" s="56">
        <v>0.3715843007826285</v>
      </c>
      <c r="L133" s="56">
        <v>0.44333855849963688</v>
      </c>
      <c r="M133" s="57">
        <v>0.57358206972115444</v>
      </c>
    </row>
    <row r="134" spans="1:13" x14ac:dyDescent="0.25">
      <c r="B134" s="2"/>
      <c r="C134" s="2"/>
      <c r="D134" s="2"/>
      <c r="E134" s="2"/>
      <c r="F134" s="2"/>
      <c r="G134" s="2"/>
      <c r="H134" s="2"/>
      <c r="I134" s="2"/>
      <c r="J134" s="2"/>
      <c r="K134" s="2"/>
      <c r="L134" s="2"/>
      <c r="M134" s="2"/>
    </row>
    <row r="135" spans="1:13" x14ac:dyDescent="0.25">
      <c r="A135" s="23" t="s">
        <v>56</v>
      </c>
      <c r="B135" s="26">
        <v>4</v>
      </c>
      <c r="C135" s="26">
        <v>5</v>
      </c>
      <c r="D135" s="26">
        <v>6</v>
      </c>
      <c r="E135" s="26">
        <v>7</v>
      </c>
      <c r="F135" s="26">
        <v>8</v>
      </c>
      <c r="G135" s="26">
        <v>9</v>
      </c>
      <c r="H135" s="26">
        <v>10</v>
      </c>
      <c r="I135" s="26">
        <v>11</v>
      </c>
      <c r="J135" s="26">
        <v>12</v>
      </c>
      <c r="K135" s="26">
        <v>1</v>
      </c>
      <c r="L135" s="26">
        <v>2</v>
      </c>
      <c r="M135" s="26">
        <v>3</v>
      </c>
    </row>
    <row r="136" spans="1:13" x14ac:dyDescent="0.25">
      <c r="A136" s="25">
        <v>20</v>
      </c>
      <c r="B136" s="49">
        <v>0.92618346243480187</v>
      </c>
      <c r="C136" s="50">
        <v>0.85660880998452105</v>
      </c>
      <c r="D136" s="50">
        <v>0.94934114417511783</v>
      </c>
      <c r="E136" s="50">
        <v>1</v>
      </c>
      <c r="F136" s="50">
        <v>0.99449823858898201</v>
      </c>
      <c r="G136" s="50">
        <v>0.99231013253752165</v>
      </c>
      <c r="H136" s="50">
        <v>0.95383405465987603</v>
      </c>
      <c r="I136" s="50">
        <v>0.91958691266316839</v>
      </c>
      <c r="J136" s="50">
        <v>0.94778118196170436</v>
      </c>
      <c r="K136" s="50">
        <v>0.96036965292240661</v>
      </c>
      <c r="L136" s="50">
        <v>0.96472264731515722</v>
      </c>
      <c r="M136" s="51">
        <v>0.92772972844164769</v>
      </c>
    </row>
    <row r="137" spans="1:13" x14ac:dyDescent="0.25">
      <c r="A137" s="25">
        <v>19</v>
      </c>
      <c r="B137" s="52">
        <v>0.92618346243480187</v>
      </c>
      <c r="C137" s="53">
        <v>0.85660880998452105</v>
      </c>
      <c r="D137" s="53">
        <v>0.94934114417511783</v>
      </c>
      <c r="E137" s="53">
        <v>1</v>
      </c>
      <c r="F137" s="53">
        <v>0.99449823858898201</v>
      </c>
      <c r="G137" s="53">
        <v>0.99231013253752165</v>
      </c>
      <c r="H137" s="53">
        <v>0.95383405465987603</v>
      </c>
      <c r="I137" s="53">
        <v>0.91958691266316839</v>
      </c>
      <c r="J137" s="53">
        <v>0.94778118196170436</v>
      </c>
      <c r="K137" s="53">
        <v>0.96036965292240661</v>
      </c>
      <c r="L137" s="53">
        <v>0.96472264731515722</v>
      </c>
      <c r="M137" s="54">
        <v>0.92772972844164769</v>
      </c>
    </row>
    <row r="138" spans="1:13" x14ac:dyDescent="0.25">
      <c r="A138" s="25">
        <v>18</v>
      </c>
      <c r="B138" s="52">
        <v>0.92521401795008651</v>
      </c>
      <c r="C138" s="53">
        <v>0.85660880998452105</v>
      </c>
      <c r="D138" s="53">
        <v>0.94934114417511783</v>
      </c>
      <c r="E138" s="53">
        <v>1</v>
      </c>
      <c r="F138" s="53">
        <v>0.99449823858898201</v>
      </c>
      <c r="G138" s="53">
        <v>0.99231013253752165</v>
      </c>
      <c r="H138" s="53">
        <v>0.95383405465987603</v>
      </c>
      <c r="I138" s="53">
        <v>0.91958691266316839</v>
      </c>
      <c r="J138" s="53">
        <v>0.94778118196170436</v>
      </c>
      <c r="K138" s="53">
        <v>0.96036965292240661</v>
      </c>
      <c r="L138" s="53">
        <v>0.96472264731515722</v>
      </c>
      <c r="M138" s="54">
        <v>0.92772972844164769</v>
      </c>
    </row>
    <row r="139" spans="1:13" x14ac:dyDescent="0.25">
      <c r="A139" s="25">
        <v>17</v>
      </c>
      <c r="B139" s="52">
        <v>0.92320284521680152</v>
      </c>
      <c r="C139" s="53">
        <v>0.85660880998452105</v>
      </c>
      <c r="D139" s="53">
        <v>0.94934114417511783</v>
      </c>
      <c r="E139" s="53">
        <v>1</v>
      </c>
      <c r="F139" s="53">
        <v>0.99449823858898201</v>
      </c>
      <c r="G139" s="53">
        <v>0.99231013253752165</v>
      </c>
      <c r="H139" s="53">
        <v>0.95383405465987603</v>
      </c>
      <c r="I139" s="53">
        <v>0.91958691266316839</v>
      </c>
      <c r="J139" s="53">
        <v>0.94778118196170436</v>
      </c>
      <c r="K139" s="53">
        <v>0.96036965292240661</v>
      </c>
      <c r="L139" s="53">
        <v>0.96472264731515722</v>
      </c>
      <c r="M139" s="54">
        <v>0.92772972844164769</v>
      </c>
    </row>
    <row r="140" spans="1:13" x14ac:dyDescent="0.25">
      <c r="A140" s="25">
        <v>16</v>
      </c>
      <c r="B140" s="52">
        <v>0.92014994423494667</v>
      </c>
      <c r="C140" s="53">
        <v>0.85660880998452105</v>
      </c>
      <c r="D140" s="53">
        <v>0.94934114417511783</v>
      </c>
      <c r="E140" s="53">
        <v>1</v>
      </c>
      <c r="F140" s="53">
        <v>0.99449823858898201</v>
      </c>
      <c r="G140" s="53">
        <v>0.99231013253752165</v>
      </c>
      <c r="H140" s="53">
        <v>0.95383405465987603</v>
      </c>
      <c r="I140" s="53">
        <v>0.91958691266316839</v>
      </c>
      <c r="J140" s="53">
        <v>0.94778118196170436</v>
      </c>
      <c r="K140" s="53">
        <v>0.96036965292240661</v>
      </c>
      <c r="L140" s="53">
        <v>0.96472264731515722</v>
      </c>
      <c r="M140" s="54">
        <v>0.92772972844164769</v>
      </c>
    </row>
    <row r="141" spans="1:13" x14ac:dyDescent="0.25">
      <c r="A141" s="25">
        <v>15</v>
      </c>
      <c r="B141" s="52">
        <v>0.91605531500452209</v>
      </c>
      <c r="C141" s="53">
        <v>0.85660880998452105</v>
      </c>
      <c r="D141" s="53">
        <v>0.94934114417511783</v>
      </c>
      <c r="E141" s="53">
        <v>1</v>
      </c>
      <c r="F141" s="53">
        <v>0.99449823858898201</v>
      </c>
      <c r="G141" s="53">
        <v>0.99231013253752165</v>
      </c>
      <c r="H141" s="53">
        <v>0.95383405465987603</v>
      </c>
      <c r="I141" s="53">
        <v>0.91958691266316839</v>
      </c>
      <c r="J141" s="53">
        <v>0.94778118196170436</v>
      </c>
      <c r="K141" s="53">
        <v>0.96036965292240661</v>
      </c>
      <c r="L141" s="53">
        <v>0.96472264731515722</v>
      </c>
      <c r="M141" s="54">
        <v>0.92772972844164769</v>
      </c>
    </row>
    <row r="142" spans="1:13" x14ac:dyDescent="0.25">
      <c r="A142" s="25">
        <v>14</v>
      </c>
      <c r="B142" s="52">
        <v>0.91091895752552798</v>
      </c>
      <c r="C142" s="53">
        <v>0.85660880998452105</v>
      </c>
      <c r="D142" s="53">
        <v>0.94934114417511783</v>
      </c>
      <c r="E142" s="53">
        <v>1</v>
      </c>
      <c r="F142" s="53">
        <v>0.99449823858898201</v>
      </c>
      <c r="G142" s="53">
        <v>0.99231013253752165</v>
      </c>
      <c r="H142" s="53">
        <v>0.95383405465987603</v>
      </c>
      <c r="I142" s="53">
        <v>0.91958691266316839</v>
      </c>
      <c r="J142" s="53">
        <v>0.94778118196170436</v>
      </c>
      <c r="K142" s="53">
        <v>0.96036965292240661</v>
      </c>
      <c r="L142" s="53">
        <v>0.96472264731515722</v>
      </c>
      <c r="M142" s="54">
        <v>0.92772972844164769</v>
      </c>
    </row>
    <row r="143" spans="1:13" x14ac:dyDescent="0.25">
      <c r="A143" s="25">
        <v>13</v>
      </c>
      <c r="B143" s="52">
        <v>0.90474087179796403</v>
      </c>
      <c r="C143" s="53">
        <v>0.85660880998452105</v>
      </c>
      <c r="D143" s="53">
        <v>0.94934114417511783</v>
      </c>
      <c r="E143" s="53">
        <v>1</v>
      </c>
      <c r="F143" s="53">
        <v>0.99449823858898201</v>
      </c>
      <c r="G143" s="53">
        <v>0.99231013253752165</v>
      </c>
      <c r="H143" s="53">
        <v>0.95383405465987603</v>
      </c>
      <c r="I143" s="53">
        <v>0.91958691266316839</v>
      </c>
      <c r="J143" s="53">
        <v>0.94778118196170436</v>
      </c>
      <c r="K143" s="53">
        <v>0.96036965292240661</v>
      </c>
      <c r="L143" s="53">
        <v>0.96239041745468246</v>
      </c>
      <c r="M143" s="54">
        <v>0.92772972844164769</v>
      </c>
    </row>
    <row r="144" spans="1:13" x14ac:dyDescent="0.25">
      <c r="A144" s="25">
        <v>12</v>
      </c>
      <c r="B144" s="52">
        <v>0.89752105782183045</v>
      </c>
      <c r="C144" s="53">
        <v>0.85660880998452105</v>
      </c>
      <c r="D144" s="53">
        <v>0.94934114417511783</v>
      </c>
      <c r="E144" s="53">
        <v>1</v>
      </c>
      <c r="F144" s="53">
        <v>0.99449823858898201</v>
      </c>
      <c r="G144" s="53">
        <v>0.99231013253752165</v>
      </c>
      <c r="H144" s="53">
        <v>0.95383405465987603</v>
      </c>
      <c r="I144" s="53">
        <v>0.91958691266316839</v>
      </c>
      <c r="J144" s="53">
        <v>0.94593338452549225</v>
      </c>
      <c r="K144" s="53">
        <v>0.96036965292240661</v>
      </c>
      <c r="L144" s="53">
        <v>0.95570592607822924</v>
      </c>
      <c r="M144" s="54">
        <v>0.92772972844164769</v>
      </c>
    </row>
    <row r="145" spans="1:13" x14ac:dyDescent="0.25">
      <c r="A145" s="25">
        <v>11</v>
      </c>
      <c r="B145" s="52">
        <v>0.88925951559712701</v>
      </c>
      <c r="C145" s="53">
        <v>0.85660880998452105</v>
      </c>
      <c r="D145" s="53">
        <v>0.94934114417511783</v>
      </c>
      <c r="E145" s="53">
        <v>1</v>
      </c>
      <c r="F145" s="53">
        <v>0.99449823858898201</v>
      </c>
      <c r="G145" s="53">
        <v>0.99231013253752165</v>
      </c>
      <c r="H145" s="53">
        <v>0.95383405465987603</v>
      </c>
      <c r="I145" s="53">
        <v>0.91859706127707108</v>
      </c>
      <c r="J145" s="53">
        <v>0.94077772246238978</v>
      </c>
      <c r="K145" s="53">
        <v>0.95646558853001995</v>
      </c>
      <c r="L145" s="53">
        <v>0.94466917318579746</v>
      </c>
      <c r="M145" s="54">
        <v>0.92604828740986844</v>
      </c>
    </row>
    <row r="146" spans="1:13" x14ac:dyDescent="0.25">
      <c r="A146" s="25">
        <v>10</v>
      </c>
      <c r="B146" s="52">
        <v>0.87995624512385395</v>
      </c>
      <c r="C146" s="53">
        <v>0.85460841297856494</v>
      </c>
      <c r="D146" s="53">
        <v>0.94591263538435166</v>
      </c>
      <c r="E146" s="53">
        <v>1</v>
      </c>
      <c r="F146" s="53">
        <v>0.99449823858898201</v>
      </c>
      <c r="G146" s="53">
        <v>0.99231013253752165</v>
      </c>
      <c r="H146" s="53">
        <v>0.95383405465987603</v>
      </c>
      <c r="I146" s="53">
        <v>0.91298634734582507</v>
      </c>
      <c r="J146" s="53">
        <v>0.93231419577239705</v>
      </c>
      <c r="K146" s="53">
        <v>0.94658602433070826</v>
      </c>
      <c r="L146" s="53">
        <v>0.92928015877738712</v>
      </c>
      <c r="M146" s="54">
        <v>0.92066022910494483</v>
      </c>
    </row>
    <row r="147" spans="1:13" x14ac:dyDescent="0.25">
      <c r="A147" s="25">
        <v>9</v>
      </c>
      <c r="B147" s="52">
        <v>0.86961124640201115</v>
      </c>
      <c r="C147" s="53">
        <v>0.8498493464568746</v>
      </c>
      <c r="D147" s="53">
        <v>0.93529071203513603</v>
      </c>
      <c r="E147" s="53">
        <v>1</v>
      </c>
      <c r="F147" s="53">
        <v>0.99328092301864512</v>
      </c>
      <c r="G147" s="53">
        <v>0.98809335075603144</v>
      </c>
      <c r="H147" s="53">
        <v>0.94986629727256822</v>
      </c>
      <c r="I147" s="53">
        <v>0.90275477086943057</v>
      </c>
      <c r="J147" s="53">
        <v>0.92054280445551429</v>
      </c>
      <c r="K147" s="53">
        <v>0.93073096032447156</v>
      </c>
      <c r="L147" s="53">
        <v>0.90953888285299811</v>
      </c>
      <c r="M147" s="54">
        <v>0.91156555352687696</v>
      </c>
    </row>
    <row r="148" spans="1:13" x14ac:dyDescent="0.25">
      <c r="A148" s="25">
        <v>8</v>
      </c>
      <c r="B148" s="52">
        <v>0.85822451943159872</v>
      </c>
      <c r="C148" s="53">
        <v>0.84233161041945048</v>
      </c>
      <c r="D148" s="53">
        <v>0.9174753741274706</v>
      </c>
      <c r="E148" s="53">
        <v>0.99445955810316033</v>
      </c>
      <c r="F148" s="53">
        <v>0.98396968593887391</v>
      </c>
      <c r="G148" s="53">
        <v>0.97493030184984686</v>
      </c>
      <c r="H148" s="53">
        <v>0.9405954766900082</v>
      </c>
      <c r="I148" s="53">
        <v>0.88790233184788736</v>
      </c>
      <c r="J148" s="53">
        <v>0.90546354851174116</v>
      </c>
      <c r="K148" s="53">
        <v>0.90890039651130994</v>
      </c>
      <c r="L148" s="53">
        <v>0.88544534541263054</v>
      </c>
      <c r="M148" s="54">
        <v>0.89876426067566484</v>
      </c>
    </row>
    <row r="149" spans="1:13" x14ac:dyDescent="0.25">
      <c r="A149" s="25">
        <v>7</v>
      </c>
      <c r="B149" s="52">
        <v>0.84579606421261644</v>
      </c>
      <c r="C149" s="53">
        <v>0.83205520486629225</v>
      </c>
      <c r="D149" s="53">
        <v>0.89246662166135549</v>
      </c>
      <c r="E149" s="53">
        <v>0.97513476618619377</v>
      </c>
      <c r="F149" s="53">
        <v>0.96656452734966836</v>
      </c>
      <c r="G149" s="53">
        <v>0.95282098581896801</v>
      </c>
      <c r="H149" s="53">
        <v>0.92602159291219621</v>
      </c>
      <c r="I149" s="53">
        <v>0.86842903028119556</v>
      </c>
      <c r="J149" s="53">
        <v>0.88707642794107788</v>
      </c>
      <c r="K149" s="53">
        <v>0.88109433289122341</v>
      </c>
      <c r="L149" s="53">
        <v>0.85699954645628451</v>
      </c>
      <c r="M149" s="54">
        <v>0.88225635055130835</v>
      </c>
    </row>
    <row r="150" spans="1:13" x14ac:dyDescent="0.25">
      <c r="A150" s="25">
        <v>6</v>
      </c>
      <c r="B150" s="52">
        <v>0.83232588074506453</v>
      </c>
      <c r="C150" s="53">
        <v>0.81902012979740002</v>
      </c>
      <c r="D150" s="53">
        <v>0.8602644546367908</v>
      </c>
      <c r="E150" s="53">
        <v>0.94541385402607225</v>
      </c>
      <c r="F150" s="53">
        <v>0.94106544725102859</v>
      </c>
      <c r="G150" s="53">
        <v>0.92176540266339457</v>
      </c>
      <c r="H150" s="53">
        <v>0.90614464593913191</v>
      </c>
      <c r="I150" s="53">
        <v>0.84433486616935505</v>
      </c>
      <c r="J150" s="53">
        <v>0.86538144274352435</v>
      </c>
      <c r="K150" s="53">
        <v>0.84731276946421197</v>
      </c>
      <c r="L150" s="53">
        <v>0.8242014859839597</v>
      </c>
      <c r="M150" s="54">
        <v>0.86204182315380751</v>
      </c>
    </row>
    <row r="151" spans="1:13" x14ac:dyDescent="0.25">
      <c r="A151" s="25">
        <v>5</v>
      </c>
      <c r="B151" s="52">
        <v>0.81781396902894288</v>
      </c>
      <c r="C151" s="53">
        <v>0.80322638521277379</v>
      </c>
      <c r="D151" s="53">
        <v>0.82086887305377632</v>
      </c>
      <c r="E151" s="53">
        <v>0.9052968216227959</v>
      </c>
      <c r="F151" s="53">
        <v>0.90747244564295448</v>
      </c>
      <c r="G151" s="53">
        <v>0.88176355238312687</v>
      </c>
      <c r="H151" s="53">
        <v>0.88096463577081563</v>
      </c>
      <c r="I151" s="53">
        <v>0.81561983951236594</v>
      </c>
      <c r="J151" s="53">
        <v>0.84037859291908057</v>
      </c>
      <c r="K151" s="53">
        <v>0.80755570623027539</v>
      </c>
      <c r="L151" s="53">
        <v>0.78705116399565644</v>
      </c>
      <c r="M151" s="54">
        <v>0.8381206784831623</v>
      </c>
    </row>
    <row r="152" spans="1:13" x14ac:dyDescent="0.25">
      <c r="A152" s="25">
        <v>4</v>
      </c>
      <c r="B152" s="52">
        <v>0.80226032906425149</v>
      </c>
      <c r="C152" s="53">
        <v>0.78467397111241355</v>
      </c>
      <c r="D152" s="53">
        <v>0.77427987691231215</v>
      </c>
      <c r="E152" s="53">
        <v>0.8547836689763646</v>
      </c>
      <c r="F152" s="53">
        <v>0.86578552252544605</v>
      </c>
      <c r="G152" s="53">
        <v>0.83281543497816468</v>
      </c>
      <c r="H152" s="53">
        <v>0.85048156240724715</v>
      </c>
      <c r="I152" s="53">
        <v>0.78228395031022824</v>
      </c>
      <c r="J152" s="53">
        <v>0.81206787846774664</v>
      </c>
      <c r="K152" s="53">
        <v>0.76182314318941402</v>
      </c>
      <c r="L152" s="53">
        <v>0.74554858049137462</v>
      </c>
      <c r="M152" s="54">
        <v>0.81049291653937294</v>
      </c>
    </row>
    <row r="153" spans="1:13" x14ac:dyDescent="0.25">
      <c r="A153" s="25">
        <v>3</v>
      </c>
      <c r="B153" s="52">
        <v>0.78566496085099036</v>
      </c>
      <c r="C153" s="53">
        <v>0.76336288749631931</v>
      </c>
      <c r="D153" s="53">
        <v>0.72049746621239841</v>
      </c>
      <c r="E153" s="53">
        <v>0.79387439608677846</v>
      </c>
      <c r="F153" s="53">
        <v>0.81600467789850328</v>
      </c>
      <c r="G153" s="53">
        <v>0.77492105044850823</v>
      </c>
      <c r="H153" s="53">
        <v>0.81469542584842647</v>
      </c>
      <c r="I153" s="53">
        <v>0.74432719856294194</v>
      </c>
      <c r="J153" s="53">
        <v>0.78044929938952257</v>
      </c>
      <c r="K153" s="53">
        <v>0.71011508034162762</v>
      </c>
      <c r="L153" s="53">
        <v>0.69969373547111413</v>
      </c>
      <c r="M153" s="54">
        <v>0.77915853732243912</v>
      </c>
    </row>
    <row r="154" spans="1:13" x14ac:dyDescent="0.25">
      <c r="A154" s="25">
        <v>2</v>
      </c>
      <c r="B154" s="52">
        <v>0.7680278643891596</v>
      </c>
      <c r="C154" s="53">
        <v>0.73929313436449107</v>
      </c>
      <c r="D154" s="53">
        <v>0.65952164095403498</v>
      </c>
      <c r="E154" s="53">
        <v>0.72256900295403736</v>
      </c>
      <c r="F154" s="53">
        <v>0.75812991176212619</v>
      </c>
      <c r="G154" s="53">
        <v>0.7080803987941573</v>
      </c>
      <c r="H154" s="53">
        <v>0.77360622609435381</v>
      </c>
      <c r="I154" s="53">
        <v>0.70174958427050693</v>
      </c>
      <c r="J154" s="53">
        <v>0.74552285568440813</v>
      </c>
      <c r="K154" s="53">
        <v>0.65243151768691632</v>
      </c>
      <c r="L154" s="53">
        <v>0.64948662893487508</v>
      </c>
      <c r="M154" s="54">
        <v>0.74411754083236104</v>
      </c>
    </row>
    <row r="155" spans="1:13" x14ac:dyDescent="0.25">
      <c r="A155" s="25">
        <v>1</v>
      </c>
      <c r="B155" s="55">
        <v>0.7493490396787591</v>
      </c>
      <c r="C155" s="56">
        <v>0.71246471171692871</v>
      </c>
      <c r="D155" s="56">
        <v>0.59135240113722176</v>
      </c>
      <c r="E155" s="56">
        <v>0.64086748957814144</v>
      </c>
      <c r="F155" s="56">
        <v>0.69216122411631475</v>
      </c>
      <c r="G155" s="56">
        <v>0.6322934800151121</v>
      </c>
      <c r="H155" s="56">
        <v>0.72721396314502895</v>
      </c>
      <c r="I155" s="56">
        <v>0.65455110743292333</v>
      </c>
      <c r="J155" s="56">
        <v>0.70728854735240354</v>
      </c>
      <c r="K155" s="56">
        <v>0.58877245522527999</v>
      </c>
      <c r="L155" s="56">
        <v>0.59492726088265746</v>
      </c>
      <c r="M155" s="57">
        <v>0.70536992706913859</v>
      </c>
    </row>
    <row r="156" spans="1:13" x14ac:dyDescent="0.25">
      <c r="B156" s="2"/>
      <c r="C156" s="2"/>
      <c r="D156" s="2"/>
      <c r="E156" s="2"/>
      <c r="F156" s="2"/>
      <c r="G156" s="2"/>
      <c r="H156" s="2"/>
      <c r="I156" s="2"/>
      <c r="J156" s="2"/>
      <c r="K156" s="2"/>
      <c r="L156" s="2"/>
      <c r="M156" s="2"/>
    </row>
    <row r="157" spans="1:13" x14ac:dyDescent="0.25">
      <c r="A157" s="23" t="s">
        <v>57</v>
      </c>
      <c r="B157" s="26">
        <v>4</v>
      </c>
      <c r="C157" s="26">
        <v>5</v>
      </c>
      <c r="D157" s="26">
        <v>6</v>
      </c>
      <c r="E157" s="26">
        <v>7</v>
      </c>
      <c r="F157" s="26">
        <v>8</v>
      </c>
      <c r="G157" s="26">
        <v>9</v>
      </c>
      <c r="H157" s="26">
        <v>10</v>
      </c>
      <c r="I157" s="26">
        <v>11</v>
      </c>
      <c r="J157" s="26">
        <v>12</v>
      </c>
      <c r="K157" s="26">
        <v>1</v>
      </c>
      <c r="L157" s="26">
        <v>2</v>
      </c>
      <c r="M157" s="26">
        <v>3</v>
      </c>
    </row>
    <row r="158" spans="1:13" x14ac:dyDescent="0.25">
      <c r="A158" s="25">
        <v>20</v>
      </c>
      <c r="B158" s="49">
        <v>0.92014049662416475</v>
      </c>
      <c r="C158" s="50">
        <v>0.86466973934057001</v>
      </c>
      <c r="D158" s="50">
        <v>0.95677669177356339</v>
      </c>
      <c r="E158" s="50">
        <v>1</v>
      </c>
      <c r="F158" s="50">
        <v>1</v>
      </c>
      <c r="G158" s="50">
        <v>1</v>
      </c>
      <c r="H158" s="50">
        <v>0.96330949292506007</v>
      </c>
      <c r="I158" s="50">
        <v>0.92760053183466773</v>
      </c>
      <c r="J158" s="50">
        <v>0.95338559898809139</v>
      </c>
      <c r="K158" s="50">
        <v>0.96975641792232437</v>
      </c>
      <c r="L158" s="50">
        <v>0.9754002154905016</v>
      </c>
      <c r="M158" s="51">
        <v>0.9357119433775043</v>
      </c>
    </row>
    <row r="159" spans="1:13" x14ac:dyDescent="0.25">
      <c r="A159" s="25">
        <v>19</v>
      </c>
      <c r="B159" s="52">
        <v>0.92014049662416475</v>
      </c>
      <c r="C159" s="53">
        <v>0.86466973934057001</v>
      </c>
      <c r="D159" s="53">
        <v>0.95677669177356339</v>
      </c>
      <c r="E159" s="53">
        <v>1</v>
      </c>
      <c r="F159" s="53">
        <v>1</v>
      </c>
      <c r="G159" s="53">
        <v>1</v>
      </c>
      <c r="H159" s="53">
        <v>0.96330949292506007</v>
      </c>
      <c r="I159" s="53">
        <v>0.92760053183466773</v>
      </c>
      <c r="J159" s="53">
        <v>0.95338559898809139</v>
      </c>
      <c r="K159" s="53">
        <v>0.96975641792232437</v>
      </c>
      <c r="L159" s="53">
        <v>0.9754002154905016</v>
      </c>
      <c r="M159" s="54">
        <v>0.9357119433775043</v>
      </c>
    </row>
    <row r="160" spans="1:13" x14ac:dyDescent="0.25">
      <c r="A160" s="25">
        <v>18</v>
      </c>
      <c r="B160" s="52">
        <v>0.92014049662416475</v>
      </c>
      <c r="C160" s="53">
        <v>0.86466973934057001</v>
      </c>
      <c r="D160" s="53">
        <v>0.95677669177356339</v>
      </c>
      <c r="E160" s="53">
        <v>1</v>
      </c>
      <c r="F160" s="53">
        <v>1</v>
      </c>
      <c r="G160" s="53">
        <v>1</v>
      </c>
      <c r="H160" s="53">
        <v>0.96330949292506007</v>
      </c>
      <c r="I160" s="53">
        <v>0.92760053183466773</v>
      </c>
      <c r="J160" s="53">
        <v>0.95338559898809139</v>
      </c>
      <c r="K160" s="53">
        <v>0.96975641792232437</v>
      </c>
      <c r="L160" s="53">
        <v>0.9754002154905016</v>
      </c>
      <c r="M160" s="54">
        <v>0.9357119433775043</v>
      </c>
    </row>
    <row r="161" spans="1:13" x14ac:dyDescent="0.25">
      <c r="A161" s="25">
        <v>17</v>
      </c>
      <c r="B161" s="52">
        <v>0.92014049662416475</v>
      </c>
      <c r="C161" s="53">
        <v>0.86466973934057001</v>
      </c>
      <c r="D161" s="53">
        <v>0.95677669177356339</v>
      </c>
      <c r="E161" s="53">
        <v>1</v>
      </c>
      <c r="F161" s="53">
        <v>1</v>
      </c>
      <c r="G161" s="53">
        <v>1</v>
      </c>
      <c r="H161" s="53">
        <v>0.96330949292506007</v>
      </c>
      <c r="I161" s="53">
        <v>0.92760053183466773</v>
      </c>
      <c r="J161" s="53">
        <v>0.95338559898809139</v>
      </c>
      <c r="K161" s="53">
        <v>0.96975641792232437</v>
      </c>
      <c r="L161" s="53">
        <v>0.9754002154905016</v>
      </c>
      <c r="M161" s="54">
        <v>0.9357119433775043</v>
      </c>
    </row>
    <row r="162" spans="1:13" x14ac:dyDescent="0.25">
      <c r="A162" s="25">
        <v>16</v>
      </c>
      <c r="B162" s="52">
        <v>0.91987039946992544</v>
      </c>
      <c r="C162" s="53">
        <v>0.86466973934057001</v>
      </c>
      <c r="D162" s="53">
        <v>0.95677669177356339</v>
      </c>
      <c r="E162" s="53">
        <v>1</v>
      </c>
      <c r="F162" s="53">
        <v>1</v>
      </c>
      <c r="G162" s="53">
        <v>1</v>
      </c>
      <c r="H162" s="53">
        <v>0.96330949292506007</v>
      </c>
      <c r="I162" s="53">
        <v>0.92760053183466773</v>
      </c>
      <c r="J162" s="53">
        <v>0.95338559898809139</v>
      </c>
      <c r="K162" s="53">
        <v>0.96975641792232437</v>
      </c>
      <c r="L162" s="53">
        <v>0.9754002154905016</v>
      </c>
      <c r="M162" s="54">
        <v>0.9357119433775043</v>
      </c>
    </row>
    <row r="163" spans="1:13" x14ac:dyDescent="0.25">
      <c r="A163" s="25">
        <v>15</v>
      </c>
      <c r="B163" s="52">
        <v>0.91820987197433079</v>
      </c>
      <c r="C163" s="53">
        <v>0.86466973934057001</v>
      </c>
      <c r="D163" s="53">
        <v>0.95677669177356339</v>
      </c>
      <c r="E163" s="53">
        <v>1</v>
      </c>
      <c r="F163" s="53">
        <v>1</v>
      </c>
      <c r="G163" s="53">
        <v>1</v>
      </c>
      <c r="H163" s="53">
        <v>0.96330949292506007</v>
      </c>
      <c r="I163" s="53">
        <v>0.92760053183466773</v>
      </c>
      <c r="J163" s="53">
        <v>0.95338559898809139</v>
      </c>
      <c r="K163" s="53">
        <v>0.96975641792232437</v>
      </c>
      <c r="L163" s="53">
        <v>0.9754002154905016</v>
      </c>
      <c r="M163" s="54">
        <v>0.9357119433775043</v>
      </c>
    </row>
    <row r="164" spans="1:13" x14ac:dyDescent="0.25">
      <c r="A164" s="25">
        <v>14</v>
      </c>
      <c r="B164" s="52">
        <v>0.9151589141373806</v>
      </c>
      <c r="C164" s="53">
        <v>0.86466973934057001</v>
      </c>
      <c r="D164" s="53">
        <v>0.95677669177356339</v>
      </c>
      <c r="E164" s="53">
        <v>1</v>
      </c>
      <c r="F164" s="53">
        <v>1</v>
      </c>
      <c r="G164" s="53">
        <v>1</v>
      </c>
      <c r="H164" s="53">
        <v>0.96330949292506007</v>
      </c>
      <c r="I164" s="53">
        <v>0.92760053183466773</v>
      </c>
      <c r="J164" s="53">
        <v>0.95338559898809139</v>
      </c>
      <c r="K164" s="53">
        <v>0.96975641792232437</v>
      </c>
      <c r="L164" s="53">
        <v>0.9754002154905016</v>
      </c>
      <c r="M164" s="54">
        <v>0.9357119433775043</v>
      </c>
    </row>
    <row r="165" spans="1:13" x14ac:dyDescent="0.25">
      <c r="A165" s="25">
        <v>13</v>
      </c>
      <c r="B165" s="52">
        <v>0.91071752595907518</v>
      </c>
      <c r="C165" s="53">
        <v>0.86466973934057001</v>
      </c>
      <c r="D165" s="53">
        <v>0.95677669177356339</v>
      </c>
      <c r="E165" s="53">
        <v>1</v>
      </c>
      <c r="F165" s="53">
        <v>1</v>
      </c>
      <c r="G165" s="53">
        <v>1</v>
      </c>
      <c r="H165" s="53">
        <v>0.96330949292506007</v>
      </c>
      <c r="I165" s="53">
        <v>0.92760053183466773</v>
      </c>
      <c r="J165" s="53">
        <v>0.95338559898809139</v>
      </c>
      <c r="K165" s="53">
        <v>0.96975641792232437</v>
      </c>
      <c r="L165" s="53">
        <v>0.97216541120639999</v>
      </c>
      <c r="M165" s="54">
        <v>0.9357119433775043</v>
      </c>
    </row>
    <row r="166" spans="1:13" x14ac:dyDescent="0.25">
      <c r="A166" s="25">
        <v>12</v>
      </c>
      <c r="B166" s="52">
        <v>0.90488570743941432</v>
      </c>
      <c r="C166" s="53">
        <v>0.86466973934057001</v>
      </c>
      <c r="D166" s="53">
        <v>0.95677669177356339</v>
      </c>
      <c r="E166" s="53">
        <v>1</v>
      </c>
      <c r="F166" s="53">
        <v>1</v>
      </c>
      <c r="G166" s="53">
        <v>1</v>
      </c>
      <c r="H166" s="53">
        <v>0.96330949292506007</v>
      </c>
      <c r="I166" s="53">
        <v>0.92760053183466773</v>
      </c>
      <c r="J166" s="53">
        <v>0.95338559898809139</v>
      </c>
      <c r="K166" s="53">
        <v>0.9693580014036931</v>
      </c>
      <c r="L166" s="53">
        <v>0.96481672277220321</v>
      </c>
      <c r="M166" s="54">
        <v>0.9357119433775043</v>
      </c>
    </row>
    <row r="167" spans="1:13" x14ac:dyDescent="0.25">
      <c r="A167" s="25">
        <v>11</v>
      </c>
      <c r="B167" s="52">
        <v>0.89766345857839802</v>
      </c>
      <c r="C167" s="53">
        <v>0.86396840383222417</v>
      </c>
      <c r="D167" s="53">
        <v>0.95677669177356339</v>
      </c>
      <c r="E167" s="53">
        <v>1</v>
      </c>
      <c r="F167" s="53">
        <v>1</v>
      </c>
      <c r="G167" s="53">
        <v>1</v>
      </c>
      <c r="H167" s="53">
        <v>0.96330949292506007</v>
      </c>
      <c r="I167" s="53">
        <v>0.927101051908231</v>
      </c>
      <c r="J167" s="53">
        <v>0.95026036458231511</v>
      </c>
      <c r="K167" s="53">
        <v>0.96413301629738091</v>
      </c>
      <c r="L167" s="53">
        <v>0.95335415018791114</v>
      </c>
      <c r="M167" s="54">
        <v>0.93455126507382991</v>
      </c>
    </row>
    <row r="168" spans="1:13" x14ac:dyDescent="0.25">
      <c r="A168" s="25">
        <v>10</v>
      </c>
      <c r="B168" s="52">
        <v>0.88905077937602639</v>
      </c>
      <c r="C168" s="53">
        <v>0.86117777768630033</v>
      </c>
      <c r="D168" s="53">
        <v>0.95142794351206283</v>
      </c>
      <c r="E168" s="53">
        <v>1</v>
      </c>
      <c r="F168" s="53">
        <v>1</v>
      </c>
      <c r="G168" s="53">
        <v>1</v>
      </c>
      <c r="H168" s="53">
        <v>0.96330949292506007</v>
      </c>
      <c r="I168" s="53">
        <v>0.92184209054839594</v>
      </c>
      <c r="J168" s="53">
        <v>0.94308227477341511</v>
      </c>
      <c r="K168" s="53">
        <v>0.95408146260338778</v>
      </c>
      <c r="L168" s="53">
        <v>0.93777769345352402</v>
      </c>
      <c r="M168" s="54">
        <v>0.92954546795268722</v>
      </c>
    </row>
    <row r="169" spans="1:13" x14ac:dyDescent="0.25">
      <c r="A169" s="25">
        <v>9</v>
      </c>
      <c r="B169" s="52">
        <v>0.87904766983229932</v>
      </c>
      <c r="C169" s="53">
        <v>0.8562978609027988</v>
      </c>
      <c r="D169" s="53">
        <v>0.94039260324697316</v>
      </c>
      <c r="E169" s="53">
        <v>1</v>
      </c>
      <c r="F169" s="53">
        <v>1</v>
      </c>
      <c r="G169" s="53">
        <v>0.998386194981008</v>
      </c>
      <c r="H169" s="53">
        <v>0.95962343289103036</v>
      </c>
      <c r="I169" s="53">
        <v>0.91182364775516234</v>
      </c>
      <c r="J169" s="53">
        <v>0.93185132956139161</v>
      </c>
      <c r="K169" s="53">
        <v>0.9392033403217136</v>
      </c>
      <c r="L169" s="53">
        <v>0.91808735256904173</v>
      </c>
      <c r="M169" s="54">
        <v>0.92069455201407624</v>
      </c>
    </row>
    <row r="170" spans="1:13" x14ac:dyDescent="0.25">
      <c r="A170" s="25">
        <v>8</v>
      </c>
      <c r="B170" s="52">
        <v>0.86765412994721691</v>
      </c>
      <c r="C170" s="53">
        <v>0.84932865348171949</v>
      </c>
      <c r="D170" s="53">
        <v>0.92367067097829425</v>
      </c>
      <c r="E170" s="53">
        <v>1</v>
      </c>
      <c r="F170" s="53">
        <v>0.99253501339718164</v>
      </c>
      <c r="G170" s="53">
        <v>0.98543615453454825</v>
      </c>
      <c r="H170" s="53">
        <v>0.95049715065983964</v>
      </c>
      <c r="I170" s="53">
        <v>0.89704572352853029</v>
      </c>
      <c r="J170" s="53">
        <v>0.91656752894624471</v>
      </c>
      <c r="K170" s="53">
        <v>0.91949864945235849</v>
      </c>
      <c r="L170" s="53">
        <v>0.89428312753446426</v>
      </c>
      <c r="M170" s="54">
        <v>0.90799851725799707</v>
      </c>
    </row>
    <row r="171" spans="1:13" x14ac:dyDescent="0.25">
      <c r="A171" s="25">
        <v>7</v>
      </c>
      <c r="B171" s="52">
        <v>0.85487015972077907</v>
      </c>
      <c r="C171" s="53">
        <v>0.84027015542306227</v>
      </c>
      <c r="D171" s="53">
        <v>0.901262146706026</v>
      </c>
      <c r="E171" s="53">
        <v>0.98465699445742016</v>
      </c>
      <c r="F171" s="53">
        <v>0.97633344469197469</v>
      </c>
      <c r="G171" s="53">
        <v>0.96358104872183969</v>
      </c>
      <c r="H171" s="53">
        <v>0.93593064623148814</v>
      </c>
      <c r="I171" s="53">
        <v>0.87750831786849981</v>
      </c>
      <c r="J171" s="53">
        <v>0.89723087292797421</v>
      </c>
      <c r="K171" s="53">
        <v>0.89496738999532233</v>
      </c>
      <c r="L171" s="53">
        <v>0.86636501834979163</v>
      </c>
      <c r="M171" s="54">
        <v>0.89145736368444961</v>
      </c>
    </row>
    <row r="172" spans="1:13" x14ac:dyDescent="0.25">
      <c r="A172" s="25">
        <v>6</v>
      </c>
      <c r="B172" s="52">
        <v>0.84069575915298578</v>
      </c>
      <c r="C172" s="53">
        <v>0.82912236672682726</v>
      </c>
      <c r="D172" s="53">
        <v>0.87316703043016852</v>
      </c>
      <c r="E172" s="53">
        <v>0.95587294039525106</v>
      </c>
      <c r="F172" s="53">
        <v>0.95268945797785032</v>
      </c>
      <c r="G172" s="53">
        <v>0.93282087754288268</v>
      </c>
      <c r="H172" s="53">
        <v>0.91592391960597574</v>
      </c>
      <c r="I172" s="53">
        <v>0.85321143077507089</v>
      </c>
      <c r="J172" s="53">
        <v>0.87384136150658021</v>
      </c>
      <c r="K172" s="53">
        <v>0.86560956195060523</v>
      </c>
      <c r="L172" s="53">
        <v>0.83433302501502371</v>
      </c>
      <c r="M172" s="54">
        <v>0.87107109129343374</v>
      </c>
    </row>
    <row r="173" spans="1:13" x14ac:dyDescent="0.25">
      <c r="A173" s="25">
        <v>5</v>
      </c>
      <c r="B173" s="52">
        <v>0.82513092824383716</v>
      </c>
      <c r="C173" s="53">
        <v>0.81588528739301436</v>
      </c>
      <c r="D173" s="53">
        <v>0.83938532215072181</v>
      </c>
      <c r="E173" s="53">
        <v>0.91699799194830978</v>
      </c>
      <c r="F173" s="53">
        <v>0.92160305325480829</v>
      </c>
      <c r="G173" s="53">
        <v>0.89315564099767697</v>
      </c>
      <c r="H173" s="53">
        <v>0.89047697078330246</v>
      </c>
      <c r="I173" s="53">
        <v>0.82415506224824342</v>
      </c>
      <c r="J173" s="53">
        <v>0.84639899468206281</v>
      </c>
      <c r="K173" s="53">
        <v>0.8314251653182072</v>
      </c>
      <c r="L173" s="53">
        <v>0.79818714753016062</v>
      </c>
      <c r="M173" s="54">
        <v>0.84683970008494969</v>
      </c>
    </row>
    <row r="174" spans="1:13" x14ac:dyDescent="0.25">
      <c r="A174" s="25">
        <v>4</v>
      </c>
      <c r="B174" s="52">
        <v>0.80817566699333321</v>
      </c>
      <c r="C174" s="53">
        <v>0.80055891742162366</v>
      </c>
      <c r="D174" s="53">
        <v>0.79991702186768598</v>
      </c>
      <c r="E174" s="53">
        <v>0.86803214911659632</v>
      </c>
      <c r="F174" s="53">
        <v>0.88307423052284872</v>
      </c>
      <c r="G174" s="53">
        <v>0.84458533908622258</v>
      </c>
      <c r="H174" s="53">
        <v>0.85958979976346839</v>
      </c>
      <c r="I174" s="53">
        <v>0.79033921228801751</v>
      </c>
      <c r="J174" s="53">
        <v>0.81490377245442192</v>
      </c>
      <c r="K174" s="53">
        <v>0.79241420009812802</v>
      </c>
      <c r="L174" s="53">
        <v>0.75792738589520248</v>
      </c>
      <c r="M174" s="54">
        <v>0.81876319005899734</v>
      </c>
    </row>
    <row r="175" spans="1:13" x14ac:dyDescent="0.25">
      <c r="A175" s="25">
        <v>3</v>
      </c>
      <c r="B175" s="52">
        <v>0.78982997540147382</v>
      </c>
      <c r="C175" s="53">
        <v>0.78314325681265529</v>
      </c>
      <c r="D175" s="53">
        <v>0.75476212958106081</v>
      </c>
      <c r="E175" s="53">
        <v>0.80897541190011069</v>
      </c>
      <c r="F175" s="53">
        <v>0.83710298978197173</v>
      </c>
      <c r="G175" s="53">
        <v>0.78710997180851949</v>
      </c>
      <c r="H175" s="53">
        <v>0.82326240654647331</v>
      </c>
      <c r="I175" s="53">
        <v>0.75176388089439317</v>
      </c>
      <c r="J175" s="53">
        <v>0.77935569482365741</v>
      </c>
      <c r="K175" s="53">
        <v>0.74857666629036801</v>
      </c>
      <c r="L175" s="53">
        <v>0.71355374011014905</v>
      </c>
      <c r="M175" s="54">
        <v>0.78684156121557669</v>
      </c>
    </row>
    <row r="176" spans="1:13" x14ac:dyDescent="0.25">
      <c r="A176" s="25">
        <v>2</v>
      </c>
      <c r="B176" s="52">
        <v>0.77009385346825898</v>
      </c>
      <c r="C176" s="53">
        <v>0.7636383055661089</v>
      </c>
      <c r="D176" s="53">
        <v>0.70392064529084641</v>
      </c>
      <c r="E176" s="53">
        <v>0.73982778029885277</v>
      </c>
      <c r="F176" s="53">
        <v>0.78368933103217697</v>
      </c>
      <c r="G176" s="53">
        <v>0.72072953916456783</v>
      </c>
      <c r="H176" s="53">
        <v>0.78149479113231746</v>
      </c>
      <c r="I176" s="53">
        <v>0.70842906806737027</v>
      </c>
      <c r="J176" s="53">
        <v>0.73975476178976951</v>
      </c>
      <c r="K176" s="53">
        <v>0.69991256389492706</v>
      </c>
      <c r="L176" s="53">
        <v>0.66506621017500045</v>
      </c>
      <c r="M176" s="54">
        <v>0.75107481355468775</v>
      </c>
    </row>
    <row r="177" spans="1:13" x14ac:dyDescent="0.25">
      <c r="A177" s="25">
        <v>1</v>
      </c>
      <c r="B177" s="55">
        <v>0.74896730119368882</v>
      </c>
      <c r="C177" s="56">
        <v>0.74204406368198483</v>
      </c>
      <c r="D177" s="56">
        <v>0.64739256899704289</v>
      </c>
      <c r="E177" s="56">
        <v>0.66058925431282267</v>
      </c>
      <c r="F177" s="56">
        <v>0.72283325427346479</v>
      </c>
      <c r="G177" s="56">
        <v>0.64544404115436738</v>
      </c>
      <c r="H177" s="56">
        <v>0.73428695352100071</v>
      </c>
      <c r="I177" s="56">
        <v>0.66033477380694894</v>
      </c>
      <c r="J177" s="56">
        <v>0.696100973352758</v>
      </c>
      <c r="K177" s="56">
        <v>0.64642189291180507</v>
      </c>
      <c r="L177" s="56">
        <v>0.61246479608975668</v>
      </c>
      <c r="M177" s="57">
        <v>0.71146294707633062</v>
      </c>
    </row>
    <row r="178" spans="1:13" x14ac:dyDescent="0.25">
      <c r="B178" s="2"/>
      <c r="C178" s="2"/>
      <c r="D178" s="2"/>
      <c r="E178" s="2"/>
      <c r="F178" s="2"/>
      <c r="G178" s="2"/>
      <c r="H178" s="2"/>
      <c r="I178" s="2"/>
      <c r="J178" s="2"/>
      <c r="K178" s="2"/>
      <c r="L178" s="2"/>
      <c r="M178" s="2"/>
    </row>
    <row r="179" spans="1:13" x14ac:dyDescent="0.25">
      <c r="A179" s="23" t="s">
        <v>58</v>
      </c>
      <c r="B179" s="26">
        <v>4</v>
      </c>
      <c r="C179" s="26">
        <v>5</v>
      </c>
      <c r="D179" s="26">
        <v>6</v>
      </c>
      <c r="E179" s="26">
        <v>7</v>
      </c>
      <c r="F179" s="26">
        <v>8</v>
      </c>
      <c r="G179" s="26">
        <v>9</v>
      </c>
      <c r="H179" s="26">
        <v>10</v>
      </c>
      <c r="I179" s="26">
        <v>11</v>
      </c>
      <c r="J179" s="26">
        <v>12</v>
      </c>
      <c r="K179" s="26">
        <v>1</v>
      </c>
      <c r="L179" s="26">
        <v>2</v>
      </c>
      <c r="M179" s="26">
        <v>3</v>
      </c>
    </row>
    <row r="180" spans="1:13" x14ac:dyDescent="0.25">
      <c r="A180" s="25">
        <v>20</v>
      </c>
      <c r="B180" s="49">
        <v>0.90449096467942935</v>
      </c>
      <c r="C180" s="50">
        <v>0.877369188566406</v>
      </c>
      <c r="D180" s="50">
        <v>0.96528900033837983</v>
      </c>
      <c r="E180" s="50">
        <v>1</v>
      </c>
      <c r="F180" s="50">
        <v>1</v>
      </c>
      <c r="G180" s="50">
        <v>1</v>
      </c>
      <c r="H180" s="50">
        <v>0.98106815070222664</v>
      </c>
      <c r="I180" s="50">
        <v>0.93327367720997634</v>
      </c>
      <c r="J180" s="50">
        <v>0.95780444045020108</v>
      </c>
      <c r="K180" s="50">
        <v>0.97430313956591119</v>
      </c>
      <c r="L180" s="50">
        <v>0.97138695699592326</v>
      </c>
      <c r="M180" s="51">
        <v>0.93976617940171514</v>
      </c>
    </row>
    <row r="181" spans="1:13" x14ac:dyDescent="0.25">
      <c r="A181" s="25">
        <v>19</v>
      </c>
      <c r="B181" s="52">
        <v>0.90449096467942935</v>
      </c>
      <c r="C181" s="53">
        <v>0.877369188566406</v>
      </c>
      <c r="D181" s="53">
        <v>0.96528900033837983</v>
      </c>
      <c r="E181" s="53">
        <v>1</v>
      </c>
      <c r="F181" s="53">
        <v>1</v>
      </c>
      <c r="G181" s="53">
        <v>1</v>
      </c>
      <c r="H181" s="53">
        <v>0.98106815070222664</v>
      </c>
      <c r="I181" s="53">
        <v>0.93327367720997634</v>
      </c>
      <c r="J181" s="53">
        <v>0.95780444045020108</v>
      </c>
      <c r="K181" s="53">
        <v>0.97430313956591119</v>
      </c>
      <c r="L181" s="53">
        <v>0.97138695699592326</v>
      </c>
      <c r="M181" s="54">
        <v>0.93976617940171514</v>
      </c>
    </row>
    <row r="182" spans="1:13" x14ac:dyDescent="0.25">
      <c r="A182" s="25">
        <v>18</v>
      </c>
      <c r="B182" s="52">
        <v>0.90449096467942935</v>
      </c>
      <c r="C182" s="53">
        <v>0.877369188566406</v>
      </c>
      <c r="D182" s="53">
        <v>0.96528900033837983</v>
      </c>
      <c r="E182" s="53">
        <v>1</v>
      </c>
      <c r="F182" s="53">
        <v>1</v>
      </c>
      <c r="G182" s="53">
        <v>1</v>
      </c>
      <c r="H182" s="53">
        <v>0.98106815070222664</v>
      </c>
      <c r="I182" s="53">
        <v>0.93327367720997634</v>
      </c>
      <c r="J182" s="53">
        <v>0.95780444045020108</v>
      </c>
      <c r="K182" s="53">
        <v>0.97430313956591119</v>
      </c>
      <c r="L182" s="53">
        <v>0.97138695699592326</v>
      </c>
      <c r="M182" s="54">
        <v>0.93976617940171514</v>
      </c>
    </row>
    <row r="183" spans="1:13" x14ac:dyDescent="0.25">
      <c r="A183" s="25">
        <v>17</v>
      </c>
      <c r="B183" s="52">
        <v>0.90449096467942935</v>
      </c>
      <c r="C183" s="53">
        <v>0.877369188566406</v>
      </c>
      <c r="D183" s="53">
        <v>0.96528900033837983</v>
      </c>
      <c r="E183" s="53">
        <v>1</v>
      </c>
      <c r="F183" s="53">
        <v>1</v>
      </c>
      <c r="G183" s="53">
        <v>1</v>
      </c>
      <c r="H183" s="53">
        <v>0.98106815070222664</v>
      </c>
      <c r="I183" s="53">
        <v>0.93327367720997634</v>
      </c>
      <c r="J183" s="53">
        <v>0.95780444045020108</v>
      </c>
      <c r="K183" s="53">
        <v>0.97430313956591119</v>
      </c>
      <c r="L183" s="53">
        <v>0.97138695699592326</v>
      </c>
      <c r="M183" s="54">
        <v>0.93976617940171514</v>
      </c>
    </row>
    <row r="184" spans="1:13" x14ac:dyDescent="0.25">
      <c r="A184" s="25">
        <v>16</v>
      </c>
      <c r="B184" s="52">
        <v>0.90449096467942935</v>
      </c>
      <c r="C184" s="53">
        <v>0.877369188566406</v>
      </c>
      <c r="D184" s="53">
        <v>0.96528900033837983</v>
      </c>
      <c r="E184" s="53">
        <v>1</v>
      </c>
      <c r="F184" s="53">
        <v>1</v>
      </c>
      <c r="G184" s="53">
        <v>1</v>
      </c>
      <c r="H184" s="53">
        <v>0.98106815070222664</v>
      </c>
      <c r="I184" s="53">
        <v>0.93327367720997634</v>
      </c>
      <c r="J184" s="53">
        <v>0.95780444045020108</v>
      </c>
      <c r="K184" s="53">
        <v>0.97430313956591119</v>
      </c>
      <c r="L184" s="53">
        <v>0.97138695699592326</v>
      </c>
      <c r="M184" s="54">
        <v>0.93976617940171514</v>
      </c>
    </row>
    <row r="185" spans="1:13" x14ac:dyDescent="0.25">
      <c r="A185" s="25">
        <v>15</v>
      </c>
      <c r="B185" s="52">
        <v>0.90449096467942935</v>
      </c>
      <c r="C185" s="53">
        <v>0.877369188566406</v>
      </c>
      <c r="D185" s="53">
        <v>0.96528900033837983</v>
      </c>
      <c r="E185" s="53">
        <v>1</v>
      </c>
      <c r="F185" s="53">
        <v>1</v>
      </c>
      <c r="G185" s="53">
        <v>1</v>
      </c>
      <c r="H185" s="53">
        <v>0.98106815070222664</v>
      </c>
      <c r="I185" s="53">
        <v>0.93327367720997634</v>
      </c>
      <c r="J185" s="53">
        <v>0.95780444045020108</v>
      </c>
      <c r="K185" s="53">
        <v>0.97430313956591119</v>
      </c>
      <c r="L185" s="53">
        <v>0.97138695699592326</v>
      </c>
      <c r="M185" s="54">
        <v>0.93976617940171514</v>
      </c>
    </row>
    <row r="186" spans="1:13" x14ac:dyDescent="0.25">
      <c r="A186" s="25">
        <v>14</v>
      </c>
      <c r="B186" s="52">
        <v>0.90449096467942935</v>
      </c>
      <c r="C186" s="53">
        <v>0.877369188566406</v>
      </c>
      <c r="D186" s="53">
        <v>0.96528900033837983</v>
      </c>
      <c r="E186" s="53">
        <v>1</v>
      </c>
      <c r="F186" s="53">
        <v>1</v>
      </c>
      <c r="G186" s="53">
        <v>1</v>
      </c>
      <c r="H186" s="53">
        <v>0.98106815070222664</v>
      </c>
      <c r="I186" s="53">
        <v>0.93327367720997634</v>
      </c>
      <c r="J186" s="53">
        <v>0.95780444045020108</v>
      </c>
      <c r="K186" s="53">
        <v>0.97430313956591119</v>
      </c>
      <c r="L186" s="53">
        <v>0.97138695699592326</v>
      </c>
      <c r="M186" s="54">
        <v>0.93976617940171514</v>
      </c>
    </row>
    <row r="187" spans="1:13" x14ac:dyDescent="0.25">
      <c r="A187" s="25">
        <v>13</v>
      </c>
      <c r="B187" s="52">
        <v>0.90449096467942935</v>
      </c>
      <c r="C187" s="53">
        <v>0.877369188566406</v>
      </c>
      <c r="D187" s="53">
        <v>0.96528900033837983</v>
      </c>
      <c r="E187" s="53">
        <v>1</v>
      </c>
      <c r="F187" s="53">
        <v>1</v>
      </c>
      <c r="G187" s="53">
        <v>1</v>
      </c>
      <c r="H187" s="53">
        <v>0.98106815070222664</v>
      </c>
      <c r="I187" s="53">
        <v>0.93327367720997634</v>
      </c>
      <c r="J187" s="53">
        <v>0.95780444045020108</v>
      </c>
      <c r="K187" s="53">
        <v>0.97430313956591119</v>
      </c>
      <c r="L187" s="53">
        <v>0.97138695699592326</v>
      </c>
      <c r="M187" s="54">
        <v>0.93976617940171514</v>
      </c>
    </row>
    <row r="188" spans="1:13" x14ac:dyDescent="0.25">
      <c r="A188" s="25">
        <v>12</v>
      </c>
      <c r="B188" s="52">
        <v>0.90449096467942935</v>
      </c>
      <c r="C188" s="53">
        <v>0.877369188566406</v>
      </c>
      <c r="D188" s="53">
        <v>0.96528900033837983</v>
      </c>
      <c r="E188" s="53">
        <v>1</v>
      </c>
      <c r="F188" s="53">
        <v>1</v>
      </c>
      <c r="G188" s="53">
        <v>1</v>
      </c>
      <c r="H188" s="53">
        <v>0.98106815070222664</v>
      </c>
      <c r="I188" s="53">
        <v>0.93327367720997634</v>
      </c>
      <c r="J188" s="53">
        <v>0.95780444045020108</v>
      </c>
      <c r="K188" s="53">
        <v>0.97430313956591119</v>
      </c>
      <c r="L188" s="53">
        <v>0.96997052886009549</v>
      </c>
      <c r="M188" s="54">
        <v>0.93976617940171514</v>
      </c>
    </row>
    <row r="189" spans="1:13" x14ac:dyDescent="0.25">
      <c r="A189" s="25">
        <v>11</v>
      </c>
      <c r="B189" s="52">
        <v>0.90179593464514041</v>
      </c>
      <c r="C189" s="53">
        <v>0.877369188566406</v>
      </c>
      <c r="D189" s="53">
        <v>0.96528900033837983</v>
      </c>
      <c r="E189" s="53">
        <v>1</v>
      </c>
      <c r="F189" s="53">
        <v>1</v>
      </c>
      <c r="G189" s="53">
        <v>1</v>
      </c>
      <c r="H189" s="53">
        <v>0.98106815070222664</v>
      </c>
      <c r="I189" s="53">
        <v>0.93327367720997634</v>
      </c>
      <c r="J189" s="53">
        <v>0.95780444045020108</v>
      </c>
      <c r="K189" s="53">
        <v>0.97184393589269757</v>
      </c>
      <c r="L189" s="53">
        <v>0.96163970997272896</v>
      </c>
      <c r="M189" s="54">
        <v>0.93976617940171514</v>
      </c>
    </row>
    <row r="190" spans="1:13" x14ac:dyDescent="0.25">
      <c r="A190" s="25">
        <v>10</v>
      </c>
      <c r="B190" s="52">
        <v>0.89278707494838749</v>
      </c>
      <c r="C190" s="53">
        <v>0.877369188566406</v>
      </c>
      <c r="D190" s="53">
        <v>0.96047516817897804</v>
      </c>
      <c r="E190" s="53">
        <v>1</v>
      </c>
      <c r="F190" s="53">
        <v>1</v>
      </c>
      <c r="G190" s="53">
        <v>1</v>
      </c>
      <c r="H190" s="53">
        <v>0.98106815070222664</v>
      </c>
      <c r="I190" s="53">
        <v>0.92914118496069742</v>
      </c>
      <c r="J190" s="53">
        <v>0.95181025217957993</v>
      </c>
      <c r="K190" s="53">
        <v>0.9623836706772263</v>
      </c>
      <c r="L190" s="53">
        <v>0.94639450033382366</v>
      </c>
      <c r="M190" s="54">
        <v>0.93650273599725453</v>
      </c>
    </row>
    <row r="191" spans="1:13" x14ac:dyDescent="0.25">
      <c r="A191" s="25">
        <v>9</v>
      </c>
      <c r="B191" s="52">
        <v>0.87746438558917084</v>
      </c>
      <c r="C191" s="53">
        <v>0.87032260951117091</v>
      </c>
      <c r="D191" s="53">
        <v>0.94475107080214982</v>
      </c>
      <c r="E191" s="53">
        <v>1</v>
      </c>
      <c r="F191" s="53">
        <v>1</v>
      </c>
      <c r="G191" s="53">
        <v>1</v>
      </c>
      <c r="H191" s="53">
        <v>0.97631133745664012</v>
      </c>
      <c r="I191" s="53">
        <v>0.9165008960202119</v>
      </c>
      <c r="J191" s="53">
        <v>0.93937498221113258</v>
      </c>
      <c r="K191" s="53">
        <v>0.94592234391949748</v>
      </c>
      <c r="L191" s="53">
        <v>0.92423489994337926</v>
      </c>
      <c r="M191" s="54">
        <v>0.92537661994331932</v>
      </c>
    </row>
    <row r="192" spans="1:13" x14ac:dyDescent="0.25">
      <c r="A192" s="25">
        <v>8</v>
      </c>
      <c r="B192" s="52">
        <v>0.85582786656749033</v>
      </c>
      <c r="C192" s="53">
        <v>0.8537043612318761</v>
      </c>
      <c r="D192" s="53">
        <v>0.91811670820789448</v>
      </c>
      <c r="E192" s="53">
        <v>1</v>
      </c>
      <c r="F192" s="53">
        <v>1</v>
      </c>
      <c r="G192" s="53">
        <v>0.99839420611982221</v>
      </c>
      <c r="H192" s="53">
        <v>0.95866470276735083</v>
      </c>
      <c r="I192" s="53">
        <v>0.89535281038851977</v>
      </c>
      <c r="J192" s="53">
        <v>0.92049863054485903</v>
      </c>
      <c r="K192" s="53">
        <v>0.92245995561951133</v>
      </c>
      <c r="L192" s="53">
        <v>0.89516090880139632</v>
      </c>
      <c r="M192" s="54">
        <v>0.90638783123990996</v>
      </c>
    </row>
    <row r="193" spans="1:13" x14ac:dyDescent="0.25">
      <c r="A193" s="25">
        <v>7</v>
      </c>
      <c r="B193" s="52">
        <v>0.82787751788334596</v>
      </c>
      <c r="C193" s="53">
        <v>0.82751444372852156</v>
      </c>
      <c r="D193" s="53">
        <v>0.88057208039621271</v>
      </c>
      <c r="E193" s="53">
        <v>0.98998799234649348</v>
      </c>
      <c r="F193" s="53">
        <v>0.98209152076119333</v>
      </c>
      <c r="G193" s="53">
        <v>0.96600711212200296</v>
      </c>
      <c r="H193" s="53">
        <v>0.92812824663435889</v>
      </c>
      <c r="I193" s="53">
        <v>0.86569692806562104</v>
      </c>
      <c r="J193" s="53">
        <v>0.89518119718075917</v>
      </c>
      <c r="K193" s="53">
        <v>0.89199650577726775</v>
      </c>
      <c r="L193" s="53">
        <v>0.85917252690787449</v>
      </c>
      <c r="M193" s="54">
        <v>0.87953636988702621</v>
      </c>
    </row>
    <row r="194" spans="1:13" x14ac:dyDescent="0.25">
      <c r="A194" s="25">
        <v>6</v>
      </c>
      <c r="B194" s="52">
        <v>0.79361333953673774</v>
      </c>
      <c r="C194" s="53">
        <v>0.7917528570011072</v>
      </c>
      <c r="D194" s="53">
        <v>0.83211718736710427</v>
      </c>
      <c r="E194" s="53">
        <v>0.94892609867490385</v>
      </c>
      <c r="F194" s="53">
        <v>0.94210645719456054</v>
      </c>
      <c r="G194" s="53">
        <v>0.9191577044485445</v>
      </c>
      <c r="H194" s="53">
        <v>0.88470196905766429</v>
      </c>
      <c r="I194" s="53">
        <v>0.82753324905151582</v>
      </c>
      <c r="J194" s="53">
        <v>0.86342268211883311</v>
      </c>
      <c r="K194" s="53">
        <v>0.8545319943927665</v>
      </c>
      <c r="L194" s="53">
        <v>0.81626975426281367</v>
      </c>
      <c r="M194" s="54">
        <v>0.84482223588466798</v>
      </c>
    </row>
    <row r="195" spans="1:13" x14ac:dyDescent="0.25">
      <c r="A195" s="25">
        <v>5</v>
      </c>
      <c r="B195" s="52">
        <v>0.75303533152766566</v>
      </c>
      <c r="C195" s="53">
        <v>0.74641960104963312</v>
      </c>
      <c r="D195" s="53">
        <v>0.77275202912056895</v>
      </c>
      <c r="E195" s="53">
        <v>0.89337660053651291</v>
      </c>
      <c r="F195" s="53">
        <v>0.88872797523811409</v>
      </c>
      <c r="G195" s="53">
        <v>0.85784598309944693</v>
      </c>
      <c r="H195" s="53">
        <v>0.82838587003726705</v>
      </c>
      <c r="I195" s="53">
        <v>0.78086177334620399</v>
      </c>
      <c r="J195" s="53">
        <v>0.82522308535908073</v>
      </c>
      <c r="K195" s="53">
        <v>0.81006642146600782</v>
      </c>
      <c r="L195" s="53">
        <v>0.76645259086621409</v>
      </c>
      <c r="M195" s="54">
        <v>0.80224542923283548</v>
      </c>
    </row>
    <row r="196" spans="1:13" x14ac:dyDescent="0.25">
      <c r="A196" s="25">
        <v>4</v>
      </c>
      <c r="B196" s="52">
        <v>0.70614349385612973</v>
      </c>
      <c r="C196" s="53">
        <v>0.69151467587409932</v>
      </c>
      <c r="D196" s="53">
        <v>0.70247660565660697</v>
      </c>
      <c r="E196" s="53">
        <v>0.82333949793132044</v>
      </c>
      <c r="F196" s="53">
        <v>0.82195607489185341</v>
      </c>
      <c r="G196" s="53">
        <v>0.78207194807471025</v>
      </c>
      <c r="H196" s="53">
        <v>0.75917994957316703</v>
      </c>
      <c r="I196" s="53">
        <v>0.72568250094968545</v>
      </c>
      <c r="J196" s="53">
        <v>0.78058240690150216</v>
      </c>
      <c r="K196" s="53">
        <v>0.75859978699699182</v>
      </c>
      <c r="L196" s="53">
        <v>0.70972103671807574</v>
      </c>
      <c r="M196" s="54">
        <v>0.75180594993152861</v>
      </c>
    </row>
    <row r="197" spans="1:13" x14ac:dyDescent="0.25">
      <c r="A197" s="25">
        <v>3</v>
      </c>
      <c r="B197" s="52">
        <v>0.65293782652212995</v>
      </c>
      <c r="C197" s="53">
        <v>0.62703808147450568</v>
      </c>
      <c r="D197" s="53">
        <v>0.62129091697521832</v>
      </c>
      <c r="E197" s="53">
        <v>0.73881479085932655</v>
      </c>
      <c r="F197" s="53">
        <v>0.74179075615577883</v>
      </c>
      <c r="G197" s="53">
        <v>0.69183559937433436</v>
      </c>
      <c r="H197" s="53">
        <v>0.67708420766536426</v>
      </c>
      <c r="I197" s="53">
        <v>0.66199543186196041</v>
      </c>
      <c r="J197" s="53">
        <v>0.72950064674609738</v>
      </c>
      <c r="K197" s="53">
        <v>0.70013209098571816</v>
      </c>
      <c r="L197" s="53">
        <v>0.64607509181839839</v>
      </c>
      <c r="M197" s="54">
        <v>0.69350379798074735</v>
      </c>
    </row>
    <row r="198" spans="1:13" x14ac:dyDescent="0.25">
      <c r="A198" s="25">
        <v>2</v>
      </c>
      <c r="B198" s="52">
        <v>0.59341832952566631</v>
      </c>
      <c r="C198" s="53">
        <v>0.55298981785085233</v>
      </c>
      <c r="D198" s="53">
        <v>0.5291949630764029</v>
      </c>
      <c r="E198" s="53">
        <v>0.63980247932053136</v>
      </c>
      <c r="F198" s="53">
        <v>0.64823201902989047</v>
      </c>
      <c r="G198" s="53">
        <v>0.58713693699831926</v>
      </c>
      <c r="H198" s="53">
        <v>0.58209864431385894</v>
      </c>
      <c r="I198" s="53">
        <v>0.58980056608302878</v>
      </c>
      <c r="J198" s="53">
        <v>0.67197780489286629</v>
      </c>
      <c r="K198" s="53">
        <v>0.63466333343218706</v>
      </c>
      <c r="L198" s="53">
        <v>0.57551475616718228</v>
      </c>
      <c r="M198" s="54">
        <v>0.62733897338049172</v>
      </c>
    </row>
    <row r="199" spans="1:13" x14ac:dyDescent="0.25">
      <c r="A199" s="25">
        <v>1</v>
      </c>
      <c r="B199" s="55">
        <v>0.52758500286673882</v>
      </c>
      <c r="C199" s="56">
        <v>0.46936988500313931</v>
      </c>
      <c r="D199" s="56">
        <v>0.42618874396016077</v>
      </c>
      <c r="E199" s="56">
        <v>0.52630256331493475</v>
      </c>
      <c r="F199" s="56">
        <v>0.54127986351418811</v>
      </c>
      <c r="G199" s="56">
        <v>0.4679759609466651</v>
      </c>
      <c r="H199" s="56">
        <v>0.47422325951865074</v>
      </c>
      <c r="I199" s="56">
        <v>0.50909790361289042</v>
      </c>
      <c r="J199" s="56">
        <v>0.608013881341809</v>
      </c>
      <c r="K199" s="56">
        <v>0.56219351433639853</v>
      </c>
      <c r="L199" s="56">
        <v>0.49804002976442741</v>
      </c>
      <c r="M199" s="57">
        <v>0.55331147613076181</v>
      </c>
    </row>
    <row r="201" spans="1:13" x14ac:dyDescent="0.25">
      <c r="A201" s="27" t="s">
        <v>59</v>
      </c>
      <c r="B201" s="28">
        <v>4</v>
      </c>
      <c r="C201" s="28">
        <v>5</v>
      </c>
      <c r="D201" s="28">
        <v>6</v>
      </c>
      <c r="E201" s="28">
        <v>7</v>
      </c>
      <c r="F201" s="28">
        <v>8</v>
      </c>
      <c r="G201" s="28">
        <v>9</v>
      </c>
      <c r="H201" s="28">
        <v>10</v>
      </c>
      <c r="I201" s="28">
        <v>11</v>
      </c>
      <c r="J201" s="28">
        <v>12</v>
      </c>
      <c r="K201" s="28">
        <v>1</v>
      </c>
      <c r="L201" s="28">
        <v>2</v>
      </c>
      <c r="M201" s="28">
        <v>3</v>
      </c>
    </row>
    <row r="202" spans="1:13" x14ac:dyDescent="0.25">
      <c r="A202" s="29">
        <v>20</v>
      </c>
      <c r="B202" s="30" t="b">
        <f>IF('（実需給2025年度以降で使用）入力'!$E$16="北海道",B4,IF('（実需給2025年度以降で使用）入力'!$E$16="東北",B26,IF('（実需給2025年度以降で使用）入力'!$E$16="東京",B48,IF('（実需給2025年度以降で使用）入力'!$E$16="中部",B70,IF('（実需給2025年度以降で使用）入力'!$E$16="北陸",B92,IF('（実需給2025年度以降で使用）入力'!$E$16="関西",B114,IF('（実需給2025年度以降で使用）入力'!$E$16="中国",B136,IF('（実需給2025年度以降で使用）入力'!$E$16="四国",B158,IF('（実需給2025年度以降で使用）入力'!$E$16="九州",B180)))))))))</f>
        <v>0</v>
      </c>
      <c r="C202" s="31" t="b">
        <f>IF('（実需給2025年度以降で使用）入力'!$E$16="北海道",C4,IF('（実需給2025年度以降で使用）入力'!$E$16="東北",C26,IF('（実需給2025年度以降で使用）入力'!$E$16="東京",C48,IF('（実需給2025年度以降で使用）入力'!$E$16="中部",C70,IF('（実需給2025年度以降で使用）入力'!$E$16="北陸",C92,IF('（実需給2025年度以降で使用）入力'!$E$16="関西",C114,IF('（実需給2025年度以降で使用）入力'!$E$16="中国",C136,IF('（実需給2025年度以降で使用）入力'!$E$16="四国",C158,IF('（実需給2025年度以降で使用）入力'!$E$16="九州",C180)))))))))</f>
        <v>0</v>
      </c>
      <c r="D202" s="31" t="b">
        <f>IF('（実需給2025年度以降で使用）入力'!$E$16="北海道",D4,IF('（実需給2025年度以降で使用）入力'!$E$16="東北",D26,IF('（実需給2025年度以降で使用）入力'!$E$16="東京",D48,IF('（実需給2025年度以降で使用）入力'!$E$16="中部",D70,IF('（実需給2025年度以降で使用）入力'!$E$16="北陸",D92,IF('（実需給2025年度以降で使用）入力'!$E$16="関西",D114,IF('（実需給2025年度以降で使用）入力'!$E$16="中国",D136,IF('（実需給2025年度以降で使用）入力'!$E$16="四国",D158,IF('（実需給2025年度以降で使用）入力'!$E$16="九州",D180)))))))))</f>
        <v>0</v>
      </c>
      <c r="E202" s="31" t="b">
        <f>IF('（実需給2025年度以降で使用）入力'!$E$16="北海道",E4,IF('（実需給2025年度以降で使用）入力'!$E$16="東北",E26,IF('（実需給2025年度以降で使用）入力'!$E$16="東京",E48,IF('（実需給2025年度以降で使用）入力'!$E$16="中部",E70,IF('（実需給2025年度以降で使用）入力'!$E$16="北陸",E92,IF('（実需給2025年度以降で使用）入力'!$E$16="関西",E114,IF('（実需給2025年度以降で使用）入力'!$E$16="中国",E136,IF('（実需給2025年度以降で使用）入力'!$E$16="四国",E158,IF('（実需給2025年度以降で使用）入力'!$E$16="九州",E180)))))))))</f>
        <v>0</v>
      </c>
      <c r="F202" s="31" t="b">
        <f>IF('（実需給2025年度以降で使用）入力'!$E$16="北海道",F4,IF('（実需給2025年度以降で使用）入力'!$E$16="東北",F26,IF('（実需給2025年度以降で使用）入力'!$E$16="東京",F48,IF('（実需給2025年度以降で使用）入力'!$E$16="中部",F70,IF('（実需給2025年度以降で使用）入力'!$E$16="北陸",F92,IF('（実需給2025年度以降で使用）入力'!$E$16="関西",F114,IF('（実需給2025年度以降で使用）入力'!$E$16="中国",F136,IF('（実需給2025年度以降で使用）入力'!$E$16="四国",F158,IF('（実需給2025年度以降で使用）入力'!$E$16="九州",F180)))))))))</f>
        <v>0</v>
      </c>
      <c r="G202" s="31" t="b">
        <f>IF('（実需給2025年度以降で使用）入力'!$E$16="北海道",G4,IF('（実需給2025年度以降で使用）入力'!$E$16="東北",G26,IF('（実需給2025年度以降で使用）入力'!$E$16="東京",G48,IF('（実需給2025年度以降で使用）入力'!$E$16="中部",G70,IF('（実需給2025年度以降で使用）入力'!$E$16="北陸",G92,IF('（実需給2025年度以降で使用）入力'!$E$16="関西",G114,IF('（実需給2025年度以降で使用）入力'!$E$16="中国",G136,IF('（実需給2025年度以降で使用）入力'!$E$16="四国",G158,IF('（実需給2025年度以降で使用）入力'!$E$16="九州",G180)))))))))</f>
        <v>0</v>
      </c>
      <c r="H202" s="31" t="b">
        <f>IF('（実需給2025年度以降で使用）入力'!$E$16="北海道",H4,IF('（実需給2025年度以降で使用）入力'!$E$16="東北",H26,IF('（実需給2025年度以降で使用）入力'!$E$16="東京",H48,IF('（実需給2025年度以降で使用）入力'!$E$16="中部",H70,IF('（実需給2025年度以降で使用）入力'!$E$16="北陸",H92,IF('（実需給2025年度以降で使用）入力'!$E$16="関西",H114,IF('（実需給2025年度以降で使用）入力'!$E$16="中国",H136,IF('（実需給2025年度以降で使用）入力'!$E$16="四国",H158,IF('（実需給2025年度以降で使用）入力'!$E$16="九州",H180)))))))))</f>
        <v>0</v>
      </c>
      <c r="I202" s="31" t="b">
        <f>IF('（実需給2025年度以降で使用）入力'!$E$16="北海道",I4,IF('（実需給2025年度以降で使用）入力'!$E$16="東北",I26,IF('（実需給2025年度以降で使用）入力'!$E$16="東京",I48,IF('（実需給2025年度以降で使用）入力'!$E$16="中部",I70,IF('（実需給2025年度以降で使用）入力'!$E$16="北陸",I92,IF('（実需給2025年度以降で使用）入力'!$E$16="関西",I114,IF('（実需給2025年度以降で使用）入力'!$E$16="中国",I136,IF('（実需給2025年度以降で使用）入力'!$E$16="四国",I158,IF('（実需給2025年度以降で使用）入力'!$E$16="九州",I180)))))))))</f>
        <v>0</v>
      </c>
      <c r="J202" s="31" t="b">
        <f>IF('（実需給2025年度以降で使用）入力'!$E$16="北海道",J4,IF('（実需給2025年度以降で使用）入力'!$E$16="東北",J26,IF('（実需給2025年度以降で使用）入力'!$E$16="東京",J48,IF('（実需給2025年度以降で使用）入力'!$E$16="中部",J70,IF('（実需給2025年度以降で使用）入力'!$E$16="北陸",J92,IF('（実需給2025年度以降で使用）入力'!$E$16="関西",J114,IF('（実需給2025年度以降で使用）入力'!$E$16="中国",J136,IF('（実需給2025年度以降で使用）入力'!$E$16="四国",J158,IF('（実需給2025年度以降で使用）入力'!$E$16="九州",J180)))))))))</f>
        <v>0</v>
      </c>
      <c r="K202" s="31" t="b">
        <f>IF('（実需給2025年度以降で使用）入力'!$E$16="北海道",K4,IF('（実需給2025年度以降で使用）入力'!$E$16="東北",K26,IF('（実需給2025年度以降で使用）入力'!$E$16="東京",K48,IF('（実需給2025年度以降で使用）入力'!$E$16="中部",K70,IF('（実需給2025年度以降で使用）入力'!$E$16="北陸",K92,IF('（実需給2025年度以降で使用）入力'!$E$16="関西",K114,IF('（実需給2025年度以降で使用）入力'!$E$16="中国",K136,IF('（実需給2025年度以降で使用）入力'!$E$16="四国",K158,IF('（実需給2025年度以降で使用）入力'!$E$16="九州",K180)))))))))</f>
        <v>0</v>
      </c>
      <c r="L202" s="31" t="b">
        <f>IF('（実需給2025年度以降で使用）入力'!$E$16="北海道",L4,IF('（実需給2025年度以降で使用）入力'!$E$16="東北",L26,IF('（実需給2025年度以降で使用）入力'!$E$16="東京",L48,IF('（実需給2025年度以降で使用）入力'!$E$16="中部",L70,IF('（実需給2025年度以降で使用）入力'!$E$16="北陸",L92,IF('（実需給2025年度以降で使用）入力'!$E$16="関西",L114,IF('（実需給2025年度以降で使用）入力'!$E$16="中国",L136,IF('（実需給2025年度以降で使用）入力'!$E$16="四国",L158,IF('（実需給2025年度以降で使用）入力'!$E$16="九州",L180)))))))))</f>
        <v>0</v>
      </c>
      <c r="M202" s="32" t="b">
        <f>IF('（実需給2025年度以降で使用）入力'!$E$16="北海道",M4,IF('（実需給2025年度以降で使用）入力'!$E$16="東北",M26,IF('（実需給2025年度以降で使用）入力'!$E$16="東京",M48,IF('（実需給2025年度以降で使用）入力'!$E$16="中部",M70,IF('（実需給2025年度以降で使用）入力'!$E$16="北陸",M92,IF('（実需給2025年度以降で使用）入力'!$E$16="関西",M114,IF('（実需給2025年度以降で使用）入力'!$E$16="中国",M136,IF('（実需給2025年度以降で使用）入力'!$E$16="四国",M158,IF('（実需給2025年度以降で使用）入力'!$E$16="九州",M180)))))))))</f>
        <v>0</v>
      </c>
    </row>
    <row r="203" spans="1:13" x14ac:dyDescent="0.25">
      <c r="A203" s="29">
        <v>19</v>
      </c>
      <c r="B203" s="33" t="b">
        <f>IF('（実需給2025年度以降で使用）入力'!$E$16="北海道",B5,IF('（実需給2025年度以降で使用）入力'!$E$16="東北",B27,IF('（実需給2025年度以降で使用）入力'!$E$16="東京",B49,IF('（実需給2025年度以降で使用）入力'!$E$16="中部",B71,IF('（実需給2025年度以降で使用）入力'!$E$16="北陸",B93,IF('（実需給2025年度以降で使用）入力'!$E$16="関西",B115,IF('（実需給2025年度以降で使用）入力'!$E$16="中国",B137,IF('（実需給2025年度以降で使用）入力'!$E$16="四国",B159,IF('（実需給2025年度以降で使用）入力'!$E$16="九州",B181)))))))))</f>
        <v>0</v>
      </c>
      <c r="C203" s="34" t="b">
        <f>IF('（実需給2025年度以降で使用）入力'!$E$16="北海道",C5,IF('（実需給2025年度以降で使用）入力'!$E$16="東北",C27,IF('（実需給2025年度以降で使用）入力'!$E$16="東京",C49,IF('（実需給2025年度以降で使用）入力'!$E$16="中部",C71,IF('（実需給2025年度以降で使用）入力'!$E$16="北陸",C93,IF('（実需給2025年度以降で使用）入力'!$E$16="関西",C115,IF('（実需給2025年度以降で使用）入力'!$E$16="中国",C137,IF('（実需給2025年度以降で使用）入力'!$E$16="四国",C159,IF('（実需給2025年度以降で使用）入力'!$E$16="九州",C181)))))))))</f>
        <v>0</v>
      </c>
      <c r="D203" s="34" t="b">
        <f>IF('（実需給2025年度以降で使用）入力'!$E$16="北海道",D5,IF('（実需給2025年度以降で使用）入力'!$E$16="東北",D27,IF('（実需給2025年度以降で使用）入力'!$E$16="東京",D49,IF('（実需給2025年度以降で使用）入力'!$E$16="中部",D71,IF('（実需給2025年度以降で使用）入力'!$E$16="北陸",D93,IF('（実需給2025年度以降で使用）入力'!$E$16="関西",D115,IF('（実需給2025年度以降で使用）入力'!$E$16="中国",D137,IF('（実需給2025年度以降で使用）入力'!$E$16="四国",D159,IF('（実需給2025年度以降で使用）入力'!$E$16="九州",D181)))))))))</f>
        <v>0</v>
      </c>
      <c r="E203" s="34" t="b">
        <f>IF('（実需給2025年度以降で使用）入力'!$E$16="北海道",E5,IF('（実需給2025年度以降で使用）入力'!$E$16="東北",E27,IF('（実需給2025年度以降で使用）入力'!$E$16="東京",E49,IF('（実需給2025年度以降で使用）入力'!$E$16="中部",E71,IF('（実需給2025年度以降で使用）入力'!$E$16="北陸",E93,IF('（実需給2025年度以降で使用）入力'!$E$16="関西",E115,IF('（実需給2025年度以降で使用）入力'!$E$16="中国",E137,IF('（実需給2025年度以降で使用）入力'!$E$16="四国",E159,IF('（実需給2025年度以降で使用）入力'!$E$16="九州",E181)))))))))</f>
        <v>0</v>
      </c>
      <c r="F203" s="34" t="b">
        <f>IF('（実需給2025年度以降で使用）入力'!$E$16="北海道",F5,IF('（実需給2025年度以降で使用）入力'!$E$16="東北",F27,IF('（実需給2025年度以降で使用）入力'!$E$16="東京",F49,IF('（実需給2025年度以降で使用）入力'!$E$16="中部",F71,IF('（実需給2025年度以降で使用）入力'!$E$16="北陸",F93,IF('（実需給2025年度以降で使用）入力'!$E$16="関西",F115,IF('（実需給2025年度以降で使用）入力'!$E$16="中国",F137,IF('（実需給2025年度以降で使用）入力'!$E$16="四国",F159,IF('（実需給2025年度以降で使用）入力'!$E$16="九州",F181)))))))))</f>
        <v>0</v>
      </c>
      <c r="G203" s="34" t="b">
        <f>IF('（実需給2025年度以降で使用）入力'!$E$16="北海道",G5,IF('（実需給2025年度以降で使用）入力'!$E$16="東北",G27,IF('（実需給2025年度以降で使用）入力'!$E$16="東京",G49,IF('（実需給2025年度以降で使用）入力'!$E$16="中部",G71,IF('（実需給2025年度以降で使用）入力'!$E$16="北陸",G93,IF('（実需給2025年度以降で使用）入力'!$E$16="関西",G115,IF('（実需給2025年度以降で使用）入力'!$E$16="中国",G137,IF('（実需給2025年度以降で使用）入力'!$E$16="四国",G159,IF('（実需給2025年度以降で使用）入力'!$E$16="九州",G181)))))))))</f>
        <v>0</v>
      </c>
      <c r="H203" s="34" t="b">
        <f>IF('（実需給2025年度以降で使用）入力'!$E$16="北海道",H5,IF('（実需給2025年度以降で使用）入力'!$E$16="東北",H27,IF('（実需給2025年度以降で使用）入力'!$E$16="東京",H49,IF('（実需給2025年度以降で使用）入力'!$E$16="中部",H71,IF('（実需給2025年度以降で使用）入力'!$E$16="北陸",H93,IF('（実需給2025年度以降で使用）入力'!$E$16="関西",H115,IF('（実需給2025年度以降で使用）入力'!$E$16="中国",H137,IF('（実需給2025年度以降で使用）入力'!$E$16="四国",H159,IF('（実需給2025年度以降で使用）入力'!$E$16="九州",H181)))))))))</f>
        <v>0</v>
      </c>
      <c r="I203" s="34" t="b">
        <f>IF('（実需給2025年度以降で使用）入力'!$E$16="北海道",I5,IF('（実需給2025年度以降で使用）入力'!$E$16="東北",I27,IF('（実需給2025年度以降で使用）入力'!$E$16="東京",I49,IF('（実需給2025年度以降で使用）入力'!$E$16="中部",I71,IF('（実需給2025年度以降で使用）入力'!$E$16="北陸",I93,IF('（実需給2025年度以降で使用）入力'!$E$16="関西",I115,IF('（実需給2025年度以降で使用）入力'!$E$16="中国",I137,IF('（実需給2025年度以降で使用）入力'!$E$16="四国",I159,IF('（実需給2025年度以降で使用）入力'!$E$16="九州",I181)))))))))</f>
        <v>0</v>
      </c>
      <c r="J203" s="34" t="b">
        <f>IF('（実需給2025年度以降で使用）入力'!$E$16="北海道",J5,IF('（実需給2025年度以降で使用）入力'!$E$16="東北",J27,IF('（実需給2025年度以降で使用）入力'!$E$16="東京",J49,IF('（実需給2025年度以降で使用）入力'!$E$16="中部",J71,IF('（実需給2025年度以降で使用）入力'!$E$16="北陸",J93,IF('（実需給2025年度以降で使用）入力'!$E$16="関西",J115,IF('（実需給2025年度以降で使用）入力'!$E$16="中国",J137,IF('（実需給2025年度以降で使用）入力'!$E$16="四国",J159,IF('（実需給2025年度以降で使用）入力'!$E$16="九州",J181)))))))))</f>
        <v>0</v>
      </c>
      <c r="K203" s="34" t="b">
        <f>IF('（実需給2025年度以降で使用）入力'!$E$16="北海道",K5,IF('（実需給2025年度以降で使用）入力'!$E$16="東北",K27,IF('（実需給2025年度以降で使用）入力'!$E$16="東京",K49,IF('（実需給2025年度以降で使用）入力'!$E$16="中部",K71,IF('（実需給2025年度以降で使用）入力'!$E$16="北陸",K93,IF('（実需給2025年度以降で使用）入力'!$E$16="関西",K115,IF('（実需給2025年度以降で使用）入力'!$E$16="中国",K137,IF('（実需給2025年度以降で使用）入力'!$E$16="四国",K159,IF('（実需給2025年度以降で使用）入力'!$E$16="九州",K181)))))))))</f>
        <v>0</v>
      </c>
      <c r="L203" s="34" t="b">
        <f>IF('（実需給2025年度以降で使用）入力'!$E$16="北海道",L5,IF('（実需給2025年度以降で使用）入力'!$E$16="東北",L27,IF('（実需給2025年度以降で使用）入力'!$E$16="東京",L49,IF('（実需給2025年度以降で使用）入力'!$E$16="中部",L71,IF('（実需給2025年度以降で使用）入力'!$E$16="北陸",L93,IF('（実需給2025年度以降で使用）入力'!$E$16="関西",L115,IF('（実需給2025年度以降で使用）入力'!$E$16="中国",L137,IF('（実需給2025年度以降で使用）入力'!$E$16="四国",L159,IF('（実需給2025年度以降で使用）入力'!$E$16="九州",L181)))))))))</f>
        <v>0</v>
      </c>
      <c r="M203" s="35" t="b">
        <f>IF('（実需給2025年度以降で使用）入力'!$E$16="北海道",M5,IF('（実需給2025年度以降で使用）入力'!$E$16="東北",M27,IF('（実需給2025年度以降で使用）入力'!$E$16="東京",M49,IF('（実需給2025年度以降で使用）入力'!$E$16="中部",M71,IF('（実需給2025年度以降で使用）入力'!$E$16="北陸",M93,IF('（実需給2025年度以降で使用）入力'!$E$16="関西",M115,IF('（実需給2025年度以降で使用）入力'!$E$16="中国",M137,IF('（実需給2025年度以降で使用）入力'!$E$16="四国",M159,IF('（実需給2025年度以降で使用）入力'!$E$16="九州",M181)))))))))</f>
        <v>0</v>
      </c>
    </row>
    <row r="204" spans="1:13" x14ac:dyDescent="0.25">
      <c r="A204" s="29">
        <v>18</v>
      </c>
      <c r="B204" s="33" t="b">
        <f>IF('（実需給2025年度以降で使用）入力'!$E$16="北海道",B6,IF('（実需給2025年度以降で使用）入力'!$E$16="東北",B28,IF('（実需給2025年度以降で使用）入力'!$E$16="東京",B50,IF('（実需給2025年度以降で使用）入力'!$E$16="中部",B72,IF('（実需給2025年度以降で使用）入力'!$E$16="北陸",B94,IF('（実需給2025年度以降で使用）入力'!$E$16="関西",B116,IF('（実需給2025年度以降で使用）入力'!$E$16="中国",B138,IF('（実需給2025年度以降で使用）入力'!$E$16="四国",B160,IF('（実需給2025年度以降で使用）入力'!$E$16="九州",B182)))))))))</f>
        <v>0</v>
      </c>
      <c r="C204" s="34" t="b">
        <f>IF('（実需給2025年度以降で使用）入力'!$E$16="北海道",C6,IF('（実需給2025年度以降で使用）入力'!$E$16="東北",C28,IF('（実需給2025年度以降で使用）入力'!$E$16="東京",C50,IF('（実需給2025年度以降で使用）入力'!$E$16="中部",C72,IF('（実需給2025年度以降で使用）入力'!$E$16="北陸",C94,IF('（実需給2025年度以降で使用）入力'!$E$16="関西",C116,IF('（実需給2025年度以降で使用）入力'!$E$16="中国",C138,IF('（実需給2025年度以降で使用）入力'!$E$16="四国",C160,IF('（実需給2025年度以降で使用）入力'!$E$16="九州",C182)))))))))</f>
        <v>0</v>
      </c>
      <c r="D204" s="34" t="b">
        <f>IF('（実需給2025年度以降で使用）入力'!$E$16="北海道",D6,IF('（実需給2025年度以降で使用）入力'!$E$16="東北",D28,IF('（実需給2025年度以降で使用）入力'!$E$16="東京",D50,IF('（実需給2025年度以降で使用）入力'!$E$16="中部",D72,IF('（実需給2025年度以降で使用）入力'!$E$16="北陸",D94,IF('（実需給2025年度以降で使用）入力'!$E$16="関西",D116,IF('（実需給2025年度以降で使用）入力'!$E$16="中国",D138,IF('（実需給2025年度以降で使用）入力'!$E$16="四国",D160,IF('（実需給2025年度以降で使用）入力'!$E$16="九州",D182)))))))))</f>
        <v>0</v>
      </c>
      <c r="E204" s="34" t="b">
        <f>IF('（実需給2025年度以降で使用）入力'!$E$16="北海道",E6,IF('（実需給2025年度以降で使用）入力'!$E$16="東北",E28,IF('（実需給2025年度以降で使用）入力'!$E$16="東京",E50,IF('（実需給2025年度以降で使用）入力'!$E$16="中部",E72,IF('（実需給2025年度以降で使用）入力'!$E$16="北陸",E94,IF('（実需給2025年度以降で使用）入力'!$E$16="関西",E116,IF('（実需給2025年度以降で使用）入力'!$E$16="中国",E138,IF('（実需給2025年度以降で使用）入力'!$E$16="四国",E160,IF('（実需給2025年度以降で使用）入力'!$E$16="九州",E182)))))))))</f>
        <v>0</v>
      </c>
      <c r="F204" s="34" t="b">
        <f>IF('（実需給2025年度以降で使用）入力'!$E$16="北海道",F6,IF('（実需給2025年度以降で使用）入力'!$E$16="東北",F28,IF('（実需給2025年度以降で使用）入力'!$E$16="東京",F50,IF('（実需給2025年度以降で使用）入力'!$E$16="中部",F72,IF('（実需給2025年度以降で使用）入力'!$E$16="北陸",F94,IF('（実需給2025年度以降で使用）入力'!$E$16="関西",F116,IF('（実需給2025年度以降で使用）入力'!$E$16="中国",F138,IF('（実需給2025年度以降で使用）入力'!$E$16="四国",F160,IF('（実需給2025年度以降で使用）入力'!$E$16="九州",F182)))))))))</f>
        <v>0</v>
      </c>
      <c r="G204" s="34" t="b">
        <f>IF('（実需給2025年度以降で使用）入力'!$E$16="北海道",G6,IF('（実需給2025年度以降で使用）入力'!$E$16="東北",G28,IF('（実需給2025年度以降で使用）入力'!$E$16="東京",G50,IF('（実需給2025年度以降で使用）入力'!$E$16="中部",G72,IF('（実需給2025年度以降で使用）入力'!$E$16="北陸",G94,IF('（実需給2025年度以降で使用）入力'!$E$16="関西",G116,IF('（実需給2025年度以降で使用）入力'!$E$16="中国",G138,IF('（実需給2025年度以降で使用）入力'!$E$16="四国",G160,IF('（実需給2025年度以降で使用）入力'!$E$16="九州",G182)))))))))</f>
        <v>0</v>
      </c>
      <c r="H204" s="34" t="b">
        <f>IF('（実需給2025年度以降で使用）入力'!$E$16="北海道",H6,IF('（実需給2025年度以降で使用）入力'!$E$16="東北",H28,IF('（実需給2025年度以降で使用）入力'!$E$16="東京",H50,IF('（実需給2025年度以降で使用）入力'!$E$16="中部",H72,IF('（実需給2025年度以降で使用）入力'!$E$16="北陸",H94,IF('（実需給2025年度以降で使用）入力'!$E$16="関西",H116,IF('（実需給2025年度以降で使用）入力'!$E$16="中国",H138,IF('（実需給2025年度以降で使用）入力'!$E$16="四国",H160,IF('（実需給2025年度以降で使用）入力'!$E$16="九州",H182)))))))))</f>
        <v>0</v>
      </c>
      <c r="I204" s="34" t="b">
        <f>IF('（実需給2025年度以降で使用）入力'!$E$16="北海道",I6,IF('（実需給2025年度以降で使用）入力'!$E$16="東北",I28,IF('（実需給2025年度以降で使用）入力'!$E$16="東京",I50,IF('（実需給2025年度以降で使用）入力'!$E$16="中部",I72,IF('（実需給2025年度以降で使用）入力'!$E$16="北陸",I94,IF('（実需給2025年度以降で使用）入力'!$E$16="関西",I116,IF('（実需給2025年度以降で使用）入力'!$E$16="中国",I138,IF('（実需給2025年度以降で使用）入力'!$E$16="四国",I160,IF('（実需給2025年度以降で使用）入力'!$E$16="九州",I182)))))))))</f>
        <v>0</v>
      </c>
      <c r="J204" s="34" t="b">
        <f>IF('（実需給2025年度以降で使用）入力'!$E$16="北海道",J6,IF('（実需給2025年度以降で使用）入力'!$E$16="東北",J28,IF('（実需給2025年度以降で使用）入力'!$E$16="東京",J50,IF('（実需給2025年度以降で使用）入力'!$E$16="中部",J72,IF('（実需給2025年度以降で使用）入力'!$E$16="北陸",J94,IF('（実需給2025年度以降で使用）入力'!$E$16="関西",J116,IF('（実需給2025年度以降で使用）入力'!$E$16="中国",J138,IF('（実需給2025年度以降で使用）入力'!$E$16="四国",J160,IF('（実需給2025年度以降で使用）入力'!$E$16="九州",J182)))))))))</f>
        <v>0</v>
      </c>
      <c r="K204" s="34" t="b">
        <f>IF('（実需給2025年度以降で使用）入力'!$E$16="北海道",K6,IF('（実需給2025年度以降で使用）入力'!$E$16="東北",K28,IF('（実需給2025年度以降で使用）入力'!$E$16="東京",K50,IF('（実需給2025年度以降で使用）入力'!$E$16="中部",K72,IF('（実需給2025年度以降で使用）入力'!$E$16="北陸",K94,IF('（実需給2025年度以降で使用）入力'!$E$16="関西",K116,IF('（実需給2025年度以降で使用）入力'!$E$16="中国",K138,IF('（実需給2025年度以降で使用）入力'!$E$16="四国",K160,IF('（実需給2025年度以降で使用）入力'!$E$16="九州",K182)))))))))</f>
        <v>0</v>
      </c>
      <c r="L204" s="34" t="b">
        <f>IF('（実需給2025年度以降で使用）入力'!$E$16="北海道",L6,IF('（実需給2025年度以降で使用）入力'!$E$16="東北",L28,IF('（実需給2025年度以降で使用）入力'!$E$16="東京",L50,IF('（実需給2025年度以降で使用）入力'!$E$16="中部",L72,IF('（実需給2025年度以降で使用）入力'!$E$16="北陸",L94,IF('（実需給2025年度以降で使用）入力'!$E$16="関西",L116,IF('（実需給2025年度以降で使用）入力'!$E$16="中国",L138,IF('（実需給2025年度以降で使用）入力'!$E$16="四国",L160,IF('（実需給2025年度以降で使用）入力'!$E$16="九州",L182)))))))))</f>
        <v>0</v>
      </c>
      <c r="M204" s="35" t="b">
        <f>IF('（実需給2025年度以降で使用）入力'!$E$16="北海道",M6,IF('（実需給2025年度以降で使用）入力'!$E$16="東北",M28,IF('（実需給2025年度以降で使用）入力'!$E$16="東京",M50,IF('（実需給2025年度以降で使用）入力'!$E$16="中部",M72,IF('（実需給2025年度以降で使用）入力'!$E$16="北陸",M94,IF('（実需給2025年度以降で使用）入力'!$E$16="関西",M116,IF('（実需給2025年度以降で使用）入力'!$E$16="中国",M138,IF('（実需給2025年度以降で使用）入力'!$E$16="四国",M160,IF('（実需給2025年度以降で使用）入力'!$E$16="九州",M182)))))))))</f>
        <v>0</v>
      </c>
    </row>
    <row r="205" spans="1:13" x14ac:dyDescent="0.25">
      <c r="A205" s="29">
        <v>17</v>
      </c>
      <c r="B205" s="33" t="b">
        <f>IF('（実需給2025年度以降で使用）入力'!$E$16="北海道",B7,IF('（実需給2025年度以降で使用）入力'!$E$16="東北",B29,IF('（実需給2025年度以降で使用）入力'!$E$16="東京",B51,IF('（実需給2025年度以降で使用）入力'!$E$16="中部",B73,IF('（実需給2025年度以降で使用）入力'!$E$16="北陸",B95,IF('（実需給2025年度以降で使用）入力'!$E$16="関西",B117,IF('（実需給2025年度以降で使用）入力'!$E$16="中国",B139,IF('（実需給2025年度以降で使用）入力'!$E$16="四国",B161,IF('（実需給2025年度以降で使用）入力'!$E$16="九州",B183)))))))))</f>
        <v>0</v>
      </c>
      <c r="C205" s="34" t="b">
        <f>IF('（実需給2025年度以降で使用）入力'!$E$16="北海道",C7,IF('（実需給2025年度以降で使用）入力'!$E$16="東北",C29,IF('（実需給2025年度以降で使用）入力'!$E$16="東京",C51,IF('（実需給2025年度以降で使用）入力'!$E$16="中部",C73,IF('（実需給2025年度以降で使用）入力'!$E$16="北陸",C95,IF('（実需給2025年度以降で使用）入力'!$E$16="関西",C117,IF('（実需給2025年度以降で使用）入力'!$E$16="中国",C139,IF('（実需給2025年度以降で使用）入力'!$E$16="四国",C161,IF('（実需給2025年度以降で使用）入力'!$E$16="九州",C183)))))))))</f>
        <v>0</v>
      </c>
      <c r="D205" s="34" t="b">
        <f>IF('（実需給2025年度以降で使用）入力'!$E$16="北海道",D7,IF('（実需給2025年度以降で使用）入力'!$E$16="東北",D29,IF('（実需給2025年度以降で使用）入力'!$E$16="東京",D51,IF('（実需給2025年度以降で使用）入力'!$E$16="中部",D73,IF('（実需給2025年度以降で使用）入力'!$E$16="北陸",D95,IF('（実需給2025年度以降で使用）入力'!$E$16="関西",D117,IF('（実需給2025年度以降で使用）入力'!$E$16="中国",D139,IF('（実需給2025年度以降で使用）入力'!$E$16="四国",D161,IF('（実需給2025年度以降で使用）入力'!$E$16="九州",D183)))))))))</f>
        <v>0</v>
      </c>
      <c r="E205" s="34" t="b">
        <f>IF('（実需給2025年度以降で使用）入力'!$E$16="北海道",E7,IF('（実需給2025年度以降で使用）入力'!$E$16="東北",E29,IF('（実需給2025年度以降で使用）入力'!$E$16="東京",E51,IF('（実需給2025年度以降で使用）入力'!$E$16="中部",E73,IF('（実需給2025年度以降で使用）入力'!$E$16="北陸",E95,IF('（実需給2025年度以降で使用）入力'!$E$16="関西",E117,IF('（実需給2025年度以降で使用）入力'!$E$16="中国",E139,IF('（実需給2025年度以降で使用）入力'!$E$16="四国",E161,IF('（実需給2025年度以降で使用）入力'!$E$16="九州",E183)))))))))</f>
        <v>0</v>
      </c>
      <c r="F205" s="34" t="b">
        <f>IF('（実需給2025年度以降で使用）入力'!$E$16="北海道",F7,IF('（実需給2025年度以降で使用）入力'!$E$16="東北",F29,IF('（実需給2025年度以降で使用）入力'!$E$16="東京",F51,IF('（実需給2025年度以降で使用）入力'!$E$16="中部",F73,IF('（実需給2025年度以降で使用）入力'!$E$16="北陸",F95,IF('（実需給2025年度以降で使用）入力'!$E$16="関西",F117,IF('（実需給2025年度以降で使用）入力'!$E$16="中国",F139,IF('（実需給2025年度以降で使用）入力'!$E$16="四国",F161,IF('（実需給2025年度以降で使用）入力'!$E$16="九州",F183)))))))))</f>
        <v>0</v>
      </c>
      <c r="G205" s="34" t="b">
        <f>IF('（実需給2025年度以降で使用）入力'!$E$16="北海道",G7,IF('（実需給2025年度以降で使用）入力'!$E$16="東北",G29,IF('（実需給2025年度以降で使用）入力'!$E$16="東京",G51,IF('（実需給2025年度以降で使用）入力'!$E$16="中部",G73,IF('（実需給2025年度以降で使用）入力'!$E$16="北陸",G95,IF('（実需給2025年度以降で使用）入力'!$E$16="関西",G117,IF('（実需給2025年度以降で使用）入力'!$E$16="中国",G139,IF('（実需給2025年度以降で使用）入力'!$E$16="四国",G161,IF('（実需給2025年度以降で使用）入力'!$E$16="九州",G183)))))))))</f>
        <v>0</v>
      </c>
      <c r="H205" s="34" t="b">
        <f>IF('（実需給2025年度以降で使用）入力'!$E$16="北海道",H7,IF('（実需給2025年度以降で使用）入力'!$E$16="東北",H29,IF('（実需給2025年度以降で使用）入力'!$E$16="東京",H51,IF('（実需給2025年度以降で使用）入力'!$E$16="中部",H73,IF('（実需給2025年度以降で使用）入力'!$E$16="北陸",H95,IF('（実需給2025年度以降で使用）入力'!$E$16="関西",H117,IF('（実需給2025年度以降で使用）入力'!$E$16="中国",H139,IF('（実需給2025年度以降で使用）入力'!$E$16="四国",H161,IF('（実需給2025年度以降で使用）入力'!$E$16="九州",H183)))))))))</f>
        <v>0</v>
      </c>
      <c r="I205" s="34" t="b">
        <f>IF('（実需給2025年度以降で使用）入力'!$E$16="北海道",I7,IF('（実需給2025年度以降で使用）入力'!$E$16="東北",I29,IF('（実需給2025年度以降で使用）入力'!$E$16="東京",I51,IF('（実需給2025年度以降で使用）入力'!$E$16="中部",I73,IF('（実需給2025年度以降で使用）入力'!$E$16="北陸",I95,IF('（実需給2025年度以降で使用）入力'!$E$16="関西",I117,IF('（実需給2025年度以降で使用）入力'!$E$16="中国",I139,IF('（実需給2025年度以降で使用）入力'!$E$16="四国",I161,IF('（実需給2025年度以降で使用）入力'!$E$16="九州",I183)))))))))</f>
        <v>0</v>
      </c>
      <c r="J205" s="34" t="b">
        <f>IF('（実需給2025年度以降で使用）入力'!$E$16="北海道",J7,IF('（実需給2025年度以降で使用）入力'!$E$16="東北",J29,IF('（実需給2025年度以降で使用）入力'!$E$16="東京",J51,IF('（実需給2025年度以降で使用）入力'!$E$16="中部",J73,IF('（実需給2025年度以降で使用）入力'!$E$16="北陸",J95,IF('（実需給2025年度以降で使用）入力'!$E$16="関西",J117,IF('（実需給2025年度以降で使用）入力'!$E$16="中国",J139,IF('（実需給2025年度以降で使用）入力'!$E$16="四国",J161,IF('（実需給2025年度以降で使用）入力'!$E$16="九州",J183)))))))))</f>
        <v>0</v>
      </c>
      <c r="K205" s="34" t="b">
        <f>IF('（実需給2025年度以降で使用）入力'!$E$16="北海道",K7,IF('（実需給2025年度以降で使用）入力'!$E$16="東北",K29,IF('（実需給2025年度以降で使用）入力'!$E$16="東京",K51,IF('（実需給2025年度以降で使用）入力'!$E$16="中部",K73,IF('（実需給2025年度以降で使用）入力'!$E$16="北陸",K95,IF('（実需給2025年度以降で使用）入力'!$E$16="関西",K117,IF('（実需給2025年度以降で使用）入力'!$E$16="中国",K139,IF('（実需給2025年度以降で使用）入力'!$E$16="四国",K161,IF('（実需給2025年度以降で使用）入力'!$E$16="九州",K183)))))))))</f>
        <v>0</v>
      </c>
      <c r="L205" s="34" t="b">
        <f>IF('（実需給2025年度以降で使用）入力'!$E$16="北海道",L7,IF('（実需給2025年度以降で使用）入力'!$E$16="東北",L29,IF('（実需給2025年度以降で使用）入力'!$E$16="東京",L51,IF('（実需給2025年度以降で使用）入力'!$E$16="中部",L73,IF('（実需給2025年度以降で使用）入力'!$E$16="北陸",L95,IF('（実需給2025年度以降で使用）入力'!$E$16="関西",L117,IF('（実需給2025年度以降で使用）入力'!$E$16="中国",L139,IF('（実需給2025年度以降で使用）入力'!$E$16="四国",L161,IF('（実需給2025年度以降で使用）入力'!$E$16="九州",L183)))))))))</f>
        <v>0</v>
      </c>
      <c r="M205" s="35" t="b">
        <f>IF('（実需給2025年度以降で使用）入力'!$E$16="北海道",M7,IF('（実需給2025年度以降で使用）入力'!$E$16="東北",M29,IF('（実需給2025年度以降で使用）入力'!$E$16="東京",M51,IF('（実需給2025年度以降で使用）入力'!$E$16="中部",M73,IF('（実需給2025年度以降で使用）入力'!$E$16="北陸",M95,IF('（実需給2025年度以降で使用）入力'!$E$16="関西",M117,IF('（実需給2025年度以降で使用）入力'!$E$16="中国",M139,IF('（実需給2025年度以降で使用）入力'!$E$16="四国",M161,IF('（実需給2025年度以降で使用）入力'!$E$16="九州",M183)))))))))</f>
        <v>0</v>
      </c>
    </row>
    <row r="206" spans="1:13" x14ac:dyDescent="0.25">
      <c r="A206" s="29">
        <v>16</v>
      </c>
      <c r="B206" s="33" t="b">
        <f>IF('（実需給2025年度以降で使用）入力'!$E$16="北海道",B8,IF('（実需給2025年度以降で使用）入力'!$E$16="東北",B30,IF('（実需給2025年度以降で使用）入力'!$E$16="東京",B52,IF('（実需給2025年度以降で使用）入力'!$E$16="中部",B74,IF('（実需給2025年度以降で使用）入力'!$E$16="北陸",B96,IF('（実需給2025年度以降で使用）入力'!$E$16="関西",B118,IF('（実需給2025年度以降で使用）入力'!$E$16="中国",B140,IF('（実需給2025年度以降で使用）入力'!$E$16="四国",B162,IF('（実需給2025年度以降で使用）入力'!$E$16="九州",B184)))))))))</f>
        <v>0</v>
      </c>
      <c r="C206" s="34" t="b">
        <f>IF('（実需給2025年度以降で使用）入力'!$E$16="北海道",C8,IF('（実需給2025年度以降で使用）入力'!$E$16="東北",C30,IF('（実需給2025年度以降で使用）入力'!$E$16="東京",C52,IF('（実需給2025年度以降で使用）入力'!$E$16="中部",C74,IF('（実需給2025年度以降で使用）入力'!$E$16="北陸",C96,IF('（実需給2025年度以降で使用）入力'!$E$16="関西",C118,IF('（実需給2025年度以降で使用）入力'!$E$16="中国",C140,IF('（実需給2025年度以降で使用）入力'!$E$16="四国",C162,IF('（実需給2025年度以降で使用）入力'!$E$16="九州",C184)))))))))</f>
        <v>0</v>
      </c>
      <c r="D206" s="34" t="b">
        <f>IF('（実需給2025年度以降で使用）入力'!$E$16="北海道",D8,IF('（実需給2025年度以降で使用）入力'!$E$16="東北",D30,IF('（実需給2025年度以降で使用）入力'!$E$16="東京",D52,IF('（実需給2025年度以降で使用）入力'!$E$16="中部",D74,IF('（実需給2025年度以降で使用）入力'!$E$16="北陸",D96,IF('（実需給2025年度以降で使用）入力'!$E$16="関西",D118,IF('（実需給2025年度以降で使用）入力'!$E$16="中国",D140,IF('（実需給2025年度以降で使用）入力'!$E$16="四国",D162,IF('（実需給2025年度以降で使用）入力'!$E$16="九州",D184)))))))))</f>
        <v>0</v>
      </c>
      <c r="E206" s="34" t="b">
        <f>IF('（実需給2025年度以降で使用）入力'!$E$16="北海道",E8,IF('（実需給2025年度以降で使用）入力'!$E$16="東北",E30,IF('（実需給2025年度以降で使用）入力'!$E$16="東京",E52,IF('（実需給2025年度以降で使用）入力'!$E$16="中部",E74,IF('（実需給2025年度以降で使用）入力'!$E$16="北陸",E96,IF('（実需給2025年度以降で使用）入力'!$E$16="関西",E118,IF('（実需給2025年度以降で使用）入力'!$E$16="中国",E140,IF('（実需給2025年度以降で使用）入力'!$E$16="四国",E162,IF('（実需給2025年度以降で使用）入力'!$E$16="九州",E184)))))))))</f>
        <v>0</v>
      </c>
      <c r="F206" s="34" t="b">
        <f>IF('（実需給2025年度以降で使用）入力'!$E$16="北海道",F8,IF('（実需給2025年度以降で使用）入力'!$E$16="東北",F30,IF('（実需給2025年度以降で使用）入力'!$E$16="東京",F52,IF('（実需給2025年度以降で使用）入力'!$E$16="中部",F74,IF('（実需給2025年度以降で使用）入力'!$E$16="北陸",F96,IF('（実需給2025年度以降で使用）入力'!$E$16="関西",F118,IF('（実需給2025年度以降で使用）入力'!$E$16="中国",F140,IF('（実需給2025年度以降で使用）入力'!$E$16="四国",F162,IF('（実需給2025年度以降で使用）入力'!$E$16="九州",F184)))))))))</f>
        <v>0</v>
      </c>
      <c r="G206" s="34" t="b">
        <f>IF('（実需給2025年度以降で使用）入力'!$E$16="北海道",G8,IF('（実需給2025年度以降で使用）入力'!$E$16="東北",G30,IF('（実需給2025年度以降で使用）入力'!$E$16="東京",G52,IF('（実需給2025年度以降で使用）入力'!$E$16="中部",G74,IF('（実需給2025年度以降で使用）入力'!$E$16="北陸",G96,IF('（実需給2025年度以降で使用）入力'!$E$16="関西",G118,IF('（実需給2025年度以降で使用）入力'!$E$16="中国",G140,IF('（実需給2025年度以降で使用）入力'!$E$16="四国",G162,IF('（実需給2025年度以降で使用）入力'!$E$16="九州",G184)))))))))</f>
        <v>0</v>
      </c>
      <c r="H206" s="34" t="b">
        <f>IF('（実需給2025年度以降で使用）入力'!$E$16="北海道",H8,IF('（実需給2025年度以降で使用）入力'!$E$16="東北",H30,IF('（実需給2025年度以降で使用）入力'!$E$16="東京",H52,IF('（実需給2025年度以降で使用）入力'!$E$16="中部",H74,IF('（実需給2025年度以降で使用）入力'!$E$16="北陸",H96,IF('（実需給2025年度以降で使用）入力'!$E$16="関西",H118,IF('（実需給2025年度以降で使用）入力'!$E$16="中国",H140,IF('（実需給2025年度以降で使用）入力'!$E$16="四国",H162,IF('（実需給2025年度以降で使用）入力'!$E$16="九州",H184)))))))))</f>
        <v>0</v>
      </c>
      <c r="I206" s="34" t="b">
        <f>IF('（実需給2025年度以降で使用）入力'!$E$16="北海道",I8,IF('（実需給2025年度以降で使用）入力'!$E$16="東北",I30,IF('（実需給2025年度以降で使用）入力'!$E$16="東京",I52,IF('（実需給2025年度以降で使用）入力'!$E$16="中部",I74,IF('（実需給2025年度以降で使用）入力'!$E$16="北陸",I96,IF('（実需給2025年度以降で使用）入力'!$E$16="関西",I118,IF('（実需給2025年度以降で使用）入力'!$E$16="中国",I140,IF('（実需給2025年度以降で使用）入力'!$E$16="四国",I162,IF('（実需給2025年度以降で使用）入力'!$E$16="九州",I184)))))))))</f>
        <v>0</v>
      </c>
      <c r="J206" s="34" t="b">
        <f>IF('（実需給2025年度以降で使用）入力'!$E$16="北海道",J8,IF('（実需給2025年度以降で使用）入力'!$E$16="東北",J30,IF('（実需給2025年度以降で使用）入力'!$E$16="東京",J52,IF('（実需給2025年度以降で使用）入力'!$E$16="中部",J74,IF('（実需給2025年度以降で使用）入力'!$E$16="北陸",J96,IF('（実需給2025年度以降で使用）入力'!$E$16="関西",J118,IF('（実需給2025年度以降で使用）入力'!$E$16="中国",J140,IF('（実需給2025年度以降で使用）入力'!$E$16="四国",J162,IF('（実需給2025年度以降で使用）入力'!$E$16="九州",J184)))))))))</f>
        <v>0</v>
      </c>
      <c r="K206" s="34" t="b">
        <f>IF('（実需給2025年度以降で使用）入力'!$E$16="北海道",K8,IF('（実需給2025年度以降で使用）入力'!$E$16="東北",K30,IF('（実需給2025年度以降で使用）入力'!$E$16="東京",K52,IF('（実需給2025年度以降で使用）入力'!$E$16="中部",K74,IF('（実需給2025年度以降で使用）入力'!$E$16="北陸",K96,IF('（実需給2025年度以降で使用）入力'!$E$16="関西",K118,IF('（実需給2025年度以降で使用）入力'!$E$16="中国",K140,IF('（実需給2025年度以降で使用）入力'!$E$16="四国",K162,IF('（実需給2025年度以降で使用）入力'!$E$16="九州",K184)))))))))</f>
        <v>0</v>
      </c>
      <c r="L206" s="34" t="b">
        <f>IF('（実需給2025年度以降で使用）入力'!$E$16="北海道",L8,IF('（実需給2025年度以降で使用）入力'!$E$16="東北",L30,IF('（実需給2025年度以降で使用）入力'!$E$16="東京",L52,IF('（実需給2025年度以降で使用）入力'!$E$16="中部",L74,IF('（実需給2025年度以降で使用）入力'!$E$16="北陸",L96,IF('（実需給2025年度以降で使用）入力'!$E$16="関西",L118,IF('（実需給2025年度以降で使用）入力'!$E$16="中国",L140,IF('（実需給2025年度以降で使用）入力'!$E$16="四国",L162,IF('（実需給2025年度以降で使用）入力'!$E$16="九州",L184)))))))))</f>
        <v>0</v>
      </c>
      <c r="M206" s="35" t="b">
        <f>IF('（実需給2025年度以降で使用）入力'!$E$16="北海道",M8,IF('（実需給2025年度以降で使用）入力'!$E$16="東北",M30,IF('（実需給2025年度以降で使用）入力'!$E$16="東京",M52,IF('（実需給2025年度以降で使用）入力'!$E$16="中部",M74,IF('（実需給2025年度以降で使用）入力'!$E$16="北陸",M96,IF('（実需給2025年度以降で使用）入力'!$E$16="関西",M118,IF('（実需給2025年度以降で使用）入力'!$E$16="中国",M140,IF('（実需給2025年度以降で使用）入力'!$E$16="四国",M162,IF('（実需給2025年度以降で使用）入力'!$E$16="九州",M184)))))))))</f>
        <v>0</v>
      </c>
    </row>
    <row r="207" spans="1:13" x14ac:dyDescent="0.25">
      <c r="A207" s="29">
        <v>15</v>
      </c>
      <c r="B207" s="33" t="b">
        <f>IF('（実需給2025年度以降で使用）入力'!$E$16="北海道",B9,IF('（実需給2025年度以降で使用）入力'!$E$16="東北",B31,IF('（実需給2025年度以降で使用）入力'!$E$16="東京",B53,IF('（実需給2025年度以降で使用）入力'!$E$16="中部",B75,IF('（実需給2025年度以降で使用）入力'!$E$16="北陸",B97,IF('（実需給2025年度以降で使用）入力'!$E$16="関西",B119,IF('（実需給2025年度以降で使用）入力'!$E$16="中国",B141,IF('（実需給2025年度以降で使用）入力'!$E$16="四国",B163,IF('（実需給2025年度以降で使用）入力'!$E$16="九州",B185)))))))))</f>
        <v>0</v>
      </c>
      <c r="C207" s="34" t="b">
        <f>IF('（実需給2025年度以降で使用）入力'!$E$16="北海道",C9,IF('（実需給2025年度以降で使用）入力'!$E$16="東北",C31,IF('（実需給2025年度以降で使用）入力'!$E$16="東京",C53,IF('（実需給2025年度以降で使用）入力'!$E$16="中部",C75,IF('（実需給2025年度以降で使用）入力'!$E$16="北陸",C97,IF('（実需給2025年度以降で使用）入力'!$E$16="関西",C119,IF('（実需給2025年度以降で使用）入力'!$E$16="中国",C141,IF('（実需給2025年度以降で使用）入力'!$E$16="四国",C163,IF('（実需給2025年度以降で使用）入力'!$E$16="九州",C185)))))))))</f>
        <v>0</v>
      </c>
      <c r="D207" s="34" t="b">
        <f>IF('（実需給2025年度以降で使用）入力'!$E$16="北海道",D9,IF('（実需給2025年度以降で使用）入力'!$E$16="東北",D31,IF('（実需給2025年度以降で使用）入力'!$E$16="東京",D53,IF('（実需給2025年度以降で使用）入力'!$E$16="中部",D75,IF('（実需給2025年度以降で使用）入力'!$E$16="北陸",D97,IF('（実需給2025年度以降で使用）入力'!$E$16="関西",D119,IF('（実需給2025年度以降で使用）入力'!$E$16="中国",D141,IF('（実需給2025年度以降で使用）入力'!$E$16="四国",D163,IF('（実需給2025年度以降で使用）入力'!$E$16="九州",D185)))))))))</f>
        <v>0</v>
      </c>
      <c r="E207" s="34" t="b">
        <f>IF('（実需給2025年度以降で使用）入力'!$E$16="北海道",E9,IF('（実需給2025年度以降で使用）入力'!$E$16="東北",E31,IF('（実需給2025年度以降で使用）入力'!$E$16="東京",E53,IF('（実需給2025年度以降で使用）入力'!$E$16="中部",E75,IF('（実需給2025年度以降で使用）入力'!$E$16="北陸",E97,IF('（実需給2025年度以降で使用）入力'!$E$16="関西",E119,IF('（実需給2025年度以降で使用）入力'!$E$16="中国",E141,IF('（実需給2025年度以降で使用）入力'!$E$16="四国",E163,IF('（実需給2025年度以降で使用）入力'!$E$16="九州",E185)))))))))</f>
        <v>0</v>
      </c>
      <c r="F207" s="34" t="b">
        <f>IF('（実需給2025年度以降で使用）入力'!$E$16="北海道",F9,IF('（実需給2025年度以降で使用）入力'!$E$16="東北",F31,IF('（実需給2025年度以降で使用）入力'!$E$16="東京",F53,IF('（実需給2025年度以降で使用）入力'!$E$16="中部",F75,IF('（実需給2025年度以降で使用）入力'!$E$16="北陸",F97,IF('（実需給2025年度以降で使用）入力'!$E$16="関西",F119,IF('（実需給2025年度以降で使用）入力'!$E$16="中国",F141,IF('（実需給2025年度以降で使用）入力'!$E$16="四国",F163,IF('（実需給2025年度以降で使用）入力'!$E$16="九州",F185)))))))))</f>
        <v>0</v>
      </c>
      <c r="G207" s="34" t="b">
        <f>IF('（実需給2025年度以降で使用）入力'!$E$16="北海道",G9,IF('（実需給2025年度以降で使用）入力'!$E$16="東北",G31,IF('（実需給2025年度以降で使用）入力'!$E$16="東京",G53,IF('（実需給2025年度以降で使用）入力'!$E$16="中部",G75,IF('（実需給2025年度以降で使用）入力'!$E$16="北陸",G97,IF('（実需給2025年度以降で使用）入力'!$E$16="関西",G119,IF('（実需給2025年度以降で使用）入力'!$E$16="中国",G141,IF('（実需給2025年度以降で使用）入力'!$E$16="四国",G163,IF('（実需給2025年度以降で使用）入力'!$E$16="九州",G185)))))))))</f>
        <v>0</v>
      </c>
      <c r="H207" s="34" t="b">
        <f>IF('（実需給2025年度以降で使用）入力'!$E$16="北海道",H9,IF('（実需給2025年度以降で使用）入力'!$E$16="東北",H31,IF('（実需給2025年度以降で使用）入力'!$E$16="東京",H53,IF('（実需給2025年度以降で使用）入力'!$E$16="中部",H75,IF('（実需給2025年度以降で使用）入力'!$E$16="北陸",H97,IF('（実需給2025年度以降で使用）入力'!$E$16="関西",H119,IF('（実需給2025年度以降で使用）入力'!$E$16="中国",H141,IF('（実需給2025年度以降で使用）入力'!$E$16="四国",H163,IF('（実需給2025年度以降で使用）入力'!$E$16="九州",H185)))))))))</f>
        <v>0</v>
      </c>
      <c r="I207" s="34" t="b">
        <f>IF('（実需給2025年度以降で使用）入力'!$E$16="北海道",I9,IF('（実需給2025年度以降で使用）入力'!$E$16="東北",I31,IF('（実需給2025年度以降で使用）入力'!$E$16="東京",I53,IF('（実需給2025年度以降で使用）入力'!$E$16="中部",I75,IF('（実需給2025年度以降で使用）入力'!$E$16="北陸",I97,IF('（実需給2025年度以降で使用）入力'!$E$16="関西",I119,IF('（実需給2025年度以降で使用）入力'!$E$16="中国",I141,IF('（実需給2025年度以降で使用）入力'!$E$16="四国",I163,IF('（実需給2025年度以降で使用）入力'!$E$16="九州",I185)))))))))</f>
        <v>0</v>
      </c>
      <c r="J207" s="34" t="b">
        <f>IF('（実需給2025年度以降で使用）入力'!$E$16="北海道",J9,IF('（実需給2025年度以降で使用）入力'!$E$16="東北",J31,IF('（実需給2025年度以降で使用）入力'!$E$16="東京",J53,IF('（実需給2025年度以降で使用）入力'!$E$16="中部",J75,IF('（実需給2025年度以降で使用）入力'!$E$16="北陸",J97,IF('（実需給2025年度以降で使用）入力'!$E$16="関西",J119,IF('（実需給2025年度以降で使用）入力'!$E$16="中国",J141,IF('（実需給2025年度以降で使用）入力'!$E$16="四国",J163,IF('（実需給2025年度以降で使用）入力'!$E$16="九州",J185)))))))))</f>
        <v>0</v>
      </c>
      <c r="K207" s="34" t="b">
        <f>IF('（実需給2025年度以降で使用）入力'!$E$16="北海道",K9,IF('（実需給2025年度以降で使用）入力'!$E$16="東北",K31,IF('（実需給2025年度以降で使用）入力'!$E$16="東京",K53,IF('（実需給2025年度以降で使用）入力'!$E$16="中部",K75,IF('（実需給2025年度以降で使用）入力'!$E$16="北陸",K97,IF('（実需給2025年度以降で使用）入力'!$E$16="関西",K119,IF('（実需給2025年度以降で使用）入力'!$E$16="中国",K141,IF('（実需給2025年度以降で使用）入力'!$E$16="四国",K163,IF('（実需給2025年度以降で使用）入力'!$E$16="九州",K185)))))))))</f>
        <v>0</v>
      </c>
      <c r="L207" s="34" t="b">
        <f>IF('（実需給2025年度以降で使用）入力'!$E$16="北海道",L9,IF('（実需給2025年度以降で使用）入力'!$E$16="東北",L31,IF('（実需給2025年度以降で使用）入力'!$E$16="東京",L53,IF('（実需給2025年度以降で使用）入力'!$E$16="中部",L75,IF('（実需給2025年度以降で使用）入力'!$E$16="北陸",L97,IF('（実需給2025年度以降で使用）入力'!$E$16="関西",L119,IF('（実需給2025年度以降で使用）入力'!$E$16="中国",L141,IF('（実需給2025年度以降で使用）入力'!$E$16="四国",L163,IF('（実需給2025年度以降で使用）入力'!$E$16="九州",L185)))))))))</f>
        <v>0</v>
      </c>
      <c r="M207" s="35" t="b">
        <f>IF('（実需給2025年度以降で使用）入力'!$E$16="北海道",M9,IF('（実需給2025年度以降で使用）入力'!$E$16="東北",M31,IF('（実需給2025年度以降で使用）入力'!$E$16="東京",M53,IF('（実需給2025年度以降で使用）入力'!$E$16="中部",M75,IF('（実需給2025年度以降で使用）入力'!$E$16="北陸",M97,IF('（実需給2025年度以降で使用）入力'!$E$16="関西",M119,IF('（実需給2025年度以降で使用）入力'!$E$16="中国",M141,IF('（実需給2025年度以降で使用）入力'!$E$16="四国",M163,IF('（実需給2025年度以降で使用）入力'!$E$16="九州",M185)))))))))</f>
        <v>0</v>
      </c>
    </row>
    <row r="208" spans="1:13" x14ac:dyDescent="0.25">
      <c r="A208" s="29">
        <v>14</v>
      </c>
      <c r="B208" s="33" t="b">
        <f>IF('（実需給2025年度以降で使用）入力'!$E$16="北海道",B10,IF('（実需給2025年度以降で使用）入力'!$E$16="東北",B32,IF('（実需給2025年度以降で使用）入力'!$E$16="東京",B54,IF('（実需給2025年度以降で使用）入力'!$E$16="中部",B76,IF('（実需給2025年度以降で使用）入力'!$E$16="北陸",B98,IF('（実需給2025年度以降で使用）入力'!$E$16="関西",B120,IF('（実需給2025年度以降で使用）入力'!$E$16="中国",B142,IF('（実需給2025年度以降で使用）入力'!$E$16="四国",B164,IF('（実需給2025年度以降で使用）入力'!$E$16="九州",B186)))))))))</f>
        <v>0</v>
      </c>
      <c r="C208" s="34" t="b">
        <f>IF('（実需給2025年度以降で使用）入力'!$E$16="北海道",C10,IF('（実需給2025年度以降で使用）入力'!$E$16="東北",C32,IF('（実需給2025年度以降で使用）入力'!$E$16="東京",C54,IF('（実需給2025年度以降で使用）入力'!$E$16="中部",C76,IF('（実需給2025年度以降で使用）入力'!$E$16="北陸",C98,IF('（実需給2025年度以降で使用）入力'!$E$16="関西",C120,IF('（実需給2025年度以降で使用）入力'!$E$16="中国",C142,IF('（実需給2025年度以降で使用）入力'!$E$16="四国",C164,IF('（実需給2025年度以降で使用）入力'!$E$16="九州",C186)))))))))</f>
        <v>0</v>
      </c>
      <c r="D208" s="34" t="b">
        <f>IF('（実需給2025年度以降で使用）入力'!$E$16="北海道",D10,IF('（実需給2025年度以降で使用）入力'!$E$16="東北",D32,IF('（実需給2025年度以降で使用）入力'!$E$16="東京",D54,IF('（実需給2025年度以降で使用）入力'!$E$16="中部",D76,IF('（実需給2025年度以降で使用）入力'!$E$16="北陸",D98,IF('（実需給2025年度以降で使用）入力'!$E$16="関西",D120,IF('（実需給2025年度以降で使用）入力'!$E$16="中国",D142,IF('（実需給2025年度以降で使用）入力'!$E$16="四国",D164,IF('（実需給2025年度以降で使用）入力'!$E$16="九州",D186)))))))))</f>
        <v>0</v>
      </c>
      <c r="E208" s="34" t="b">
        <f>IF('（実需給2025年度以降で使用）入力'!$E$16="北海道",E10,IF('（実需給2025年度以降で使用）入力'!$E$16="東北",E32,IF('（実需給2025年度以降で使用）入力'!$E$16="東京",E54,IF('（実需給2025年度以降で使用）入力'!$E$16="中部",E76,IF('（実需給2025年度以降で使用）入力'!$E$16="北陸",E98,IF('（実需給2025年度以降で使用）入力'!$E$16="関西",E120,IF('（実需給2025年度以降で使用）入力'!$E$16="中国",E142,IF('（実需給2025年度以降で使用）入力'!$E$16="四国",E164,IF('（実需給2025年度以降で使用）入力'!$E$16="九州",E186)))))))))</f>
        <v>0</v>
      </c>
      <c r="F208" s="34" t="b">
        <f>IF('（実需給2025年度以降で使用）入力'!$E$16="北海道",F10,IF('（実需給2025年度以降で使用）入力'!$E$16="東北",F32,IF('（実需給2025年度以降で使用）入力'!$E$16="東京",F54,IF('（実需給2025年度以降で使用）入力'!$E$16="中部",F76,IF('（実需給2025年度以降で使用）入力'!$E$16="北陸",F98,IF('（実需給2025年度以降で使用）入力'!$E$16="関西",F120,IF('（実需給2025年度以降で使用）入力'!$E$16="中国",F142,IF('（実需給2025年度以降で使用）入力'!$E$16="四国",F164,IF('（実需給2025年度以降で使用）入力'!$E$16="九州",F186)))))))))</f>
        <v>0</v>
      </c>
      <c r="G208" s="34" t="b">
        <f>IF('（実需給2025年度以降で使用）入力'!$E$16="北海道",G10,IF('（実需給2025年度以降で使用）入力'!$E$16="東北",G32,IF('（実需給2025年度以降で使用）入力'!$E$16="東京",G54,IF('（実需給2025年度以降で使用）入力'!$E$16="中部",G76,IF('（実需給2025年度以降で使用）入力'!$E$16="北陸",G98,IF('（実需給2025年度以降で使用）入力'!$E$16="関西",G120,IF('（実需給2025年度以降で使用）入力'!$E$16="中国",G142,IF('（実需給2025年度以降で使用）入力'!$E$16="四国",G164,IF('（実需給2025年度以降で使用）入力'!$E$16="九州",G186)))))))))</f>
        <v>0</v>
      </c>
      <c r="H208" s="34" t="b">
        <f>IF('（実需給2025年度以降で使用）入力'!$E$16="北海道",H10,IF('（実需給2025年度以降で使用）入力'!$E$16="東北",H32,IF('（実需給2025年度以降で使用）入力'!$E$16="東京",H54,IF('（実需給2025年度以降で使用）入力'!$E$16="中部",H76,IF('（実需給2025年度以降で使用）入力'!$E$16="北陸",H98,IF('（実需給2025年度以降で使用）入力'!$E$16="関西",H120,IF('（実需給2025年度以降で使用）入力'!$E$16="中国",H142,IF('（実需給2025年度以降で使用）入力'!$E$16="四国",H164,IF('（実需給2025年度以降で使用）入力'!$E$16="九州",H186)))))))))</f>
        <v>0</v>
      </c>
      <c r="I208" s="34" t="b">
        <f>IF('（実需給2025年度以降で使用）入力'!$E$16="北海道",I10,IF('（実需給2025年度以降で使用）入力'!$E$16="東北",I32,IF('（実需給2025年度以降で使用）入力'!$E$16="東京",I54,IF('（実需給2025年度以降で使用）入力'!$E$16="中部",I76,IF('（実需給2025年度以降で使用）入力'!$E$16="北陸",I98,IF('（実需給2025年度以降で使用）入力'!$E$16="関西",I120,IF('（実需給2025年度以降で使用）入力'!$E$16="中国",I142,IF('（実需給2025年度以降で使用）入力'!$E$16="四国",I164,IF('（実需給2025年度以降で使用）入力'!$E$16="九州",I186)))))))))</f>
        <v>0</v>
      </c>
      <c r="J208" s="34" t="b">
        <f>IF('（実需給2025年度以降で使用）入力'!$E$16="北海道",J10,IF('（実需給2025年度以降で使用）入力'!$E$16="東北",J32,IF('（実需給2025年度以降で使用）入力'!$E$16="東京",J54,IF('（実需給2025年度以降で使用）入力'!$E$16="中部",J76,IF('（実需給2025年度以降で使用）入力'!$E$16="北陸",J98,IF('（実需給2025年度以降で使用）入力'!$E$16="関西",J120,IF('（実需給2025年度以降で使用）入力'!$E$16="中国",J142,IF('（実需給2025年度以降で使用）入力'!$E$16="四国",J164,IF('（実需給2025年度以降で使用）入力'!$E$16="九州",J186)))))))))</f>
        <v>0</v>
      </c>
      <c r="K208" s="34" t="b">
        <f>IF('（実需給2025年度以降で使用）入力'!$E$16="北海道",K10,IF('（実需給2025年度以降で使用）入力'!$E$16="東北",K32,IF('（実需給2025年度以降で使用）入力'!$E$16="東京",K54,IF('（実需給2025年度以降で使用）入力'!$E$16="中部",K76,IF('（実需給2025年度以降で使用）入力'!$E$16="北陸",K98,IF('（実需給2025年度以降で使用）入力'!$E$16="関西",K120,IF('（実需給2025年度以降で使用）入力'!$E$16="中国",K142,IF('（実需給2025年度以降で使用）入力'!$E$16="四国",K164,IF('（実需給2025年度以降で使用）入力'!$E$16="九州",K186)))))))))</f>
        <v>0</v>
      </c>
      <c r="L208" s="34" t="b">
        <f>IF('（実需給2025年度以降で使用）入力'!$E$16="北海道",L10,IF('（実需給2025年度以降で使用）入力'!$E$16="東北",L32,IF('（実需給2025年度以降で使用）入力'!$E$16="東京",L54,IF('（実需給2025年度以降で使用）入力'!$E$16="中部",L76,IF('（実需給2025年度以降で使用）入力'!$E$16="北陸",L98,IF('（実需給2025年度以降で使用）入力'!$E$16="関西",L120,IF('（実需給2025年度以降で使用）入力'!$E$16="中国",L142,IF('（実需給2025年度以降で使用）入力'!$E$16="四国",L164,IF('（実需給2025年度以降で使用）入力'!$E$16="九州",L186)))))))))</f>
        <v>0</v>
      </c>
      <c r="M208" s="35" t="b">
        <f>IF('（実需給2025年度以降で使用）入力'!$E$16="北海道",M10,IF('（実需給2025年度以降で使用）入力'!$E$16="東北",M32,IF('（実需給2025年度以降で使用）入力'!$E$16="東京",M54,IF('（実需給2025年度以降で使用）入力'!$E$16="中部",M76,IF('（実需給2025年度以降で使用）入力'!$E$16="北陸",M98,IF('（実需給2025年度以降で使用）入力'!$E$16="関西",M120,IF('（実需給2025年度以降で使用）入力'!$E$16="中国",M142,IF('（実需給2025年度以降で使用）入力'!$E$16="四国",M164,IF('（実需給2025年度以降で使用）入力'!$E$16="九州",M186)))))))))</f>
        <v>0</v>
      </c>
    </row>
    <row r="209" spans="1:13" x14ac:dyDescent="0.25">
      <c r="A209" s="29">
        <v>13</v>
      </c>
      <c r="B209" s="33" t="b">
        <f>IF('（実需給2025年度以降で使用）入力'!$E$16="北海道",B11,IF('（実需給2025年度以降で使用）入力'!$E$16="東北",B33,IF('（実需給2025年度以降で使用）入力'!$E$16="東京",B55,IF('（実需給2025年度以降で使用）入力'!$E$16="中部",B77,IF('（実需給2025年度以降で使用）入力'!$E$16="北陸",B99,IF('（実需給2025年度以降で使用）入力'!$E$16="関西",B121,IF('（実需給2025年度以降で使用）入力'!$E$16="中国",B143,IF('（実需給2025年度以降で使用）入力'!$E$16="四国",B165,IF('（実需給2025年度以降で使用）入力'!$E$16="九州",B187)))))))))</f>
        <v>0</v>
      </c>
      <c r="C209" s="34" t="b">
        <f>IF('（実需給2025年度以降で使用）入力'!$E$16="北海道",C11,IF('（実需給2025年度以降で使用）入力'!$E$16="東北",C33,IF('（実需給2025年度以降で使用）入力'!$E$16="東京",C55,IF('（実需給2025年度以降で使用）入力'!$E$16="中部",C77,IF('（実需給2025年度以降で使用）入力'!$E$16="北陸",C99,IF('（実需給2025年度以降で使用）入力'!$E$16="関西",C121,IF('（実需給2025年度以降で使用）入力'!$E$16="中国",C143,IF('（実需給2025年度以降で使用）入力'!$E$16="四国",C165,IF('（実需給2025年度以降で使用）入力'!$E$16="九州",C187)))))))))</f>
        <v>0</v>
      </c>
      <c r="D209" s="34" t="b">
        <f>IF('（実需給2025年度以降で使用）入力'!$E$16="北海道",D11,IF('（実需給2025年度以降で使用）入力'!$E$16="東北",D33,IF('（実需給2025年度以降で使用）入力'!$E$16="東京",D55,IF('（実需給2025年度以降で使用）入力'!$E$16="中部",D77,IF('（実需給2025年度以降で使用）入力'!$E$16="北陸",D99,IF('（実需給2025年度以降で使用）入力'!$E$16="関西",D121,IF('（実需給2025年度以降で使用）入力'!$E$16="中国",D143,IF('（実需給2025年度以降で使用）入力'!$E$16="四国",D165,IF('（実需給2025年度以降で使用）入力'!$E$16="九州",D187)))))))))</f>
        <v>0</v>
      </c>
      <c r="E209" s="34" t="b">
        <f>IF('（実需給2025年度以降で使用）入力'!$E$16="北海道",E11,IF('（実需給2025年度以降で使用）入力'!$E$16="東北",E33,IF('（実需給2025年度以降で使用）入力'!$E$16="東京",E55,IF('（実需給2025年度以降で使用）入力'!$E$16="中部",E77,IF('（実需給2025年度以降で使用）入力'!$E$16="北陸",E99,IF('（実需給2025年度以降で使用）入力'!$E$16="関西",E121,IF('（実需給2025年度以降で使用）入力'!$E$16="中国",E143,IF('（実需給2025年度以降で使用）入力'!$E$16="四国",E165,IF('（実需給2025年度以降で使用）入力'!$E$16="九州",E187)))))))))</f>
        <v>0</v>
      </c>
      <c r="F209" s="34" t="b">
        <f>IF('（実需給2025年度以降で使用）入力'!$E$16="北海道",F11,IF('（実需給2025年度以降で使用）入力'!$E$16="東北",F33,IF('（実需給2025年度以降で使用）入力'!$E$16="東京",F55,IF('（実需給2025年度以降で使用）入力'!$E$16="中部",F77,IF('（実需給2025年度以降で使用）入力'!$E$16="北陸",F99,IF('（実需給2025年度以降で使用）入力'!$E$16="関西",F121,IF('（実需給2025年度以降で使用）入力'!$E$16="中国",F143,IF('（実需給2025年度以降で使用）入力'!$E$16="四国",F165,IF('（実需給2025年度以降で使用）入力'!$E$16="九州",F187)))))))))</f>
        <v>0</v>
      </c>
      <c r="G209" s="34" t="b">
        <f>IF('（実需給2025年度以降で使用）入力'!$E$16="北海道",G11,IF('（実需給2025年度以降で使用）入力'!$E$16="東北",G33,IF('（実需給2025年度以降で使用）入力'!$E$16="東京",G55,IF('（実需給2025年度以降で使用）入力'!$E$16="中部",G77,IF('（実需給2025年度以降で使用）入力'!$E$16="北陸",G99,IF('（実需給2025年度以降で使用）入力'!$E$16="関西",G121,IF('（実需給2025年度以降で使用）入力'!$E$16="中国",G143,IF('（実需給2025年度以降で使用）入力'!$E$16="四国",G165,IF('（実需給2025年度以降で使用）入力'!$E$16="九州",G187)))))))))</f>
        <v>0</v>
      </c>
      <c r="H209" s="34" t="b">
        <f>IF('（実需給2025年度以降で使用）入力'!$E$16="北海道",H11,IF('（実需給2025年度以降で使用）入力'!$E$16="東北",H33,IF('（実需給2025年度以降で使用）入力'!$E$16="東京",H55,IF('（実需給2025年度以降で使用）入力'!$E$16="中部",H77,IF('（実需給2025年度以降で使用）入力'!$E$16="北陸",H99,IF('（実需給2025年度以降で使用）入力'!$E$16="関西",H121,IF('（実需給2025年度以降で使用）入力'!$E$16="中国",H143,IF('（実需給2025年度以降で使用）入力'!$E$16="四国",H165,IF('（実需給2025年度以降で使用）入力'!$E$16="九州",H187)))))))))</f>
        <v>0</v>
      </c>
      <c r="I209" s="34" t="b">
        <f>IF('（実需給2025年度以降で使用）入力'!$E$16="北海道",I11,IF('（実需給2025年度以降で使用）入力'!$E$16="東北",I33,IF('（実需給2025年度以降で使用）入力'!$E$16="東京",I55,IF('（実需給2025年度以降で使用）入力'!$E$16="中部",I77,IF('（実需給2025年度以降で使用）入力'!$E$16="北陸",I99,IF('（実需給2025年度以降で使用）入力'!$E$16="関西",I121,IF('（実需給2025年度以降で使用）入力'!$E$16="中国",I143,IF('（実需給2025年度以降で使用）入力'!$E$16="四国",I165,IF('（実需給2025年度以降で使用）入力'!$E$16="九州",I187)))))))))</f>
        <v>0</v>
      </c>
      <c r="J209" s="34" t="b">
        <f>IF('（実需給2025年度以降で使用）入力'!$E$16="北海道",J11,IF('（実需給2025年度以降で使用）入力'!$E$16="東北",J33,IF('（実需給2025年度以降で使用）入力'!$E$16="東京",J55,IF('（実需給2025年度以降で使用）入力'!$E$16="中部",J77,IF('（実需給2025年度以降で使用）入力'!$E$16="北陸",J99,IF('（実需給2025年度以降で使用）入力'!$E$16="関西",J121,IF('（実需給2025年度以降で使用）入力'!$E$16="中国",J143,IF('（実需給2025年度以降で使用）入力'!$E$16="四国",J165,IF('（実需給2025年度以降で使用）入力'!$E$16="九州",J187)))))))))</f>
        <v>0</v>
      </c>
      <c r="K209" s="34" t="b">
        <f>IF('（実需給2025年度以降で使用）入力'!$E$16="北海道",K11,IF('（実需給2025年度以降で使用）入力'!$E$16="東北",K33,IF('（実需給2025年度以降で使用）入力'!$E$16="東京",K55,IF('（実需給2025年度以降で使用）入力'!$E$16="中部",K77,IF('（実需給2025年度以降で使用）入力'!$E$16="北陸",K99,IF('（実需給2025年度以降で使用）入力'!$E$16="関西",K121,IF('（実需給2025年度以降で使用）入力'!$E$16="中国",K143,IF('（実需給2025年度以降で使用）入力'!$E$16="四国",K165,IF('（実需給2025年度以降で使用）入力'!$E$16="九州",K187)))))))))</f>
        <v>0</v>
      </c>
      <c r="L209" s="34" t="b">
        <f>IF('（実需給2025年度以降で使用）入力'!$E$16="北海道",L11,IF('（実需給2025年度以降で使用）入力'!$E$16="東北",L33,IF('（実需給2025年度以降で使用）入力'!$E$16="東京",L55,IF('（実需給2025年度以降で使用）入力'!$E$16="中部",L77,IF('（実需給2025年度以降で使用）入力'!$E$16="北陸",L99,IF('（実需給2025年度以降で使用）入力'!$E$16="関西",L121,IF('（実需給2025年度以降で使用）入力'!$E$16="中国",L143,IF('（実需給2025年度以降で使用）入力'!$E$16="四国",L165,IF('（実需給2025年度以降で使用）入力'!$E$16="九州",L187)))))))))</f>
        <v>0</v>
      </c>
      <c r="M209" s="35" t="b">
        <f>IF('（実需給2025年度以降で使用）入力'!$E$16="北海道",M11,IF('（実需給2025年度以降で使用）入力'!$E$16="東北",M33,IF('（実需給2025年度以降で使用）入力'!$E$16="東京",M55,IF('（実需給2025年度以降で使用）入力'!$E$16="中部",M77,IF('（実需給2025年度以降で使用）入力'!$E$16="北陸",M99,IF('（実需給2025年度以降で使用）入力'!$E$16="関西",M121,IF('（実需給2025年度以降で使用）入力'!$E$16="中国",M143,IF('（実需給2025年度以降で使用）入力'!$E$16="四国",M165,IF('（実需給2025年度以降で使用）入力'!$E$16="九州",M187)))))))))</f>
        <v>0</v>
      </c>
    </row>
    <row r="210" spans="1:13" x14ac:dyDescent="0.25">
      <c r="A210" s="29">
        <v>12</v>
      </c>
      <c r="B210" s="33" t="b">
        <f>IF('（実需給2025年度以降で使用）入力'!$E$16="北海道",B12,IF('（実需給2025年度以降で使用）入力'!$E$16="東北",B34,IF('（実需給2025年度以降で使用）入力'!$E$16="東京",B56,IF('（実需給2025年度以降で使用）入力'!$E$16="中部",B78,IF('（実需給2025年度以降で使用）入力'!$E$16="北陸",B100,IF('（実需給2025年度以降で使用）入力'!$E$16="関西",B122,IF('（実需給2025年度以降で使用）入力'!$E$16="中国",B144,IF('（実需給2025年度以降で使用）入力'!$E$16="四国",B166,IF('（実需給2025年度以降で使用）入力'!$E$16="九州",B188)))))))))</f>
        <v>0</v>
      </c>
      <c r="C210" s="34" t="b">
        <f>IF('（実需給2025年度以降で使用）入力'!$E$16="北海道",C12,IF('（実需給2025年度以降で使用）入力'!$E$16="東北",C34,IF('（実需給2025年度以降で使用）入力'!$E$16="東京",C56,IF('（実需給2025年度以降で使用）入力'!$E$16="中部",C78,IF('（実需給2025年度以降で使用）入力'!$E$16="北陸",C100,IF('（実需給2025年度以降で使用）入力'!$E$16="関西",C122,IF('（実需給2025年度以降で使用）入力'!$E$16="中国",C144,IF('（実需給2025年度以降で使用）入力'!$E$16="四国",C166,IF('（実需給2025年度以降で使用）入力'!$E$16="九州",C188)))))))))</f>
        <v>0</v>
      </c>
      <c r="D210" s="34" t="b">
        <f>IF('（実需給2025年度以降で使用）入力'!$E$16="北海道",D12,IF('（実需給2025年度以降で使用）入力'!$E$16="東北",D34,IF('（実需給2025年度以降で使用）入力'!$E$16="東京",D56,IF('（実需給2025年度以降で使用）入力'!$E$16="中部",D78,IF('（実需給2025年度以降で使用）入力'!$E$16="北陸",D100,IF('（実需給2025年度以降で使用）入力'!$E$16="関西",D122,IF('（実需給2025年度以降で使用）入力'!$E$16="中国",D144,IF('（実需給2025年度以降で使用）入力'!$E$16="四国",D166,IF('（実需給2025年度以降で使用）入力'!$E$16="九州",D188)))))))))</f>
        <v>0</v>
      </c>
      <c r="E210" s="34" t="b">
        <f>IF('（実需給2025年度以降で使用）入力'!$E$16="北海道",E12,IF('（実需給2025年度以降で使用）入力'!$E$16="東北",E34,IF('（実需給2025年度以降で使用）入力'!$E$16="東京",E56,IF('（実需給2025年度以降で使用）入力'!$E$16="中部",E78,IF('（実需給2025年度以降で使用）入力'!$E$16="北陸",E100,IF('（実需給2025年度以降で使用）入力'!$E$16="関西",E122,IF('（実需給2025年度以降で使用）入力'!$E$16="中国",E144,IF('（実需給2025年度以降で使用）入力'!$E$16="四国",E166,IF('（実需給2025年度以降で使用）入力'!$E$16="九州",E188)))))))))</f>
        <v>0</v>
      </c>
      <c r="F210" s="34" t="b">
        <f>IF('（実需給2025年度以降で使用）入力'!$E$16="北海道",F12,IF('（実需給2025年度以降で使用）入力'!$E$16="東北",F34,IF('（実需給2025年度以降で使用）入力'!$E$16="東京",F56,IF('（実需給2025年度以降で使用）入力'!$E$16="中部",F78,IF('（実需給2025年度以降で使用）入力'!$E$16="北陸",F100,IF('（実需給2025年度以降で使用）入力'!$E$16="関西",F122,IF('（実需給2025年度以降で使用）入力'!$E$16="中国",F144,IF('（実需給2025年度以降で使用）入力'!$E$16="四国",F166,IF('（実需給2025年度以降で使用）入力'!$E$16="九州",F188)))))))))</f>
        <v>0</v>
      </c>
      <c r="G210" s="34" t="b">
        <f>IF('（実需給2025年度以降で使用）入力'!$E$16="北海道",G12,IF('（実需給2025年度以降で使用）入力'!$E$16="東北",G34,IF('（実需給2025年度以降で使用）入力'!$E$16="東京",G56,IF('（実需給2025年度以降で使用）入力'!$E$16="中部",G78,IF('（実需給2025年度以降で使用）入力'!$E$16="北陸",G100,IF('（実需給2025年度以降で使用）入力'!$E$16="関西",G122,IF('（実需給2025年度以降で使用）入力'!$E$16="中国",G144,IF('（実需給2025年度以降で使用）入力'!$E$16="四国",G166,IF('（実需給2025年度以降で使用）入力'!$E$16="九州",G188)))))))))</f>
        <v>0</v>
      </c>
      <c r="H210" s="34" t="b">
        <f>IF('（実需給2025年度以降で使用）入力'!$E$16="北海道",H12,IF('（実需給2025年度以降で使用）入力'!$E$16="東北",H34,IF('（実需給2025年度以降で使用）入力'!$E$16="東京",H56,IF('（実需給2025年度以降で使用）入力'!$E$16="中部",H78,IF('（実需給2025年度以降で使用）入力'!$E$16="北陸",H100,IF('（実需給2025年度以降で使用）入力'!$E$16="関西",H122,IF('（実需給2025年度以降で使用）入力'!$E$16="中国",H144,IF('（実需給2025年度以降で使用）入力'!$E$16="四国",H166,IF('（実需給2025年度以降で使用）入力'!$E$16="九州",H188)))))))))</f>
        <v>0</v>
      </c>
      <c r="I210" s="34" t="b">
        <f>IF('（実需給2025年度以降で使用）入力'!$E$16="北海道",I12,IF('（実需給2025年度以降で使用）入力'!$E$16="東北",I34,IF('（実需給2025年度以降で使用）入力'!$E$16="東京",I56,IF('（実需給2025年度以降で使用）入力'!$E$16="中部",I78,IF('（実需給2025年度以降で使用）入力'!$E$16="北陸",I100,IF('（実需給2025年度以降で使用）入力'!$E$16="関西",I122,IF('（実需給2025年度以降で使用）入力'!$E$16="中国",I144,IF('（実需給2025年度以降で使用）入力'!$E$16="四国",I166,IF('（実需給2025年度以降で使用）入力'!$E$16="九州",I188)))))))))</f>
        <v>0</v>
      </c>
      <c r="J210" s="34" t="b">
        <f>IF('（実需給2025年度以降で使用）入力'!$E$16="北海道",J12,IF('（実需給2025年度以降で使用）入力'!$E$16="東北",J34,IF('（実需給2025年度以降で使用）入力'!$E$16="東京",J56,IF('（実需給2025年度以降で使用）入力'!$E$16="中部",J78,IF('（実需給2025年度以降で使用）入力'!$E$16="北陸",J100,IF('（実需給2025年度以降で使用）入力'!$E$16="関西",J122,IF('（実需給2025年度以降で使用）入力'!$E$16="中国",J144,IF('（実需給2025年度以降で使用）入力'!$E$16="四国",J166,IF('（実需給2025年度以降で使用）入力'!$E$16="九州",J188)))))))))</f>
        <v>0</v>
      </c>
      <c r="K210" s="34" t="b">
        <f>IF('（実需給2025年度以降で使用）入力'!$E$16="北海道",K12,IF('（実需給2025年度以降で使用）入力'!$E$16="東北",K34,IF('（実需給2025年度以降で使用）入力'!$E$16="東京",K56,IF('（実需給2025年度以降で使用）入力'!$E$16="中部",K78,IF('（実需給2025年度以降で使用）入力'!$E$16="北陸",K100,IF('（実需給2025年度以降で使用）入力'!$E$16="関西",K122,IF('（実需給2025年度以降で使用）入力'!$E$16="中国",K144,IF('（実需給2025年度以降で使用）入力'!$E$16="四国",K166,IF('（実需給2025年度以降で使用）入力'!$E$16="九州",K188)))))))))</f>
        <v>0</v>
      </c>
      <c r="L210" s="34" t="b">
        <f>IF('（実需給2025年度以降で使用）入力'!$E$16="北海道",L12,IF('（実需給2025年度以降で使用）入力'!$E$16="東北",L34,IF('（実需給2025年度以降で使用）入力'!$E$16="東京",L56,IF('（実需給2025年度以降で使用）入力'!$E$16="中部",L78,IF('（実需給2025年度以降で使用）入力'!$E$16="北陸",L100,IF('（実需給2025年度以降で使用）入力'!$E$16="関西",L122,IF('（実需給2025年度以降で使用）入力'!$E$16="中国",L144,IF('（実需給2025年度以降で使用）入力'!$E$16="四国",L166,IF('（実需給2025年度以降で使用）入力'!$E$16="九州",L188)))))))))</f>
        <v>0</v>
      </c>
      <c r="M210" s="35" t="b">
        <f>IF('（実需給2025年度以降で使用）入力'!$E$16="北海道",M12,IF('（実需給2025年度以降で使用）入力'!$E$16="東北",M34,IF('（実需給2025年度以降で使用）入力'!$E$16="東京",M56,IF('（実需給2025年度以降で使用）入力'!$E$16="中部",M78,IF('（実需給2025年度以降で使用）入力'!$E$16="北陸",M100,IF('（実需給2025年度以降で使用）入力'!$E$16="関西",M122,IF('（実需給2025年度以降で使用）入力'!$E$16="中国",M144,IF('（実需給2025年度以降で使用）入力'!$E$16="四国",M166,IF('（実需給2025年度以降で使用）入力'!$E$16="九州",M188)))))))))</f>
        <v>0</v>
      </c>
    </row>
    <row r="211" spans="1:13" x14ac:dyDescent="0.25">
      <c r="A211" s="29">
        <v>11</v>
      </c>
      <c r="B211" s="33" t="b">
        <f>IF('（実需給2025年度以降で使用）入力'!$E$16="北海道",B13,IF('（実需給2025年度以降で使用）入力'!$E$16="東北",B35,IF('（実需給2025年度以降で使用）入力'!$E$16="東京",B57,IF('（実需給2025年度以降で使用）入力'!$E$16="中部",B79,IF('（実需給2025年度以降で使用）入力'!$E$16="北陸",B101,IF('（実需給2025年度以降で使用）入力'!$E$16="関西",B123,IF('（実需給2025年度以降で使用）入力'!$E$16="中国",B145,IF('（実需給2025年度以降で使用）入力'!$E$16="四国",B167,IF('（実需給2025年度以降で使用）入力'!$E$16="九州",B189)))))))))</f>
        <v>0</v>
      </c>
      <c r="C211" s="34" t="b">
        <f>IF('（実需給2025年度以降で使用）入力'!$E$16="北海道",C13,IF('（実需給2025年度以降で使用）入力'!$E$16="東北",C35,IF('（実需給2025年度以降で使用）入力'!$E$16="東京",C57,IF('（実需給2025年度以降で使用）入力'!$E$16="中部",C79,IF('（実需給2025年度以降で使用）入力'!$E$16="北陸",C101,IF('（実需給2025年度以降で使用）入力'!$E$16="関西",C123,IF('（実需給2025年度以降で使用）入力'!$E$16="中国",C145,IF('（実需給2025年度以降で使用）入力'!$E$16="四国",C167,IF('（実需給2025年度以降で使用）入力'!$E$16="九州",C189)))))))))</f>
        <v>0</v>
      </c>
      <c r="D211" s="34" t="b">
        <f>IF('（実需給2025年度以降で使用）入力'!$E$16="北海道",D13,IF('（実需給2025年度以降で使用）入力'!$E$16="東北",D35,IF('（実需給2025年度以降で使用）入力'!$E$16="東京",D57,IF('（実需給2025年度以降で使用）入力'!$E$16="中部",D79,IF('（実需給2025年度以降で使用）入力'!$E$16="北陸",D101,IF('（実需給2025年度以降で使用）入力'!$E$16="関西",D123,IF('（実需給2025年度以降で使用）入力'!$E$16="中国",D145,IF('（実需給2025年度以降で使用）入力'!$E$16="四国",D167,IF('（実需給2025年度以降で使用）入力'!$E$16="九州",D189)))))))))</f>
        <v>0</v>
      </c>
      <c r="E211" s="34" t="b">
        <f>IF('（実需給2025年度以降で使用）入力'!$E$16="北海道",E13,IF('（実需給2025年度以降で使用）入力'!$E$16="東北",E35,IF('（実需給2025年度以降で使用）入力'!$E$16="東京",E57,IF('（実需給2025年度以降で使用）入力'!$E$16="中部",E79,IF('（実需給2025年度以降で使用）入力'!$E$16="北陸",E101,IF('（実需給2025年度以降で使用）入力'!$E$16="関西",E123,IF('（実需給2025年度以降で使用）入力'!$E$16="中国",E145,IF('（実需給2025年度以降で使用）入力'!$E$16="四国",E167,IF('（実需給2025年度以降で使用）入力'!$E$16="九州",E189)))))))))</f>
        <v>0</v>
      </c>
      <c r="F211" s="34" t="b">
        <f>IF('（実需給2025年度以降で使用）入力'!$E$16="北海道",F13,IF('（実需給2025年度以降で使用）入力'!$E$16="東北",F35,IF('（実需給2025年度以降で使用）入力'!$E$16="東京",F57,IF('（実需給2025年度以降で使用）入力'!$E$16="中部",F79,IF('（実需給2025年度以降で使用）入力'!$E$16="北陸",F101,IF('（実需給2025年度以降で使用）入力'!$E$16="関西",F123,IF('（実需給2025年度以降で使用）入力'!$E$16="中国",F145,IF('（実需給2025年度以降で使用）入力'!$E$16="四国",F167,IF('（実需給2025年度以降で使用）入力'!$E$16="九州",F189)))))))))</f>
        <v>0</v>
      </c>
      <c r="G211" s="34" t="b">
        <f>IF('（実需給2025年度以降で使用）入力'!$E$16="北海道",G13,IF('（実需給2025年度以降で使用）入力'!$E$16="東北",G35,IF('（実需給2025年度以降で使用）入力'!$E$16="東京",G57,IF('（実需給2025年度以降で使用）入力'!$E$16="中部",G79,IF('（実需給2025年度以降で使用）入力'!$E$16="北陸",G101,IF('（実需給2025年度以降で使用）入力'!$E$16="関西",G123,IF('（実需給2025年度以降で使用）入力'!$E$16="中国",G145,IF('（実需給2025年度以降で使用）入力'!$E$16="四国",G167,IF('（実需給2025年度以降で使用）入力'!$E$16="九州",G189)))))))))</f>
        <v>0</v>
      </c>
      <c r="H211" s="34" t="b">
        <f>IF('（実需給2025年度以降で使用）入力'!$E$16="北海道",H13,IF('（実需給2025年度以降で使用）入力'!$E$16="東北",H35,IF('（実需給2025年度以降で使用）入力'!$E$16="東京",H57,IF('（実需給2025年度以降で使用）入力'!$E$16="中部",H79,IF('（実需給2025年度以降で使用）入力'!$E$16="北陸",H101,IF('（実需給2025年度以降で使用）入力'!$E$16="関西",H123,IF('（実需給2025年度以降で使用）入力'!$E$16="中国",H145,IF('（実需給2025年度以降で使用）入力'!$E$16="四国",H167,IF('（実需給2025年度以降で使用）入力'!$E$16="九州",H189)))))))))</f>
        <v>0</v>
      </c>
      <c r="I211" s="34" t="b">
        <f>IF('（実需給2025年度以降で使用）入力'!$E$16="北海道",I13,IF('（実需給2025年度以降で使用）入力'!$E$16="東北",I35,IF('（実需給2025年度以降で使用）入力'!$E$16="東京",I57,IF('（実需給2025年度以降で使用）入力'!$E$16="中部",I79,IF('（実需給2025年度以降で使用）入力'!$E$16="北陸",I101,IF('（実需給2025年度以降で使用）入力'!$E$16="関西",I123,IF('（実需給2025年度以降で使用）入力'!$E$16="中国",I145,IF('（実需給2025年度以降で使用）入力'!$E$16="四国",I167,IF('（実需給2025年度以降で使用）入力'!$E$16="九州",I189)))))))))</f>
        <v>0</v>
      </c>
      <c r="J211" s="34" t="b">
        <f>IF('（実需給2025年度以降で使用）入力'!$E$16="北海道",J13,IF('（実需給2025年度以降で使用）入力'!$E$16="東北",J35,IF('（実需給2025年度以降で使用）入力'!$E$16="東京",J57,IF('（実需給2025年度以降で使用）入力'!$E$16="中部",J79,IF('（実需給2025年度以降で使用）入力'!$E$16="北陸",J101,IF('（実需給2025年度以降で使用）入力'!$E$16="関西",J123,IF('（実需給2025年度以降で使用）入力'!$E$16="中国",J145,IF('（実需給2025年度以降で使用）入力'!$E$16="四国",J167,IF('（実需給2025年度以降で使用）入力'!$E$16="九州",J189)))))))))</f>
        <v>0</v>
      </c>
      <c r="K211" s="34" t="b">
        <f>IF('（実需給2025年度以降で使用）入力'!$E$16="北海道",K13,IF('（実需給2025年度以降で使用）入力'!$E$16="東北",K35,IF('（実需給2025年度以降で使用）入力'!$E$16="東京",K57,IF('（実需給2025年度以降で使用）入力'!$E$16="中部",K79,IF('（実需給2025年度以降で使用）入力'!$E$16="北陸",K101,IF('（実需給2025年度以降で使用）入力'!$E$16="関西",K123,IF('（実需給2025年度以降で使用）入力'!$E$16="中国",K145,IF('（実需給2025年度以降で使用）入力'!$E$16="四国",K167,IF('（実需給2025年度以降で使用）入力'!$E$16="九州",K189)))))))))</f>
        <v>0</v>
      </c>
      <c r="L211" s="34" t="b">
        <f>IF('（実需給2025年度以降で使用）入力'!$E$16="北海道",L13,IF('（実需給2025年度以降で使用）入力'!$E$16="東北",L35,IF('（実需給2025年度以降で使用）入力'!$E$16="東京",L57,IF('（実需給2025年度以降で使用）入力'!$E$16="中部",L79,IF('（実需給2025年度以降で使用）入力'!$E$16="北陸",L101,IF('（実需給2025年度以降で使用）入力'!$E$16="関西",L123,IF('（実需給2025年度以降で使用）入力'!$E$16="中国",L145,IF('（実需給2025年度以降で使用）入力'!$E$16="四国",L167,IF('（実需給2025年度以降で使用）入力'!$E$16="九州",L189)))))))))</f>
        <v>0</v>
      </c>
      <c r="M211" s="35" t="b">
        <f>IF('（実需給2025年度以降で使用）入力'!$E$16="北海道",M13,IF('（実需給2025年度以降で使用）入力'!$E$16="東北",M35,IF('（実需給2025年度以降で使用）入力'!$E$16="東京",M57,IF('（実需給2025年度以降で使用）入力'!$E$16="中部",M79,IF('（実需給2025年度以降で使用）入力'!$E$16="北陸",M101,IF('（実需給2025年度以降で使用）入力'!$E$16="関西",M123,IF('（実需給2025年度以降で使用）入力'!$E$16="中国",M145,IF('（実需給2025年度以降で使用）入力'!$E$16="四国",M167,IF('（実需給2025年度以降で使用）入力'!$E$16="九州",M189)))))))))</f>
        <v>0</v>
      </c>
    </row>
    <row r="212" spans="1:13" x14ac:dyDescent="0.25">
      <c r="A212" s="29">
        <v>10</v>
      </c>
      <c r="B212" s="33" t="b">
        <f>IF('（実需給2025年度以降で使用）入力'!$E$16="北海道",B14,IF('（実需給2025年度以降で使用）入力'!$E$16="東北",B36,IF('（実需給2025年度以降で使用）入力'!$E$16="東京",B58,IF('（実需給2025年度以降で使用）入力'!$E$16="中部",B80,IF('（実需給2025年度以降で使用）入力'!$E$16="北陸",B102,IF('（実需給2025年度以降で使用）入力'!$E$16="関西",B124,IF('（実需給2025年度以降で使用）入力'!$E$16="中国",B146,IF('（実需給2025年度以降で使用）入力'!$E$16="四国",B168,IF('（実需給2025年度以降で使用）入力'!$E$16="九州",B190)))))))))</f>
        <v>0</v>
      </c>
      <c r="C212" s="34" t="b">
        <f>IF('（実需給2025年度以降で使用）入力'!$E$16="北海道",C14,IF('（実需給2025年度以降で使用）入力'!$E$16="東北",C36,IF('（実需給2025年度以降で使用）入力'!$E$16="東京",C58,IF('（実需給2025年度以降で使用）入力'!$E$16="中部",C80,IF('（実需給2025年度以降で使用）入力'!$E$16="北陸",C102,IF('（実需給2025年度以降で使用）入力'!$E$16="関西",C124,IF('（実需給2025年度以降で使用）入力'!$E$16="中国",C146,IF('（実需給2025年度以降で使用）入力'!$E$16="四国",C168,IF('（実需給2025年度以降で使用）入力'!$E$16="九州",C190)))))))))</f>
        <v>0</v>
      </c>
      <c r="D212" s="34" t="b">
        <f>IF('（実需給2025年度以降で使用）入力'!$E$16="北海道",D14,IF('（実需給2025年度以降で使用）入力'!$E$16="東北",D36,IF('（実需給2025年度以降で使用）入力'!$E$16="東京",D58,IF('（実需給2025年度以降で使用）入力'!$E$16="中部",D80,IF('（実需給2025年度以降で使用）入力'!$E$16="北陸",D102,IF('（実需給2025年度以降で使用）入力'!$E$16="関西",D124,IF('（実需給2025年度以降で使用）入力'!$E$16="中国",D146,IF('（実需給2025年度以降で使用）入力'!$E$16="四国",D168,IF('（実需給2025年度以降で使用）入力'!$E$16="九州",D190)))))))))</f>
        <v>0</v>
      </c>
      <c r="E212" s="34" t="b">
        <f>IF('（実需給2025年度以降で使用）入力'!$E$16="北海道",E14,IF('（実需給2025年度以降で使用）入力'!$E$16="東北",E36,IF('（実需給2025年度以降で使用）入力'!$E$16="東京",E58,IF('（実需給2025年度以降で使用）入力'!$E$16="中部",E80,IF('（実需給2025年度以降で使用）入力'!$E$16="北陸",E102,IF('（実需給2025年度以降で使用）入力'!$E$16="関西",E124,IF('（実需給2025年度以降で使用）入力'!$E$16="中国",E146,IF('（実需給2025年度以降で使用）入力'!$E$16="四国",E168,IF('（実需給2025年度以降で使用）入力'!$E$16="九州",E190)))))))))</f>
        <v>0</v>
      </c>
      <c r="F212" s="34" t="b">
        <f>IF('（実需給2025年度以降で使用）入力'!$E$16="北海道",F14,IF('（実需給2025年度以降で使用）入力'!$E$16="東北",F36,IF('（実需給2025年度以降で使用）入力'!$E$16="東京",F58,IF('（実需給2025年度以降で使用）入力'!$E$16="中部",F80,IF('（実需給2025年度以降で使用）入力'!$E$16="北陸",F102,IF('（実需給2025年度以降で使用）入力'!$E$16="関西",F124,IF('（実需給2025年度以降で使用）入力'!$E$16="中国",F146,IF('（実需給2025年度以降で使用）入力'!$E$16="四国",F168,IF('（実需給2025年度以降で使用）入力'!$E$16="九州",F190)))))))))</f>
        <v>0</v>
      </c>
      <c r="G212" s="34" t="b">
        <f>IF('（実需給2025年度以降で使用）入力'!$E$16="北海道",G14,IF('（実需給2025年度以降で使用）入力'!$E$16="東北",G36,IF('（実需給2025年度以降で使用）入力'!$E$16="東京",G58,IF('（実需給2025年度以降で使用）入力'!$E$16="中部",G80,IF('（実需給2025年度以降で使用）入力'!$E$16="北陸",G102,IF('（実需給2025年度以降で使用）入力'!$E$16="関西",G124,IF('（実需給2025年度以降で使用）入力'!$E$16="中国",G146,IF('（実需給2025年度以降で使用）入力'!$E$16="四国",G168,IF('（実需給2025年度以降で使用）入力'!$E$16="九州",G190)))))))))</f>
        <v>0</v>
      </c>
      <c r="H212" s="34" t="b">
        <f>IF('（実需給2025年度以降で使用）入力'!$E$16="北海道",H14,IF('（実需給2025年度以降で使用）入力'!$E$16="東北",H36,IF('（実需給2025年度以降で使用）入力'!$E$16="東京",H58,IF('（実需給2025年度以降で使用）入力'!$E$16="中部",H80,IF('（実需給2025年度以降で使用）入力'!$E$16="北陸",H102,IF('（実需給2025年度以降で使用）入力'!$E$16="関西",H124,IF('（実需給2025年度以降で使用）入力'!$E$16="中国",H146,IF('（実需給2025年度以降で使用）入力'!$E$16="四国",H168,IF('（実需給2025年度以降で使用）入力'!$E$16="九州",H190)))))))))</f>
        <v>0</v>
      </c>
      <c r="I212" s="34" t="b">
        <f>IF('（実需給2025年度以降で使用）入力'!$E$16="北海道",I14,IF('（実需給2025年度以降で使用）入力'!$E$16="東北",I36,IF('（実需給2025年度以降で使用）入力'!$E$16="東京",I58,IF('（実需給2025年度以降で使用）入力'!$E$16="中部",I80,IF('（実需給2025年度以降で使用）入力'!$E$16="北陸",I102,IF('（実需給2025年度以降で使用）入力'!$E$16="関西",I124,IF('（実需給2025年度以降で使用）入力'!$E$16="中国",I146,IF('（実需給2025年度以降で使用）入力'!$E$16="四国",I168,IF('（実需給2025年度以降で使用）入力'!$E$16="九州",I190)))))))))</f>
        <v>0</v>
      </c>
      <c r="J212" s="34" t="b">
        <f>IF('（実需給2025年度以降で使用）入力'!$E$16="北海道",J14,IF('（実需給2025年度以降で使用）入力'!$E$16="東北",J36,IF('（実需給2025年度以降で使用）入力'!$E$16="東京",J58,IF('（実需給2025年度以降で使用）入力'!$E$16="中部",J80,IF('（実需給2025年度以降で使用）入力'!$E$16="北陸",J102,IF('（実需給2025年度以降で使用）入力'!$E$16="関西",J124,IF('（実需給2025年度以降で使用）入力'!$E$16="中国",J146,IF('（実需給2025年度以降で使用）入力'!$E$16="四国",J168,IF('（実需給2025年度以降で使用）入力'!$E$16="九州",J190)))))))))</f>
        <v>0</v>
      </c>
      <c r="K212" s="34" t="b">
        <f>IF('（実需給2025年度以降で使用）入力'!$E$16="北海道",K14,IF('（実需給2025年度以降で使用）入力'!$E$16="東北",K36,IF('（実需給2025年度以降で使用）入力'!$E$16="東京",K58,IF('（実需給2025年度以降で使用）入力'!$E$16="中部",K80,IF('（実需給2025年度以降で使用）入力'!$E$16="北陸",K102,IF('（実需給2025年度以降で使用）入力'!$E$16="関西",K124,IF('（実需給2025年度以降で使用）入力'!$E$16="中国",K146,IF('（実需給2025年度以降で使用）入力'!$E$16="四国",K168,IF('（実需給2025年度以降で使用）入力'!$E$16="九州",K190)))))))))</f>
        <v>0</v>
      </c>
      <c r="L212" s="34" t="b">
        <f>IF('（実需給2025年度以降で使用）入力'!$E$16="北海道",L14,IF('（実需給2025年度以降で使用）入力'!$E$16="東北",L36,IF('（実需給2025年度以降で使用）入力'!$E$16="東京",L58,IF('（実需給2025年度以降で使用）入力'!$E$16="中部",L80,IF('（実需給2025年度以降で使用）入力'!$E$16="北陸",L102,IF('（実需給2025年度以降で使用）入力'!$E$16="関西",L124,IF('（実需給2025年度以降で使用）入力'!$E$16="中国",L146,IF('（実需給2025年度以降で使用）入力'!$E$16="四国",L168,IF('（実需給2025年度以降で使用）入力'!$E$16="九州",L190)))))))))</f>
        <v>0</v>
      </c>
      <c r="M212" s="35" t="b">
        <f>IF('（実需給2025年度以降で使用）入力'!$E$16="北海道",M14,IF('（実需給2025年度以降で使用）入力'!$E$16="東北",M36,IF('（実需給2025年度以降で使用）入力'!$E$16="東京",M58,IF('（実需給2025年度以降で使用）入力'!$E$16="中部",M80,IF('（実需給2025年度以降で使用）入力'!$E$16="北陸",M102,IF('（実需給2025年度以降で使用）入力'!$E$16="関西",M124,IF('（実需給2025年度以降で使用）入力'!$E$16="中国",M146,IF('（実需給2025年度以降で使用）入力'!$E$16="四国",M168,IF('（実需給2025年度以降で使用）入力'!$E$16="九州",M190)))))))))</f>
        <v>0</v>
      </c>
    </row>
    <row r="213" spans="1:13" x14ac:dyDescent="0.25">
      <c r="A213" s="29">
        <v>9</v>
      </c>
      <c r="B213" s="33" t="b">
        <f>IF('（実需給2025年度以降で使用）入力'!$E$16="北海道",B15,IF('（実需給2025年度以降で使用）入力'!$E$16="東北",B37,IF('（実需給2025年度以降で使用）入力'!$E$16="東京",B59,IF('（実需給2025年度以降で使用）入力'!$E$16="中部",B81,IF('（実需給2025年度以降で使用）入力'!$E$16="北陸",B103,IF('（実需給2025年度以降で使用）入力'!$E$16="関西",B125,IF('（実需給2025年度以降で使用）入力'!$E$16="中国",B147,IF('（実需給2025年度以降で使用）入力'!$E$16="四国",B169,IF('（実需給2025年度以降で使用）入力'!$E$16="九州",B191)))))))))</f>
        <v>0</v>
      </c>
      <c r="C213" s="34" t="b">
        <f>IF('（実需給2025年度以降で使用）入力'!$E$16="北海道",C15,IF('（実需給2025年度以降で使用）入力'!$E$16="東北",C37,IF('（実需給2025年度以降で使用）入力'!$E$16="東京",C59,IF('（実需給2025年度以降で使用）入力'!$E$16="中部",C81,IF('（実需給2025年度以降で使用）入力'!$E$16="北陸",C103,IF('（実需給2025年度以降で使用）入力'!$E$16="関西",C125,IF('（実需給2025年度以降で使用）入力'!$E$16="中国",C147,IF('（実需給2025年度以降で使用）入力'!$E$16="四国",C169,IF('（実需給2025年度以降で使用）入力'!$E$16="九州",C191)))))))))</f>
        <v>0</v>
      </c>
      <c r="D213" s="34" t="b">
        <f>IF('（実需給2025年度以降で使用）入力'!$E$16="北海道",D15,IF('（実需給2025年度以降で使用）入力'!$E$16="東北",D37,IF('（実需給2025年度以降で使用）入力'!$E$16="東京",D59,IF('（実需給2025年度以降で使用）入力'!$E$16="中部",D81,IF('（実需給2025年度以降で使用）入力'!$E$16="北陸",D103,IF('（実需給2025年度以降で使用）入力'!$E$16="関西",D125,IF('（実需給2025年度以降で使用）入力'!$E$16="中国",D147,IF('（実需給2025年度以降で使用）入力'!$E$16="四国",D169,IF('（実需給2025年度以降で使用）入力'!$E$16="九州",D191)))))))))</f>
        <v>0</v>
      </c>
      <c r="E213" s="34" t="b">
        <f>IF('（実需給2025年度以降で使用）入力'!$E$16="北海道",E15,IF('（実需給2025年度以降で使用）入力'!$E$16="東北",E37,IF('（実需給2025年度以降で使用）入力'!$E$16="東京",E59,IF('（実需給2025年度以降で使用）入力'!$E$16="中部",E81,IF('（実需給2025年度以降で使用）入力'!$E$16="北陸",E103,IF('（実需給2025年度以降で使用）入力'!$E$16="関西",E125,IF('（実需給2025年度以降で使用）入力'!$E$16="中国",E147,IF('（実需給2025年度以降で使用）入力'!$E$16="四国",E169,IF('（実需給2025年度以降で使用）入力'!$E$16="九州",E191)))))))))</f>
        <v>0</v>
      </c>
      <c r="F213" s="34" t="b">
        <f>IF('（実需給2025年度以降で使用）入力'!$E$16="北海道",F15,IF('（実需給2025年度以降で使用）入力'!$E$16="東北",F37,IF('（実需給2025年度以降で使用）入力'!$E$16="東京",F59,IF('（実需給2025年度以降で使用）入力'!$E$16="中部",F81,IF('（実需給2025年度以降で使用）入力'!$E$16="北陸",F103,IF('（実需給2025年度以降で使用）入力'!$E$16="関西",F125,IF('（実需給2025年度以降で使用）入力'!$E$16="中国",F147,IF('（実需給2025年度以降で使用）入力'!$E$16="四国",F169,IF('（実需給2025年度以降で使用）入力'!$E$16="九州",F191)))))))))</f>
        <v>0</v>
      </c>
      <c r="G213" s="34" t="b">
        <f>IF('（実需給2025年度以降で使用）入力'!$E$16="北海道",G15,IF('（実需給2025年度以降で使用）入力'!$E$16="東北",G37,IF('（実需給2025年度以降で使用）入力'!$E$16="東京",G59,IF('（実需給2025年度以降で使用）入力'!$E$16="中部",G81,IF('（実需給2025年度以降で使用）入力'!$E$16="北陸",G103,IF('（実需給2025年度以降で使用）入力'!$E$16="関西",G125,IF('（実需給2025年度以降で使用）入力'!$E$16="中国",G147,IF('（実需給2025年度以降で使用）入力'!$E$16="四国",G169,IF('（実需給2025年度以降で使用）入力'!$E$16="九州",G191)))))))))</f>
        <v>0</v>
      </c>
      <c r="H213" s="34" t="b">
        <f>IF('（実需給2025年度以降で使用）入力'!$E$16="北海道",H15,IF('（実需給2025年度以降で使用）入力'!$E$16="東北",H37,IF('（実需給2025年度以降で使用）入力'!$E$16="東京",H59,IF('（実需給2025年度以降で使用）入力'!$E$16="中部",H81,IF('（実需給2025年度以降で使用）入力'!$E$16="北陸",H103,IF('（実需給2025年度以降で使用）入力'!$E$16="関西",H125,IF('（実需給2025年度以降で使用）入力'!$E$16="中国",H147,IF('（実需給2025年度以降で使用）入力'!$E$16="四国",H169,IF('（実需給2025年度以降で使用）入力'!$E$16="九州",H191)))))))))</f>
        <v>0</v>
      </c>
      <c r="I213" s="34" t="b">
        <f>IF('（実需給2025年度以降で使用）入力'!$E$16="北海道",I15,IF('（実需給2025年度以降で使用）入力'!$E$16="東北",I37,IF('（実需給2025年度以降で使用）入力'!$E$16="東京",I59,IF('（実需給2025年度以降で使用）入力'!$E$16="中部",I81,IF('（実需給2025年度以降で使用）入力'!$E$16="北陸",I103,IF('（実需給2025年度以降で使用）入力'!$E$16="関西",I125,IF('（実需給2025年度以降で使用）入力'!$E$16="中国",I147,IF('（実需給2025年度以降で使用）入力'!$E$16="四国",I169,IF('（実需給2025年度以降で使用）入力'!$E$16="九州",I191)))))))))</f>
        <v>0</v>
      </c>
      <c r="J213" s="34" t="b">
        <f>IF('（実需給2025年度以降で使用）入力'!$E$16="北海道",J15,IF('（実需給2025年度以降で使用）入力'!$E$16="東北",J37,IF('（実需給2025年度以降で使用）入力'!$E$16="東京",J59,IF('（実需給2025年度以降で使用）入力'!$E$16="中部",J81,IF('（実需給2025年度以降で使用）入力'!$E$16="北陸",J103,IF('（実需給2025年度以降で使用）入力'!$E$16="関西",J125,IF('（実需給2025年度以降で使用）入力'!$E$16="中国",J147,IF('（実需給2025年度以降で使用）入力'!$E$16="四国",J169,IF('（実需給2025年度以降で使用）入力'!$E$16="九州",J191)))))))))</f>
        <v>0</v>
      </c>
      <c r="K213" s="34" t="b">
        <f>IF('（実需給2025年度以降で使用）入力'!$E$16="北海道",K15,IF('（実需給2025年度以降で使用）入力'!$E$16="東北",K37,IF('（実需給2025年度以降で使用）入力'!$E$16="東京",K59,IF('（実需給2025年度以降で使用）入力'!$E$16="中部",K81,IF('（実需給2025年度以降で使用）入力'!$E$16="北陸",K103,IF('（実需給2025年度以降で使用）入力'!$E$16="関西",K125,IF('（実需給2025年度以降で使用）入力'!$E$16="中国",K147,IF('（実需給2025年度以降で使用）入力'!$E$16="四国",K169,IF('（実需給2025年度以降で使用）入力'!$E$16="九州",K191)))))))))</f>
        <v>0</v>
      </c>
      <c r="L213" s="34" t="b">
        <f>IF('（実需給2025年度以降で使用）入力'!$E$16="北海道",L15,IF('（実需給2025年度以降で使用）入力'!$E$16="東北",L37,IF('（実需給2025年度以降で使用）入力'!$E$16="東京",L59,IF('（実需給2025年度以降で使用）入力'!$E$16="中部",L81,IF('（実需給2025年度以降で使用）入力'!$E$16="北陸",L103,IF('（実需給2025年度以降で使用）入力'!$E$16="関西",L125,IF('（実需給2025年度以降で使用）入力'!$E$16="中国",L147,IF('（実需給2025年度以降で使用）入力'!$E$16="四国",L169,IF('（実需給2025年度以降で使用）入力'!$E$16="九州",L191)))))))))</f>
        <v>0</v>
      </c>
      <c r="M213" s="35" t="b">
        <f>IF('（実需給2025年度以降で使用）入力'!$E$16="北海道",M15,IF('（実需給2025年度以降で使用）入力'!$E$16="東北",M37,IF('（実需給2025年度以降で使用）入力'!$E$16="東京",M59,IF('（実需給2025年度以降で使用）入力'!$E$16="中部",M81,IF('（実需給2025年度以降で使用）入力'!$E$16="北陸",M103,IF('（実需給2025年度以降で使用）入力'!$E$16="関西",M125,IF('（実需給2025年度以降で使用）入力'!$E$16="中国",M147,IF('（実需給2025年度以降で使用）入力'!$E$16="四国",M169,IF('（実需給2025年度以降で使用）入力'!$E$16="九州",M191)))))))))</f>
        <v>0</v>
      </c>
    </row>
    <row r="214" spans="1:13" x14ac:dyDescent="0.25">
      <c r="A214" s="29">
        <v>8</v>
      </c>
      <c r="B214" s="33" t="b">
        <f>IF('（実需給2025年度以降で使用）入力'!$E$16="北海道",B16,IF('（実需給2025年度以降で使用）入力'!$E$16="東北",B38,IF('（実需給2025年度以降で使用）入力'!$E$16="東京",B60,IF('（実需給2025年度以降で使用）入力'!$E$16="中部",B82,IF('（実需給2025年度以降で使用）入力'!$E$16="北陸",B104,IF('（実需給2025年度以降で使用）入力'!$E$16="関西",B126,IF('（実需給2025年度以降で使用）入力'!$E$16="中国",B148,IF('（実需給2025年度以降で使用）入力'!$E$16="四国",B170,IF('（実需給2025年度以降で使用）入力'!$E$16="九州",B192)))))))))</f>
        <v>0</v>
      </c>
      <c r="C214" s="34" t="b">
        <f>IF('（実需給2025年度以降で使用）入力'!$E$16="北海道",C16,IF('（実需給2025年度以降で使用）入力'!$E$16="東北",C38,IF('（実需給2025年度以降で使用）入力'!$E$16="東京",C60,IF('（実需給2025年度以降で使用）入力'!$E$16="中部",C82,IF('（実需給2025年度以降で使用）入力'!$E$16="北陸",C104,IF('（実需給2025年度以降で使用）入力'!$E$16="関西",C126,IF('（実需給2025年度以降で使用）入力'!$E$16="中国",C148,IF('（実需給2025年度以降で使用）入力'!$E$16="四国",C170,IF('（実需給2025年度以降で使用）入力'!$E$16="九州",C192)))))))))</f>
        <v>0</v>
      </c>
      <c r="D214" s="34" t="b">
        <f>IF('（実需給2025年度以降で使用）入力'!$E$16="北海道",D16,IF('（実需給2025年度以降で使用）入力'!$E$16="東北",D38,IF('（実需給2025年度以降で使用）入力'!$E$16="東京",D60,IF('（実需給2025年度以降で使用）入力'!$E$16="中部",D82,IF('（実需給2025年度以降で使用）入力'!$E$16="北陸",D104,IF('（実需給2025年度以降で使用）入力'!$E$16="関西",D126,IF('（実需給2025年度以降で使用）入力'!$E$16="中国",D148,IF('（実需給2025年度以降で使用）入力'!$E$16="四国",D170,IF('（実需給2025年度以降で使用）入力'!$E$16="九州",D192)))))))))</f>
        <v>0</v>
      </c>
      <c r="E214" s="34" t="b">
        <f>IF('（実需給2025年度以降で使用）入力'!$E$16="北海道",E16,IF('（実需給2025年度以降で使用）入力'!$E$16="東北",E38,IF('（実需給2025年度以降で使用）入力'!$E$16="東京",E60,IF('（実需給2025年度以降で使用）入力'!$E$16="中部",E82,IF('（実需給2025年度以降で使用）入力'!$E$16="北陸",E104,IF('（実需給2025年度以降で使用）入力'!$E$16="関西",E126,IF('（実需給2025年度以降で使用）入力'!$E$16="中国",E148,IF('（実需給2025年度以降で使用）入力'!$E$16="四国",E170,IF('（実需給2025年度以降で使用）入力'!$E$16="九州",E192)))))))))</f>
        <v>0</v>
      </c>
      <c r="F214" s="34" t="b">
        <f>IF('（実需給2025年度以降で使用）入力'!$E$16="北海道",F16,IF('（実需給2025年度以降で使用）入力'!$E$16="東北",F38,IF('（実需給2025年度以降で使用）入力'!$E$16="東京",F60,IF('（実需給2025年度以降で使用）入力'!$E$16="中部",F82,IF('（実需給2025年度以降で使用）入力'!$E$16="北陸",F104,IF('（実需給2025年度以降で使用）入力'!$E$16="関西",F126,IF('（実需給2025年度以降で使用）入力'!$E$16="中国",F148,IF('（実需給2025年度以降で使用）入力'!$E$16="四国",F170,IF('（実需給2025年度以降で使用）入力'!$E$16="九州",F192)))))))))</f>
        <v>0</v>
      </c>
      <c r="G214" s="34" t="b">
        <f>IF('（実需給2025年度以降で使用）入力'!$E$16="北海道",G16,IF('（実需給2025年度以降で使用）入力'!$E$16="東北",G38,IF('（実需給2025年度以降で使用）入力'!$E$16="東京",G60,IF('（実需給2025年度以降で使用）入力'!$E$16="中部",G82,IF('（実需給2025年度以降で使用）入力'!$E$16="北陸",G104,IF('（実需給2025年度以降で使用）入力'!$E$16="関西",G126,IF('（実需給2025年度以降で使用）入力'!$E$16="中国",G148,IF('（実需給2025年度以降で使用）入力'!$E$16="四国",G170,IF('（実需給2025年度以降で使用）入力'!$E$16="九州",G192)))))))))</f>
        <v>0</v>
      </c>
      <c r="H214" s="34" t="b">
        <f>IF('（実需給2025年度以降で使用）入力'!$E$16="北海道",H16,IF('（実需給2025年度以降で使用）入力'!$E$16="東北",H38,IF('（実需給2025年度以降で使用）入力'!$E$16="東京",H60,IF('（実需給2025年度以降で使用）入力'!$E$16="中部",H82,IF('（実需給2025年度以降で使用）入力'!$E$16="北陸",H104,IF('（実需給2025年度以降で使用）入力'!$E$16="関西",H126,IF('（実需給2025年度以降で使用）入力'!$E$16="中国",H148,IF('（実需給2025年度以降で使用）入力'!$E$16="四国",H170,IF('（実需給2025年度以降で使用）入力'!$E$16="九州",H192)))))))))</f>
        <v>0</v>
      </c>
      <c r="I214" s="34" t="b">
        <f>IF('（実需給2025年度以降で使用）入力'!$E$16="北海道",I16,IF('（実需給2025年度以降で使用）入力'!$E$16="東北",I38,IF('（実需給2025年度以降で使用）入力'!$E$16="東京",I60,IF('（実需給2025年度以降で使用）入力'!$E$16="中部",I82,IF('（実需給2025年度以降で使用）入力'!$E$16="北陸",I104,IF('（実需給2025年度以降で使用）入力'!$E$16="関西",I126,IF('（実需給2025年度以降で使用）入力'!$E$16="中国",I148,IF('（実需給2025年度以降で使用）入力'!$E$16="四国",I170,IF('（実需給2025年度以降で使用）入力'!$E$16="九州",I192)))))))))</f>
        <v>0</v>
      </c>
      <c r="J214" s="34" t="b">
        <f>IF('（実需給2025年度以降で使用）入力'!$E$16="北海道",J16,IF('（実需給2025年度以降で使用）入力'!$E$16="東北",J38,IF('（実需給2025年度以降で使用）入力'!$E$16="東京",J60,IF('（実需給2025年度以降で使用）入力'!$E$16="中部",J82,IF('（実需給2025年度以降で使用）入力'!$E$16="北陸",J104,IF('（実需給2025年度以降で使用）入力'!$E$16="関西",J126,IF('（実需給2025年度以降で使用）入力'!$E$16="中国",J148,IF('（実需給2025年度以降で使用）入力'!$E$16="四国",J170,IF('（実需給2025年度以降で使用）入力'!$E$16="九州",J192)))))))))</f>
        <v>0</v>
      </c>
      <c r="K214" s="34" t="b">
        <f>IF('（実需給2025年度以降で使用）入力'!$E$16="北海道",K16,IF('（実需給2025年度以降で使用）入力'!$E$16="東北",K38,IF('（実需給2025年度以降で使用）入力'!$E$16="東京",K60,IF('（実需給2025年度以降で使用）入力'!$E$16="中部",K82,IF('（実需給2025年度以降で使用）入力'!$E$16="北陸",K104,IF('（実需給2025年度以降で使用）入力'!$E$16="関西",K126,IF('（実需給2025年度以降で使用）入力'!$E$16="中国",K148,IF('（実需給2025年度以降で使用）入力'!$E$16="四国",K170,IF('（実需給2025年度以降で使用）入力'!$E$16="九州",K192)))))))))</f>
        <v>0</v>
      </c>
      <c r="L214" s="34" t="b">
        <f>IF('（実需給2025年度以降で使用）入力'!$E$16="北海道",L16,IF('（実需給2025年度以降で使用）入力'!$E$16="東北",L38,IF('（実需給2025年度以降で使用）入力'!$E$16="東京",L60,IF('（実需給2025年度以降で使用）入力'!$E$16="中部",L82,IF('（実需給2025年度以降で使用）入力'!$E$16="北陸",L104,IF('（実需給2025年度以降で使用）入力'!$E$16="関西",L126,IF('（実需給2025年度以降で使用）入力'!$E$16="中国",L148,IF('（実需給2025年度以降で使用）入力'!$E$16="四国",L170,IF('（実需給2025年度以降で使用）入力'!$E$16="九州",L192)))))))))</f>
        <v>0</v>
      </c>
      <c r="M214" s="35" t="b">
        <f>IF('（実需給2025年度以降で使用）入力'!$E$16="北海道",M16,IF('（実需給2025年度以降で使用）入力'!$E$16="東北",M38,IF('（実需給2025年度以降で使用）入力'!$E$16="東京",M60,IF('（実需給2025年度以降で使用）入力'!$E$16="中部",M82,IF('（実需給2025年度以降で使用）入力'!$E$16="北陸",M104,IF('（実需給2025年度以降で使用）入力'!$E$16="関西",M126,IF('（実需給2025年度以降で使用）入力'!$E$16="中国",M148,IF('（実需給2025年度以降で使用）入力'!$E$16="四国",M170,IF('（実需給2025年度以降で使用）入力'!$E$16="九州",M192)))))))))</f>
        <v>0</v>
      </c>
    </row>
    <row r="215" spans="1:13" x14ac:dyDescent="0.25">
      <c r="A215" s="29">
        <v>7</v>
      </c>
      <c r="B215" s="33" t="b">
        <f>IF('（実需給2025年度以降で使用）入力'!$E$16="北海道",B17,IF('（実需給2025年度以降で使用）入力'!$E$16="東北",B39,IF('（実需給2025年度以降で使用）入力'!$E$16="東京",B61,IF('（実需給2025年度以降で使用）入力'!$E$16="中部",B83,IF('（実需給2025年度以降で使用）入力'!$E$16="北陸",B105,IF('（実需給2025年度以降で使用）入力'!$E$16="関西",B127,IF('（実需給2025年度以降で使用）入力'!$E$16="中国",B149,IF('（実需給2025年度以降で使用）入力'!$E$16="四国",B171,IF('（実需給2025年度以降で使用）入力'!$E$16="九州",B193)))))))))</f>
        <v>0</v>
      </c>
      <c r="C215" s="34" t="b">
        <f>IF('（実需給2025年度以降で使用）入力'!$E$16="北海道",C17,IF('（実需給2025年度以降で使用）入力'!$E$16="東北",C39,IF('（実需給2025年度以降で使用）入力'!$E$16="東京",C61,IF('（実需給2025年度以降で使用）入力'!$E$16="中部",C83,IF('（実需給2025年度以降で使用）入力'!$E$16="北陸",C105,IF('（実需給2025年度以降で使用）入力'!$E$16="関西",C127,IF('（実需給2025年度以降で使用）入力'!$E$16="中国",C149,IF('（実需給2025年度以降で使用）入力'!$E$16="四国",C171,IF('（実需給2025年度以降で使用）入力'!$E$16="九州",C193)))))))))</f>
        <v>0</v>
      </c>
      <c r="D215" s="34" t="b">
        <f>IF('（実需給2025年度以降で使用）入力'!$E$16="北海道",D17,IF('（実需給2025年度以降で使用）入力'!$E$16="東北",D39,IF('（実需給2025年度以降で使用）入力'!$E$16="東京",D61,IF('（実需給2025年度以降で使用）入力'!$E$16="中部",D83,IF('（実需給2025年度以降で使用）入力'!$E$16="北陸",D105,IF('（実需給2025年度以降で使用）入力'!$E$16="関西",D127,IF('（実需給2025年度以降で使用）入力'!$E$16="中国",D149,IF('（実需給2025年度以降で使用）入力'!$E$16="四国",D171,IF('（実需給2025年度以降で使用）入力'!$E$16="九州",D193)))))))))</f>
        <v>0</v>
      </c>
      <c r="E215" s="34" t="b">
        <f>IF('（実需給2025年度以降で使用）入力'!$E$16="北海道",E17,IF('（実需給2025年度以降で使用）入力'!$E$16="東北",E39,IF('（実需給2025年度以降で使用）入力'!$E$16="東京",E61,IF('（実需給2025年度以降で使用）入力'!$E$16="中部",E83,IF('（実需給2025年度以降で使用）入力'!$E$16="北陸",E105,IF('（実需給2025年度以降で使用）入力'!$E$16="関西",E127,IF('（実需給2025年度以降で使用）入力'!$E$16="中国",E149,IF('（実需給2025年度以降で使用）入力'!$E$16="四国",E171,IF('（実需給2025年度以降で使用）入力'!$E$16="九州",E193)))))))))</f>
        <v>0</v>
      </c>
      <c r="F215" s="34" t="b">
        <f>IF('（実需給2025年度以降で使用）入力'!$E$16="北海道",F17,IF('（実需給2025年度以降で使用）入力'!$E$16="東北",F39,IF('（実需給2025年度以降で使用）入力'!$E$16="東京",F61,IF('（実需給2025年度以降で使用）入力'!$E$16="中部",F83,IF('（実需給2025年度以降で使用）入力'!$E$16="北陸",F105,IF('（実需給2025年度以降で使用）入力'!$E$16="関西",F127,IF('（実需給2025年度以降で使用）入力'!$E$16="中国",F149,IF('（実需給2025年度以降で使用）入力'!$E$16="四国",F171,IF('（実需給2025年度以降で使用）入力'!$E$16="九州",F193)))))))))</f>
        <v>0</v>
      </c>
      <c r="G215" s="34" t="b">
        <f>IF('（実需給2025年度以降で使用）入力'!$E$16="北海道",G17,IF('（実需給2025年度以降で使用）入力'!$E$16="東北",G39,IF('（実需給2025年度以降で使用）入力'!$E$16="東京",G61,IF('（実需給2025年度以降で使用）入力'!$E$16="中部",G83,IF('（実需給2025年度以降で使用）入力'!$E$16="北陸",G105,IF('（実需給2025年度以降で使用）入力'!$E$16="関西",G127,IF('（実需給2025年度以降で使用）入力'!$E$16="中国",G149,IF('（実需給2025年度以降で使用）入力'!$E$16="四国",G171,IF('（実需給2025年度以降で使用）入力'!$E$16="九州",G193)))))))))</f>
        <v>0</v>
      </c>
      <c r="H215" s="34" t="b">
        <f>IF('（実需給2025年度以降で使用）入力'!$E$16="北海道",H17,IF('（実需給2025年度以降で使用）入力'!$E$16="東北",H39,IF('（実需給2025年度以降で使用）入力'!$E$16="東京",H61,IF('（実需給2025年度以降で使用）入力'!$E$16="中部",H83,IF('（実需給2025年度以降で使用）入力'!$E$16="北陸",H105,IF('（実需給2025年度以降で使用）入力'!$E$16="関西",H127,IF('（実需給2025年度以降で使用）入力'!$E$16="中国",H149,IF('（実需給2025年度以降で使用）入力'!$E$16="四国",H171,IF('（実需給2025年度以降で使用）入力'!$E$16="九州",H193)))))))))</f>
        <v>0</v>
      </c>
      <c r="I215" s="34" t="b">
        <f>IF('（実需給2025年度以降で使用）入力'!$E$16="北海道",I17,IF('（実需給2025年度以降で使用）入力'!$E$16="東北",I39,IF('（実需給2025年度以降で使用）入力'!$E$16="東京",I61,IF('（実需給2025年度以降で使用）入力'!$E$16="中部",I83,IF('（実需給2025年度以降で使用）入力'!$E$16="北陸",I105,IF('（実需給2025年度以降で使用）入力'!$E$16="関西",I127,IF('（実需給2025年度以降で使用）入力'!$E$16="中国",I149,IF('（実需給2025年度以降で使用）入力'!$E$16="四国",I171,IF('（実需給2025年度以降で使用）入力'!$E$16="九州",I193)))))))))</f>
        <v>0</v>
      </c>
      <c r="J215" s="34" t="b">
        <f>IF('（実需給2025年度以降で使用）入力'!$E$16="北海道",J17,IF('（実需給2025年度以降で使用）入力'!$E$16="東北",J39,IF('（実需給2025年度以降で使用）入力'!$E$16="東京",J61,IF('（実需給2025年度以降で使用）入力'!$E$16="中部",J83,IF('（実需給2025年度以降で使用）入力'!$E$16="北陸",J105,IF('（実需給2025年度以降で使用）入力'!$E$16="関西",J127,IF('（実需給2025年度以降で使用）入力'!$E$16="中国",J149,IF('（実需給2025年度以降で使用）入力'!$E$16="四国",J171,IF('（実需給2025年度以降で使用）入力'!$E$16="九州",J193)))))))))</f>
        <v>0</v>
      </c>
      <c r="K215" s="34" t="b">
        <f>IF('（実需給2025年度以降で使用）入力'!$E$16="北海道",K17,IF('（実需給2025年度以降で使用）入力'!$E$16="東北",K39,IF('（実需給2025年度以降で使用）入力'!$E$16="東京",K61,IF('（実需給2025年度以降で使用）入力'!$E$16="中部",K83,IF('（実需給2025年度以降で使用）入力'!$E$16="北陸",K105,IF('（実需給2025年度以降で使用）入力'!$E$16="関西",K127,IF('（実需給2025年度以降で使用）入力'!$E$16="中国",K149,IF('（実需給2025年度以降で使用）入力'!$E$16="四国",K171,IF('（実需給2025年度以降で使用）入力'!$E$16="九州",K193)))))))))</f>
        <v>0</v>
      </c>
      <c r="L215" s="34" t="b">
        <f>IF('（実需給2025年度以降で使用）入力'!$E$16="北海道",L17,IF('（実需給2025年度以降で使用）入力'!$E$16="東北",L39,IF('（実需給2025年度以降で使用）入力'!$E$16="東京",L61,IF('（実需給2025年度以降で使用）入力'!$E$16="中部",L83,IF('（実需給2025年度以降で使用）入力'!$E$16="北陸",L105,IF('（実需給2025年度以降で使用）入力'!$E$16="関西",L127,IF('（実需給2025年度以降で使用）入力'!$E$16="中国",L149,IF('（実需給2025年度以降で使用）入力'!$E$16="四国",L171,IF('（実需給2025年度以降で使用）入力'!$E$16="九州",L193)))))))))</f>
        <v>0</v>
      </c>
      <c r="M215" s="35" t="b">
        <f>IF('（実需給2025年度以降で使用）入力'!$E$16="北海道",M17,IF('（実需給2025年度以降で使用）入力'!$E$16="東北",M39,IF('（実需給2025年度以降で使用）入力'!$E$16="東京",M61,IF('（実需給2025年度以降で使用）入力'!$E$16="中部",M83,IF('（実需給2025年度以降で使用）入力'!$E$16="北陸",M105,IF('（実需給2025年度以降で使用）入力'!$E$16="関西",M127,IF('（実需給2025年度以降で使用）入力'!$E$16="中国",M149,IF('（実需給2025年度以降で使用）入力'!$E$16="四国",M171,IF('（実需給2025年度以降で使用）入力'!$E$16="九州",M193)))))))))</f>
        <v>0</v>
      </c>
    </row>
    <row r="216" spans="1:13" x14ac:dyDescent="0.25">
      <c r="A216" s="29">
        <v>6</v>
      </c>
      <c r="B216" s="33" t="b">
        <f>IF('（実需給2025年度以降で使用）入力'!$E$16="北海道",B18,IF('（実需給2025年度以降で使用）入力'!$E$16="東北",B40,IF('（実需給2025年度以降で使用）入力'!$E$16="東京",B62,IF('（実需給2025年度以降で使用）入力'!$E$16="中部",B84,IF('（実需給2025年度以降で使用）入力'!$E$16="北陸",B106,IF('（実需給2025年度以降で使用）入力'!$E$16="関西",B128,IF('（実需給2025年度以降で使用）入力'!$E$16="中国",B150,IF('（実需給2025年度以降で使用）入力'!$E$16="四国",B172,IF('（実需給2025年度以降で使用）入力'!$E$16="九州",B194)))))))))</f>
        <v>0</v>
      </c>
      <c r="C216" s="34" t="b">
        <f>IF('（実需給2025年度以降で使用）入力'!$E$16="北海道",C18,IF('（実需給2025年度以降で使用）入力'!$E$16="東北",C40,IF('（実需給2025年度以降で使用）入力'!$E$16="東京",C62,IF('（実需給2025年度以降で使用）入力'!$E$16="中部",C84,IF('（実需給2025年度以降で使用）入力'!$E$16="北陸",C106,IF('（実需給2025年度以降で使用）入力'!$E$16="関西",C128,IF('（実需給2025年度以降で使用）入力'!$E$16="中国",C150,IF('（実需給2025年度以降で使用）入力'!$E$16="四国",C172,IF('（実需給2025年度以降で使用）入力'!$E$16="九州",C194)))))))))</f>
        <v>0</v>
      </c>
      <c r="D216" s="34" t="b">
        <f>IF('（実需給2025年度以降で使用）入力'!$E$16="北海道",D18,IF('（実需給2025年度以降で使用）入力'!$E$16="東北",D40,IF('（実需給2025年度以降で使用）入力'!$E$16="東京",D62,IF('（実需給2025年度以降で使用）入力'!$E$16="中部",D84,IF('（実需給2025年度以降で使用）入力'!$E$16="北陸",D106,IF('（実需給2025年度以降で使用）入力'!$E$16="関西",D128,IF('（実需給2025年度以降で使用）入力'!$E$16="中国",D150,IF('（実需給2025年度以降で使用）入力'!$E$16="四国",D172,IF('（実需給2025年度以降で使用）入力'!$E$16="九州",D194)))))))))</f>
        <v>0</v>
      </c>
      <c r="E216" s="34" t="b">
        <f>IF('（実需給2025年度以降で使用）入力'!$E$16="北海道",E18,IF('（実需給2025年度以降で使用）入力'!$E$16="東北",E40,IF('（実需給2025年度以降で使用）入力'!$E$16="東京",E62,IF('（実需給2025年度以降で使用）入力'!$E$16="中部",E84,IF('（実需給2025年度以降で使用）入力'!$E$16="北陸",E106,IF('（実需給2025年度以降で使用）入力'!$E$16="関西",E128,IF('（実需給2025年度以降で使用）入力'!$E$16="中国",E150,IF('（実需給2025年度以降で使用）入力'!$E$16="四国",E172,IF('（実需給2025年度以降で使用）入力'!$E$16="九州",E194)))))))))</f>
        <v>0</v>
      </c>
      <c r="F216" s="34" t="b">
        <f>IF('（実需給2025年度以降で使用）入力'!$E$16="北海道",F18,IF('（実需給2025年度以降で使用）入力'!$E$16="東北",F40,IF('（実需給2025年度以降で使用）入力'!$E$16="東京",F62,IF('（実需給2025年度以降で使用）入力'!$E$16="中部",F84,IF('（実需給2025年度以降で使用）入力'!$E$16="北陸",F106,IF('（実需給2025年度以降で使用）入力'!$E$16="関西",F128,IF('（実需給2025年度以降で使用）入力'!$E$16="中国",F150,IF('（実需給2025年度以降で使用）入力'!$E$16="四国",F172,IF('（実需給2025年度以降で使用）入力'!$E$16="九州",F194)))))))))</f>
        <v>0</v>
      </c>
      <c r="G216" s="34" t="b">
        <f>IF('（実需給2025年度以降で使用）入力'!$E$16="北海道",G18,IF('（実需給2025年度以降で使用）入力'!$E$16="東北",G40,IF('（実需給2025年度以降で使用）入力'!$E$16="東京",G62,IF('（実需給2025年度以降で使用）入力'!$E$16="中部",G84,IF('（実需給2025年度以降で使用）入力'!$E$16="北陸",G106,IF('（実需給2025年度以降で使用）入力'!$E$16="関西",G128,IF('（実需給2025年度以降で使用）入力'!$E$16="中国",G150,IF('（実需給2025年度以降で使用）入力'!$E$16="四国",G172,IF('（実需給2025年度以降で使用）入力'!$E$16="九州",G194)))))))))</f>
        <v>0</v>
      </c>
      <c r="H216" s="34" t="b">
        <f>IF('（実需給2025年度以降で使用）入力'!$E$16="北海道",H18,IF('（実需給2025年度以降で使用）入力'!$E$16="東北",H40,IF('（実需給2025年度以降で使用）入力'!$E$16="東京",H62,IF('（実需給2025年度以降で使用）入力'!$E$16="中部",H84,IF('（実需給2025年度以降で使用）入力'!$E$16="北陸",H106,IF('（実需給2025年度以降で使用）入力'!$E$16="関西",H128,IF('（実需給2025年度以降で使用）入力'!$E$16="中国",H150,IF('（実需給2025年度以降で使用）入力'!$E$16="四国",H172,IF('（実需給2025年度以降で使用）入力'!$E$16="九州",H194)))))))))</f>
        <v>0</v>
      </c>
      <c r="I216" s="34" t="b">
        <f>IF('（実需給2025年度以降で使用）入力'!$E$16="北海道",I18,IF('（実需給2025年度以降で使用）入力'!$E$16="東北",I40,IF('（実需給2025年度以降で使用）入力'!$E$16="東京",I62,IF('（実需給2025年度以降で使用）入力'!$E$16="中部",I84,IF('（実需給2025年度以降で使用）入力'!$E$16="北陸",I106,IF('（実需給2025年度以降で使用）入力'!$E$16="関西",I128,IF('（実需給2025年度以降で使用）入力'!$E$16="中国",I150,IF('（実需給2025年度以降で使用）入力'!$E$16="四国",I172,IF('（実需給2025年度以降で使用）入力'!$E$16="九州",I194)))))))))</f>
        <v>0</v>
      </c>
      <c r="J216" s="34" t="b">
        <f>IF('（実需給2025年度以降で使用）入力'!$E$16="北海道",J18,IF('（実需給2025年度以降で使用）入力'!$E$16="東北",J40,IF('（実需給2025年度以降で使用）入力'!$E$16="東京",J62,IF('（実需給2025年度以降で使用）入力'!$E$16="中部",J84,IF('（実需給2025年度以降で使用）入力'!$E$16="北陸",J106,IF('（実需給2025年度以降で使用）入力'!$E$16="関西",J128,IF('（実需給2025年度以降で使用）入力'!$E$16="中国",J150,IF('（実需給2025年度以降で使用）入力'!$E$16="四国",J172,IF('（実需給2025年度以降で使用）入力'!$E$16="九州",J194)))))))))</f>
        <v>0</v>
      </c>
      <c r="K216" s="34" t="b">
        <f>IF('（実需給2025年度以降で使用）入力'!$E$16="北海道",K18,IF('（実需給2025年度以降で使用）入力'!$E$16="東北",K40,IF('（実需給2025年度以降で使用）入力'!$E$16="東京",K62,IF('（実需給2025年度以降で使用）入力'!$E$16="中部",K84,IF('（実需給2025年度以降で使用）入力'!$E$16="北陸",K106,IF('（実需給2025年度以降で使用）入力'!$E$16="関西",K128,IF('（実需給2025年度以降で使用）入力'!$E$16="中国",K150,IF('（実需給2025年度以降で使用）入力'!$E$16="四国",K172,IF('（実需給2025年度以降で使用）入力'!$E$16="九州",K194)))))))))</f>
        <v>0</v>
      </c>
      <c r="L216" s="34" t="b">
        <f>IF('（実需給2025年度以降で使用）入力'!$E$16="北海道",L18,IF('（実需給2025年度以降で使用）入力'!$E$16="東北",L40,IF('（実需給2025年度以降で使用）入力'!$E$16="東京",L62,IF('（実需給2025年度以降で使用）入力'!$E$16="中部",L84,IF('（実需給2025年度以降で使用）入力'!$E$16="北陸",L106,IF('（実需給2025年度以降で使用）入力'!$E$16="関西",L128,IF('（実需給2025年度以降で使用）入力'!$E$16="中国",L150,IF('（実需給2025年度以降で使用）入力'!$E$16="四国",L172,IF('（実需給2025年度以降で使用）入力'!$E$16="九州",L194)))))))))</f>
        <v>0</v>
      </c>
      <c r="M216" s="35" t="b">
        <f>IF('（実需給2025年度以降で使用）入力'!$E$16="北海道",M18,IF('（実需給2025年度以降で使用）入力'!$E$16="東北",M40,IF('（実需給2025年度以降で使用）入力'!$E$16="東京",M62,IF('（実需給2025年度以降で使用）入力'!$E$16="中部",M84,IF('（実需給2025年度以降で使用）入力'!$E$16="北陸",M106,IF('（実需給2025年度以降で使用）入力'!$E$16="関西",M128,IF('（実需給2025年度以降で使用）入力'!$E$16="中国",M150,IF('（実需給2025年度以降で使用）入力'!$E$16="四国",M172,IF('（実需給2025年度以降で使用）入力'!$E$16="九州",M194)))))))))</f>
        <v>0</v>
      </c>
    </row>
    <row r="217" spans="1:13" x14ac:dyDescent="0.25">
      <c r="A217" s="29">
        <v>5</v>
      </c>
      <c r="B217" s="33" t="b">
        <f>IF('（実需給2025年度以降で使用）入力'!$E$16="北海道",B19,IF('（実需給2025年度以降で使用）入力'!$E$16="東北",B41,IF('（実需給2025年度以降で使用）入力'!$E$16="東京",B63,IF('（実需給2025年度以降で使用）入力'!$E$16="中部",B85,IF('（実需給2025年度以降で使用）入力'!$E$16="北陸",B107,IF('（実需給2025年度以降で使用）入力'!$E$16="関西",B129,IF('（実需給2025年度以降で使用）入力'!$E$16="中国",B151,IF('（実需給2025年度以降で使用）入力'!$E$16="四国",B173,IF('（実需給2025年度以降で使用）入力'!$E$16="九州",B195)))))))))</f>
        <v>0</v>
      </c>
      <c r="C217" s="34" t="b">
        <f>IF('（実需給2025年度以降で使用）入力'!$E$16="北海道",C19,IF('（実需給2025年度以降で使用）入力'!$E$16="東北",C41,IF('（実需給2025年度以降で使用）入力'!$E$16="東京",C63,IF('（実需給2025年度以降で使用）入力'!$E$16="中部",C85,IF('（実需給2025年度以降で使用）入力'!$E$16="北陸",C107,IF('（実需給2025年度以降で使用）入力'!$E$16="関西",C129,IF('（実需給2025年度以降で使用）入力'!$E$16="中国",C151,IF('（実需給2025年度以降で使用）入力'!$E$16="四国",C173,IF('（実需給2025年度以降で使用）入力'!$E$16="九州",C195)))))))))</f>
        <v>0</v>
      </c>
      <c r="D217" s="34" t="b">
        <f>IF('（実需給2025年度以降で使用）入力'!$E$16="北海道",D19,IF('（実需給2025年度以降で使用）入力'!$E$16="東北",D41,IF('（実需給2025年度以降で使用）入力'!$E$16="東京",D63,IF('（実需給2025年度以降で使用）入力'!$E$16="中部",D85,IF('（実需給2025年度以降で使用）入力'!$E$16="北陸",D107,IF('（実需給2025年度以降で使用）入力'!$E$16="関西",D129,IF('（実需給2025年度以降で使用）入力'!$E$16="中国",D151,IF('（実需給2025年度以降で使用）入力'!$E$16="四国",D173,IF('（実需給2025年度以降で使用）入力'!$E$16="九州",D195)))))))))</f>
        <v>0</v>
      </c>
      <c r="E217" s="34" t="b">
        <f>IF('（実需給2025年度以降で使用）入力'!$E$16="北海道",E19,IF('（実需給2025年度以降で使用）入力'!$E$16="東北",E41,IF('（実需給2025年度以降で使用）入力'!$E$16="東京",E63,IF('（実需給2025年度以降で使用）入力'!$E$16="中部",E85,IF('（実需給2025年度以降で使用）入力'!$E$16="北陸",E107,IF('（実需給2025年度以降で使用）入力'!$E$16="関西",E129,IF('（実需給2025年度以降で使用）入力'!$E$16="中国",E151,IF('（実需給2025年度以降で使用）入力'!$E$16="四国",E173,IF('（実需給2025年度以降で使用）入力'!$E$16="九州",E195)))))))))</f>
        <v>0</v>
      </c>
      <c r="F217" s="34" t="b">
        <f>IF('（実需給2025年度以降で使用）入力'!$E$16="北海道",F19,IF('（実需給2025年度以降で使用）入力'!$E$16="東北",F41,IF('（実需給2025年度以降で使用）入力'!$E$16="東京",F63,IF('（実需給2025年度以降で使用）入力'!$E$16="中部",F85,IF('（実需給2025年度以降で使用）入力'!$E$16="北陸",F107,IF('（実需給2025年度以降で使用）入力'!$E$16="関西",F129,IF('（実需給2025年度以降で使用）入力'!$E$16="中国",F151,IF('（実需給2025年度以降で使用）入力'!$E$16="四国",F173,IF('（実需給2025年度以降で使用）入力'!$E$16="九州",F195)))))))))</f>
        <v>0</v>
      </c>
      <c r="G217" s="34" t="b">
        <f>IF('（実需給2025年度以降で使用）入力'!$E$16="北海道",G19,IF('（実需給2025年度以降で使用）入力'!$E$16="東北",G41,IF('（実需給2025年度以降で使用）入力'!$E$16="東京",G63,IF('（実需給2025年度以降で使用）入力'!$E$16="中部",G85,IF('（実需給2025年度以降で使用）入力'!$E$16="北陸",G107,IF('（実需給2025年度以降で使用）入力'!$E$16="関西",G129,IF('（実需給2025年度以降で使用）入力'!$E$16="中国",G151,IF('（実需給2025年度以降で使用）入力'!$E$16="四国",G173,IF('（実需給2025年度以降で使用）入力'!$E$16="九州",G195)))))))))</f>
        <v>0</v>
      </c>
      <c r="H217" s="34" t="b">
        <f>IF('（実需給2025年度以降で使用）入力'!$E$16="北海道",H19,IF('（実需給2025年度以降で使用）入力'!$E$16="東北",H41,IF('（実需給2025年度以降で使用）入力'!$E$16="東京",H63,IF('（実需給2025年度以降で使用）入力'!$E$16="中部",H85,IF('（実需給2025年度以降で使用）入力'!$E$16="北陸",H107,IF('（実需給2025年度以降で使用）入力'!$E$16="関西",H129,IF('（実需給2025年度以降で使用）入力'!$E$16="中国",H151,IF('（実需給2025年度以降で使用）入力'!$E$16="四国",H173,IF('（実需給2025年度以降で使用）入力'!$E$16="九州",H195)))))))))</f>
        <v>0</v>
      </c>
      <c r="I217" s="34" t="b">
        <f>IF('（実需給2025年度以降で使用）入力'!$E$16="北海道",I19,IF('（実需給2025年度以降で使用）入力'!$E$16="東北",I41,IF('（実需給2025年度以降で使用）入力'!$E$16="東京",I63,IF('（実需給2025年度以降で使用）入力'!$E$16="中部",I85,IF('（実需給2025年度以降で使用）入力'!$E$16="北陸",I107,IF('（実需給2025年度以降で使用）入力'!$E$16="関西",I129,IF('（実需給2025年度以降で使用）入力'!$E$16="中国",I151,IF('（実需給2025年度以降で使用）入力'!$E$16="四国",I173,IF('（実需給2025年度以降で使用）入力'!$E$16="九州",I195)))))))))</f>
        <v>0</v>
      </c>
      <c r="J217" s="34" t="b">
        <f>IF('（実需給2025年度以降で使用）入力'!$E$16="北海道",J19,IF('（実需給2025年度以降で使用）入力'!$E$16="東北",J41,IF('（実需給2025年度以降で使用）入力'!$E$16="東京",J63,IF('（実需給2025年度以降で使用）入力'!$E$16="中部",J85,IF('（実需給2025年度以降で使用）入力'!$E$16="北陸",J107,IF('（実需給2025年度以降で使用）入力'!$E$16="関西",J129,IF('（実需給2025年度以降で使用）入力'!$E$16="中国",J151,IF('（実需給2025年度以降で使用）入力'!$E$16="四国",J173,IF('（実需給2025年度以降で使用）入力'!$E$16="九州",J195)))))))))</f>
        <v>0</v>
      </c>
      <c r="K217" s="34" t="b">
        <f>IF('（実需給2025年度以降で使用）入力'!$E$16="北海道",K19,IF('（実需給2025年度以降で使用）入力'!$E$16="東北",K41,IF('（実需給2025年度以降で使用）入力'!$E$16="東京",K63,IF('（実需給2025年度以降で使用）入力'!$E$16="中部",K85,IF('（実需給2025年度以降で使用）入力'!$E$16="北陸",K107,IF('（実需給2025年度以降で使用）入力'!$E$16="関西",K129,IF('（実需給2025年度以降で使用）入力'!$E$16="中国",K151,IF('（実需給2025年度以降で使用）入力'!$E$16="四国",K173,IF('（実需給2025年度以降で使用）入力'!$E$16="九州",K195)))))))))</f>
        <v>0</v>
      </c>
      <c r="L217" s="34" t="b">
        <f>IF('（実需給2025年度以降で使用）入力'!$E$16="北海道",L19,IF('（実需給2025年度以降で使用）入力'!$E$16="東北",L41,IF('（実需給2025年度以降で使用）入力'!$E$16="東京",L63,IF('（実需給2025年度以降で使用）入力'!$E$16="中部",L85,IF('（実需給2025年度以降で使用）入力'!$E$16="北陸",L107,IF('（実需給2025年度以降で使用）入力'!$E$16="関西",L129,IF('（実需給2025年度以降で使用）入力'!$E$16="中国",L151,IF('（実需給2025年度以降で使用）入力'!$E$16="四国",L173,IF('（実需給2025年度以降で使用）入力'!$E$16="九州",L195)))))))))</f>
        <v>0</v>
      </c>
      <c r="M217" s="35" t="b">
        <f>IF('（実需給2025年度以降で使用）入力'!$E$16="北海道",M19,IF('（実需給2025年度以降で使用）入力'!$E$16="東北",M41,IF('（実需給2025年度以降で使用）入力'!$E$16="東京",M63,IF('（実需給2025年度以降で使用）入力'!$E$16="中部",M85,IF('（実需給2025年度以降で使用）入力'!$E$16="北陸",M107,IF('（実需給2025年度以降で使用）入力'!$E$16="関西",M129,IF('（実需給2025年度以降で使用）入力'!$E$16="中国",M151,IF('（実需給2025年度以降で使用）入力'!$E$16="四国",M173,IF('（実需給2025年度以降で使用）入力'!$E$16="九州",M195)))))))))</f>
        <v>0</v>
      </c>
    </row>
    <row r="218" spans="1:13" x14ac:dyDescent="0.25">
      <c r="A218" s="29">
        <v>4</v>
      </c>
      <c r="B218" s="33" t="b">
        <f>IF('（実需給2025年度以降で使用）入力'!$E$16="北海道",B20,IF('（実需給2025年度以降で使用）入力'!$E$16="東北",B42,IF('（実需給2025年度以降で使用）入力'!$E$16="東京",B64,IF('（実需給2025年度以降で使用）入力'!$E$16="中部",B86,IF('（実需給2025年度以降で使用）入力'!$E$16="北陸",B108,IF('（実需給2025年度以降で使用）入力'!$E$16="関西",B130,IF('（実需給2025年度以降で使用）入力'!$E$16="中国",B152,IF('（実需給2025年度以降で使用）入力'!$E$16="四国",B174,IF('（実需給2025年度以降で使用）入力'!$E$16="九州",B196)))))))))</f>
        <v>0</v>
      </c>
      <c r="C218" s="34" t="b">
        <f>IF('（実需給2025年度以降で使用）入力'!$E$16="北海道",C20,IF('（実需給2025年度以降で使用）入力'!$E$16="東北",C42,IF('（実需給2025年度以降で使用）入力'!$E$16="東京",C64,IF('（実需給2025年度以降で使用）入力'!$E$16="中部",C86,IF('（実需給2025年度以降で使用）入力'!$E$16="北陸",C108,IF('（実需給2025年度以降で使用）入力'!$E$16="関西",C130,IF('（実需給2025年度以降で使用）入力'!$E$16="中国",C152,IF('（実需給2025年度以降で使用）入力'!$E$16="四国",C174,IF('（実需給2025年度以降で使用）入力'!$E$16="九州",C196)))))))))</f>
        <v>0</v>
      </c>
      <c r="D218" s="34" t="b">
        <f>IF('（実需給2025年度以降で使用）入力'!$E$16="北海道",D20,IF('（実需給2025年度以降で使用）入力'!$E$16="東北",D42,IF('（実需給2025年度以降で使用）入力'!$E$16="東京",D64,IF('（実需給2025年度以降で使用）入力'!$E$16="中部",D86,IF('（実需給2025年度以降で使用）入力'!$E$16="北陸",D108,IF('（実需給2025年度以降で使用）入力'!$E$16="関西",D130,IF('（実需給2025年度以降で使用）入力'!$E$16="中国",D152,IF('（実需給2025年度以降で使用）入力'!$E$16="四国",D174,IF('（実需給2025年度以降で使用）入力'!$E$16="九州",D196)))))))))</f>
        <v>0</v>
      </c>
      <c r="E218" s="34" t="b">
        <f>IF('（実需給2025年度以降で使用）入力'!$E$16="北海道",E20,IF('（実需給2025年度以降で使用）入力'!$E$16="東北",E42,IF('（実需給2025年度以降で使用）入力'!$E$16="東京",E64,IF('（実需給2025年度以降で使用）入力'!$E$16="中部",E86,IF('（実需給2025年度以降で使用）入力'!$E$16="北陸",E108,IF('（実需給2025年度以降で使用）入力'!$E$16="関西",E130,IF('（実需給2025年度以降で使用）入力'!$E$16="中国",E152,IF('（実需給2025年度以降で使用）入力'!$E$16="四国",E174,IF('（実需給2025年度以降で使用）入力'!$E$16="九州",E196)))))))))</f>
        <v>0</v>
      </c>
      <c r="F218" s="34" t="b">
        <f>IF('（実需給2025年度以降で使用）入力'!$E$16="北海道",F20,IF('（実需給2025年度以降で使用）入力'!$E$16="東北",F42,IF('（実需給2025年度以降で使用）入力'!$E$16="東京",F64,IF('（実需給2025年度以降で使用）入力'!$E$16="中部",F86,IF('（実需給2025年度以降で使用）入力'!$E$16="北陸",F108,IF('（実需給2025年度以降で使用）入力'!$E$16="関西",F130,IF('（実需給2025年度以降で使用）入力'!$E$16="中国",F152,IF('（実需給2025年度以降で使用）入力'!$E$16="四国",F174,IF('（実需給2025年度以降で使用）入力'!$E$16="九州",F196)))))))))</f>
        <v>0</v>
      </c>
      <c r="G218" s="34" t="b">
        <f>IF('（実需給2025年度以降で使用）入力'!$E$16="北海道",G20,IF('（実需給2025年度以降で使用）入力'!$E$16="東北",G42,IF('（実需給2025年度以降で使用）入力'!$E$16="東京",G64,IF('（実需給2025年度以降で使用）入力'!$E$16="中部",G86,IF('（実需給2025年度以降で使用）入力'!$E$16="北陸",G108,IF('（実需給2025年度以降で使用）入力'!$E$16="関西",G130,IF('（実需給2025年度以降で使用）入力'!$E$16="中国",G152,IF('（実需給2025年度以降で使用）入力'!$E$16="四国",G174,IF('（実需給2025年度以降で使用）入力'!$E$16="九州",G196)))))))))</f>
        <v>0</v>
      </c>
      <c r="H218" s="34" t="b">
        <f>IF('（実需給2025年度以降で使用）入力'!$E$16="北海道",H20,IF('（実需給2025年度以降で使用）入力'!$E$16="東北",H42,IF('（実需給2025年度以降で使用）入力'!$E$16="東京",H64,IF('（実需給2025年度以降で使用）入力'!$E$16="中部",H86,IF('（実需給2025年度以降で使用）入力'!$E$16="北陸",H108,IF('（実需給2025年度以降で使用）入力'!$E$16="関西",H130,IF('（実需給2025年度以降で使用）入力'!$E$16="中国",H152,IF('（実需給2025年度以降で使用）入力'!$E$16="四国",H174,IF('（実需給2025年度以降で使用）入力'!$E$16="九州",H196)))))))))</f>
        <v>0</v>
      </c>
      <c r="I218" s="34" t="b">
        <f>IF('（実需給2025年度以降で使用）入力'!$E$16="北海道",I20,IF('（実需給2025年度以降で使用）入力'!$E$16="東北",I42,IF('（実需給2025年度以降で使用）入力'!$E$16="東京",I64,IF('（実需給2025年度以降で使用）入力'!$E$16="中部",I86,IF('（実需給2025年度以降で使用）入力'!$E$16="北陸",I108,IF('（実需給2025年度以降で使用）入力'!$E$16="関西",I130,IF('（実需給2025年度以降で使用）入力'!$E$16="中国",I152,IF('（実需給2025年度以降で使用）入力'!$E$16="四国",I174,IF('（実需給2025年度以降で使用）入力'!$E$16="九州",I196)))))))))</f>
        <v>0</v>
      </c>
      <c r="J218" s="34" t="b">
        <f>IF('（実需給2025年度以降で使用）入力'!$E$16="北海道",J20,IF('（実需給2025年度以降で使用）入力'!$E$16="東北",J42,IF('（実需給2025年度以降で使用）入力'!$E$16="東京",J64,IF('（実需給2025年度以降で使用）入力'!$E$16="中部",J86,IF('（実需給2025年度以降で使用）入力'!$E$16="北陸",J108,IF('（実需給2025年度以降で使用）入力'!$E$16="関西",J130,IF('（実需給2025年度以降で使用）入力'!$E$16="中国",J152,IF('（実需給2025年度以降で使用）入力'!$E$16="四国",J174,IF('（実需給2025年度以降で使用）入力'!$E$16="九州",J196)))))))))</f>
        <v>0</v>
      </c>
      <c r="K218" s="34" t="b">
        <f>IF('（実需給2025年度以降で使用）入力'!$E$16="北海道",K20,IF('（実需給2025年度以降で使用）入力'!$E$16="東北",K42,IF('（実需給2025年度以降で使用）入力'!$E$16="東京",K64,IF('（実需給2025年度以降で使用）入力'!$E$16="中部",K86,IF('（実需給2025年度以降で使用）入力'!$E$16="北陸",K108,IF('（実需給2025年度以降で使用）入力'!$E$16="関西",K130,IF('（実需給2025年度以降で使用）入力'!$E$16="中国",K152,IF('（実需給2025年度以降で使用）入力'!$E$16="四国",K174,IF('（実需給2025年度以降で使用）入力'!$E$16="九州",K196)))))))))</f>
        <v>0</v>
      </c>
      <c r="L218" s="34" t="b">
        <f>IF('（実需給2025年度以降で使用）入力'!$E$16="北海道",L20,IF('（実需給2025年度以降で使用）入力'!$E$16="東北",L42,IF('（実需給2025年度以降で使用）入力'!$E$16="東京",L64,IF('（実需給2025年度以降で使用）入力'!$E$16="中部",L86,IF('（実需給2025年度以降で使用）入力'!$E$16="北陸",L108,IF('（実需給2025年度以降で使用）入力'!$E$16="関西",L130,IF('（実需給2025年度以降で使用）入力'!$E$16="中国",L152,IF('（実需給2025年度以降で使用）入力'!$E$16="四国",L174,IF('（実需給2025年度以降で使用）入力'!$E$16="九州",L196)))))))))</f>
        <v>0</v>
      </c>
      <c r="M218" s="35" t="b">
        <f>IF('（実需給2025年度以降で使用）入力'!$E$16="北海道",M20,IF('（実需給2025年度以降で使用）入力'!$E$16="東北",M42,IF('（実需給2025年度以降で使用）入力'!$E$16="東京",M64,IF('（実需給2025年度以降で使用）入力'!$E$16="中部",M86,IF('（実需給2025年度以降で使用）入力'!$E$16="北陸",M108,IF('（実需給2025年度以降で使用）入力'!$E$16="関西",M130,IF('（実需給2025年度以降で使用）入力'!$E$16="中国",M152,IF('（実需給2025年度以降で使用）入力'!$E$16="四国",M174,IF('（実需給2025年度以降で使用）入力'!$E$16="九州",M196)))))))))</f>
        <v>0</v>
      </c>
    </row>
    <row r="219" spans="1:13" x14ac:dyDescent="0.25">
      <c r="A219" s="29">
        <v>3</v>
      </c>
      <c r="B219" s="33" t="b">
        <f>IF('（実需給2025年度以降で使用）入力'!$E$16="北海道",B21,IF('（実需給2025年度以降で使用）入力'!$E$16="東北",B43,IF('（実需給2025年度以降で使用）入力'!$E$16="東京",B65,IF('（実需給2025年度以降で使用）入力'!$E$16="中部",B87,IF('（実需給2025年度以降で使用）入力'!$E$16="北陸",B109,IF('（実需給2025年度以降で使用）入力'!$E$16="関西",B131,IF('（実需給2025年度以降で使用）入力'!$E$16="中国",B153,IF('（実需給2025年度以降で使用）入力'!$E$16="四国",B175,IF('（実需給2025年度以降で使用）入力'!$E$16="九州",B197)))))))))</f>
        <v>0</v>
      </c>
      <c r="C219" s="34" t="b">
        <f>IF('（実需給2025年度以降で使用）入力'!$E$16="北海道",C21,IF('（実需給2025年度以降で使用）入力'!$E$16="東北",C43,IF('（実需給2025年度以降で使用）入力'!$E$16="東京",C65,IF('（実需給2025年度以降で使用）入力'!$E$16="中部",C87,IF('（実需給2025年度以降で使用）入力'!$E$16="北陸",C109,IF('（実需給2025年度以降で使用）入力'!$E$16="関西",C131,IF('（実需給2025年度以降で使用）入力'!$E$16="中国",C153,IF('（実需給2025年度以降で使用）入力'!$E$16="四国",C175,IF('（実需給2025年度以降で使用）入力'!$E$16="九州",C197)))))))))</f>
        <v>0</v>
      </c>
      <c r="D219" s="34" t="b">
        <f>IF('（実需給2025年度以降で使用）入力'!$E$16="北海道",D21,IF('（実需給2025年度以降で使用）入力'!$E$16="東北",D43,IF('（実需給2025年度以降で使用）入力'!$E$16="東京",D65,IF('（実需給2025年度以降で使用）入力'!$E$16="中部",D87,IF('（実需給2025年度以降で使用）入力'!$E$16="北陸",D109,IF('（実需給2025年度以降で使用）入力'!$E$16="関西",D131,IF('（実需給2025年度以降で使用）入力'!$E$16="中国",D153,IF('（実需給2025年度以降で使用）入力'!$E$16="四国",D175,IF('（実需給2025年度以降で使用）入力'!$E$16="九州",D197)))))))))</f>
        <v>0</v>
      </c>
      <c r="E219" s="34" t="b">
        <f>IF('（実需給2025年度以降で使用）入力'!$E$16="北海道",E21,IF('（実需給2025年度以降で使用）入力'!$E$16="東北",E43,IF('（実需給2025年度以降で使用）入力'!$E$16="東京",E65,IF('（実需給2025年度以降で使用）入力'!$E$16="中部",E87,IF('（実需給2025年度以降で使用）入力'!$E$16="北陸",E109,IF('（実需給2025年度以降で使用）入力'!$E$16="関西",E131,IF('（実需給2025年度以降で使用）入力'!$E$16="中国",E153,IF('（実需給2025年度以降で使用）入力'!$E$16="四国",E175,IF('（実需給2025年度以降で使用）入力'!$E$16="九州",E197)))))))))</f>
        <v>0</v>
      </c>
      <c r="F219" s="34" t="b">
        <f>IF('（実需給2025年度以降で使用）入力'!$E$16="北海道",F21,IF('（実需給2025年度以降で使用）入力'!$E$16="東北",F43,IF('（実需給2025年度以降で使用）入力'!$E$16="東京",F65,IF('（実需給2025年度以降で使用）入力'!$E$16="中部",F87,IF('（実需給2025年度以降で使用）入力'!$E$16="北陸",F109,IF('（実需給2025年度以降で使用）入力'!$E$16="関西",F131,IF('（実需給2025年度以降で使用）入力'!$E$16="中国",F153,IF('（実需給2025年度以降で使用）入力'!$E$16="四国",F175,IF('（実需給2025年度以降で使用）入力'!$E$16="九州",F197)))))))))</f>
        <v>0</v>
      </c>
      <c r="G219" s="34" t="b">
        <f>IF('（実需給2025年度以降で使用）入力'!$E$16="北海道",G21,IF('（実需給2025年度以降で使用）入力'!$E$16="東北",G43,IF('（実需給2025年度以降で使用）入力'!$E$16="東京",G65,IF('（実需給2025年度以降で使用）入力'!$E$16="中部",G87,IF('（実需給2025年度以降で使用）入力'!$E$16="北陸",G109,IF('（実需給2025年度以降で使用）入力'!$E$16="関西",G131,IF('（実需給2025年度以降で使用）入力'!$E$16="中国",G153,IF('（実需給2025年度以降で使用）入力'!$E$16="四国",G175,IF('（実需給2025年度以降で使用）入力'!$E$16="九州",G197)))))))))</f>
        <v>0</v>
      </c>
      <c r="H219" s="34" t="b">
        <f>IF('（実需給2025年度以降で使用）入力'!$E$16="北海道",H21,IF('（実需給2025年度以降で使用）入力'!$E$16="東北",H43,IF('（実需給2025年度以降で使用）入力'!$E$16="東京",H65,IF('（実需給2025年度以降で使用）入力'!$E$16="中部",H87,IF('（実需給2025年度以降で使用）入力'!$E$16="北陸",H109,IF('（実需給2025年度以降で使用）入力'!$E$16="関西",H131,IF('（実需給2025年度以降で使用）入力'!$E$16="中国",H153,IF('（実需給2025年度以降で使用）入力'!$E$16="四国",H175,IF('（実需給2025年度以降で使用）入力'!$E$16="九州",H197)))))))))</f>
        <v>0</v>
      </c>
      <c r="I219" s="34" t="b">
        <f>IF('（実需給2025年度以降で使用）入力'!$E$16="北海道",I21,IF('（実需給2025年度以降で使用）入力'!$E$16="東北",I43,IF('（実需給2025年度以降で使用）入力'!$E$16="東京",I65,IF('（実需給2025年度以降で使用）入力'!$E$16="中部",I87,IF('（実需給2025年度以降で使用）入力'!$E$16="北陸",I109,IF('（実需給2025年度以降で使用）入力'!$E$16="関西",I131,IF('（実需給2025年度以降で使用）入力'!$E$16="中国",I153,IF('（実需給2025年度以降で使用）入力'!$E$16="四国",I175,IF('（実需給2025年度以降で使用）入力'!$E$16="九州",I197)))))))))</f>
        <v>0</v>
      </c>
      <c r="J219" s="34" t="b">
        <f>IF('（実需給2025年度以降で使用）入力'!$E$16="北海道",J21,IF('（実需給2025年度以降で使用）入力'!$E$16="東北",J43,IF('（実需給2025年度以降で使用）入力'!$E$16="東京",J65,IF('（実需給2025年度以降で使用）入力'!$E$16="中部",J87,IF('（実需給2025年度以降で使用）入力'!$E$16="北陸",J109,IF('（実需給2025年度以降で使用）入力'!$E$16="関西",J131,IF('（実需給2025年度以降で使用）入力'!$E$16="中国",J153,IF('（実需給2025年度以降で使用）入力'!$E$16="四国",J175,IF('（実需給2025年度以降で使用）入力'!$E$16="九州",J197)))))))))</f>
        <v>0</v>
      </c>
      <c r="K219" s="34" t="b">
        <f>IF('（実需給2025年度以降で使用）入力'!$E$16="北海道",K21,IF('（実需給2025年度以降で使用）入力'!$E$16="東北",K43,IF('（実需給2025年度以降で使用）入力'!$E$16="東京",K65,IF('（実需給2025年度以降で使用）入力'!$E$16="中部",K87,IF('（実需給2025年度以降で使用）入力'!$E$16="北陸",K109,IF('（実需給2025年度以降で使用）入力'!$E$16="関西",K131,IF('（実需給2025年度以降で使用）入力'!$E$16="中国",K153,IF('（実需給2025年度以降で使用）入力'!$E$16="四国",K175,IF('（実需給2025年度以降で使用）入力'!$E$16="九州",K197)))))))))</f>
        <v>0</v>
      </c>
      <c r="L219" s="34" t="b">
        <f>IF('（実需給2025年度以降で使用）入力'!$E$16="北海道",L21,IF('（実需給2025年度以降で使用）入力'!$E$16="東北",L43,IF('（実需給2025年度以降で使用）入力'!$E$16="東京",L65,IF('（実需給2025年度以降で使用）入力'!$E$16="中部",L87,IF('（実需給2025年度以降で使用）入力'!$E$16="北陸",L109,IF('（実需給2025年度以降で使用）入力'!$E$16="関西",L131,IF('（実需給2025年度以降で使用）入力'!$E$16="中国",L153,IF('（実需給2025年度以降で使用）入力'!$E$16="四国",L175,IF('（実需給2025年度以降で使用）入力'!$E$16="九州",L197)))))))))</f>
        <v>0</v>
      </c>
      <c r="M219" s="35" t="b">
        <f>IF('（実需給2025年度以降で使用）入力'!$E$16="北海道",M21,IF('（実需給2025年度以降で使用）入力'!$E$16="東北",M43,IF('（実需給2025年度以降で使用）入力'!$E$16="東京",M65,IF('（実需給2025年度以降で使用）入力'!$E$16="中部",M87,IF('（実需給2025年度以降で使用）入力'!$E$16="北陸",M109,IF('（実需給2025年度以降で使用）入力'!$E$16="関西",M131,IF('（実需給2025年度以降で使用）入力'!$E$16="中国",M153,IF('（実需給2025年度以降で使用）入力'!$E$16="四国",M175,IF('（実需給2025年度以降で使用）入力'!$E$16="九州",M197)))))))))</f>
        <v>0</v>
      </c>
    </row>
    <row r="220" spans="1:13" x14ac:dyDescent="0.25">
      <c r="A220" s="29">
        <v>2</v>
      </c>
      <c r="B220" s="33" t="b">
        <f>IF('（実需給2025年度以降で使用）入力'!$E$16="北海道",B22,IF('（実需給2025年度以降で使用）入力'!$E$16="東北",B44,IF('（実需給2025年度以降で使用）入力'!$E$16="東京",B66,IF('（実需給2025年度以降で使用）入力'!$E$16="中部",B88,IF('（実需給2025年度以降で使用）入力'!$E$16="北陸",B110,IF('（実需給2025年度以降で使用）入力'!$E$16="関西",B132,IF('（実需給2025年度以降で使用）入力'!$E$16="中国",B154,IF('（実需給2025年度以降で使用）入力'!$E$16="四国",B176,IF('（実需給2025年度以降で使用）入力'!$E$16="九州",B198)))))))))</f>
        <v>0</v>
      </c>
      <c r="C220" s="34" t="b">
        <f>IF('（実需給2025年度以降で使用）入力'!$E$16="北海道",C22,IF('（実需給2025年度以降で使用）入力'!$E$16="東北",C44,IF('（実需給2025年度以降で使用）入力'!$E$16="東京",C66,IF('（実需給2025年度以降で使用）入力'!$E$16="中部",C88,IF('（実需給2025年度以降で使用）入力'!$E$16="北陸",C110,IF('（実需給2025年度以降で使用）入力'!$E$16="関西",C132,IF('（実需給2025年度以降で使用）入力'!$E$16="中国",C154,IF('（実需給2025年度以降で使用）入力'!$E$16="四国",C176,IF('（実需給2025年度以降で使用）入力'!$E$16="九州",C198)))))))))</f>
        <v>0</v>
      </c>
      <c r="D220" s="34" t="b">
        <f>IF('（実需給2025年度以降で使用）入力'!$E$16="北海道",D22,IF('（実需給2025年度以降で使用）入力'!$E$16="東北",D44,IF('（実需給2025年度以降で使用）入力'!$E$16="東京",D66,IF('（実需給2025年度以降で使用）入力'!$E$16="中部",D88,IF('（実需給2025年度以降で使用）入力'!$E$16="北陸",D110,IF('（実需給2025年度以降で使用）入力'!$E$16="関西",D132,IF('（実需給2025年度以降で使用）入力'!$E$16="中国",D154,IF('（実需給2025年度以降で使用）入力'!$E$16="四国",D176,IF('（実需給2025年度以降で使用）入力'!$E$16="九州",D198)))))))))</f>
        <v>0</v>
      </c>
      <c r="E220" s="34" t="b">
        <f>IF('（実需給2025年度以降で使用）入力'!$E$16="北海道",E22,IF('（実需給2025年度以降で使用）入力'!$E$16="東北",E44,IF('（実需給2025年度以降で使用）入力'!$E$16="東京",E66,IF('（実需給2025年度以降で使用）入力'!$E$16="中部",E88,IF('（実需給2025年度以降で使用）入力'!$E$16="北陸",E110,IF('（実需給2025年度以降で使用）入力'!$E$16="関西",E132,IF('（実需給2025年度以降で使用）入力'!$E$16="中国",E154,IF('（実需給2025年度以降で使用）入力'!$E$16="四国",E176,IF('（実需給2025年度以降で使用）入力'!$E$16="九州",E198)))))))))</f>
        <v>0</v>
      </c>
      <c r="F220" s="34" t="b">
        <f>IF('（実需給2025年度以降で使用）入力'!$E$16="北海道",F22,IF('（実需給2025年度以降で使用）入力'!$E$16="東北",F44,IF('（実需給2025年度以降で使用）入力'!$E$16="東京",F66,IF('（実需給2025年度以降で使用）入力'!$E$16="中部",F88,IF('（実需給2025年度以降で使用）入力'!$E$16="北陸",F110,IF('（実需給2025年度以降で使用）入力'!$E$16="関西",F132,IF('（実需給2025年度以降で使用）入力'!$E$16="中国",F154,IF('（実需給2025年度以降で使用）入力'!$E$16="四国",F176,IF('（実需給2025年度以降で使用）入力'!$E$16="九州",F198)))))))))</f>
        <v>0</v>
      </c>
      <c r="G220" s="34" t="b">
        <f>IF('（実需給2025年度以降で使用）入力'!$E$16="北海道",G22,IF('（実需給2025年度以降で使用）入力'!$E$16="東北",G44,IF('（実需給2025年度以降で使用）入力'!$E$16="東京",G66,IF('（実需給2025年度以降で使用）入力'!$E$16="中部",G88,IF('（実需給2025年度以降で使用）入力'!$E$16="北陸",G110,IF('（実需給2025年度以降で使用）入力'!$E$16="関西",G132,IF('（実需給2025年度以降で使用）入力'!$E$16="中国",G154,IF('（実需給2025年度以降で使用）入力'!$E$16="四国",G176,IF('（実需給2025年度以降で使用）入力'!$E$16="九州",G198)))))))))</f>
        <v>0</v>
      </c>
      <c r="H220" s="34" t="b">
        <f>IF('（実需給2025年度以降で使用）入力'!$E$16="北海道",H22,IF('（実需給2025年度以降で使用）入力'!$E$16="東北",H44,IF('（実需給2025年度以降で使用）入力'!$E$16="東京",H66,IF('（実需給2025年度以降で使用）入力'!$E$16="中部",H88,IF('（実需給2025年度以降で使用）入力'!$E$16="北陸",H110,IF('（実需給2025年度以降で使用）入力'!$E$16="関西",H132,IF('（実需給2025年度以降で使用）入力'!$E$16="中国",H154,IF('（実需給2025年度以降で使用）入力'!$E$16="四国",H176,IF('（実需給2025年度以降で使用）入力'!$E$16="九州",H198)))))))))</f>
        <v>0</v>
      </c>
      <c r="I220" s="34" t="b">
        <f>IF('（実需給2025年度以降で使用）入力'!$E$16="北海道",I22,IF('（実需給2025年度以降で使用）入力'!$E$16="東北",I44,IF('（実需給2025年度以降で使用）入力'!$E$16="東京",I66,IF('（実需給2025年度以降で使用）入力'!$E$16="中部",I88,IF('（実需給2025年度以降で使用）入力'!$E$16="北陸",I110,IF('（実需給2025年度以降で使用）入力'!$E$16="関西",I132,IF('（実需給2025年度以降で使用）入力'!$E$16="中国",I154,IF('（実需給2025年度以降で使用）入力'!$E$16="四国",I176,IF('（実需給2025年度以降で使用）入力'!$E$16="九州",I198)))))))))</f>
        <v>0</v>
      </c>
      <c r="J220" s="34" t="b">
        <f>IF('（実需給2025年度以降で使用）入力'!$E$16="北海道",J22,IF('（実需給2025年度以降で使用）入力'!$E$16="東北",J44,IF('（実需給2025年度以降で使用）入力'!$E$16="東京",J66,IF('（実需給2025年度以降で使用）入力'!$E$16="中部",J88,IF('（実需給2025年度以降で使用）入力'!$E$16="北陸",J110,IF('（実需給2025年度以降で使用）入力'!$E$16="関西",J132,IF('（実需給2025年度以降で使用）入力'!$E$16="中国",J154,IF('（実需給2025年度以降で使用）入力'!$E$16="四国",J176,IF('（実需給2025年度以降で使用）入力'!$E$16="九州",J198)))))))))</f>
        <v>0</v>
      </c>
      <c r="K220" s="34" t="b">
        <f>IF('（実需給2025年度以降で使用）入力'!$E$16="北海道",K22,IF('（実需給2025年度以降で使用）入力'!$E$16="東北",K44,IF('（実需給2025年度以降で使用）入力'!$E$16="東京",K66,IF('（実需給2025年度以降で使用）入力'!$E$16="中部",K88,IF('（実需給2025年度以降で使用）入力'!$E$16="北陸",K110,IF('（実需給2025年度以降で使用）入力'!$E$16="関西",K132,IF('（実需給2025年度以降で使用）入力'!$E$16="中国",K154,IF('（実需給2025年度以降で使用）入力'!$E$16="四国",K176,IF('（実需給2025年度以降で使用）入力'!$E$16="九州",K198)))))))))</f>
        <v>0</v>
      </c>
      <c r="L220" s="34" t="b">
        <f>IF('（実需給2025年度以降で使用）入力'!$E$16="北海道",L22,IF('（実需給2025年度以降で使用）入力'!$E$16="東北",L44,IF('（実需給2025年度以降で使用）入力'!$E$16="東京",L66,IF('（実需給2025年度以降で使用）入力'!$E$16="中部",L88,IF('（実需給2025年度以降で使用）入力'!$E$16="北陸",L110,IF('（実需給2025年度以降で使用）入力'!$E$16="関西",L132,IF('（実需給2025年度以降で使用）入力'!$E$16="中国",L154,IF('（実需給2025年度以降で使用）入力'!$E$16="四国",L176,IF('（実需給2025年度以降で使用）入力'!$E$16="九州",L198)))))))))</f>
        <v>0</v>
      </c>
      <c r="M220" s="35" t="b">
        <f>IF('（実需給2025年度以降で使用）入力'!$E$16="北海道",M22,IF('（実需給2025年度以降で使用）入力'!$E$16="東北",M44,IF('（実需給2025年度以降で使用）入力'!$E$16="東京",M66,IF('（実需給2025年度以降で使用）入力'!$E$16="中部",M88,IF('（実需給2025年度以降で使用）入力'!$E$16="北陸",M110,IF('（実需給2025年度以降で使用）入力'!$E$16="関西",M132,IF('（実需給2025年度以降で使用）入力'!$E$16="中国",M154,IF('（実需給2025年度以降で使用）入力'!$E$16="四国",M176,IF('（実需給2025年度以降で使用）入力'!$E$16="九州",M198)))))))))</f>
        <v>0</v>
      </c>
    </row>
    <row r="221" spans="1:13" x14ac:dyDescent="0.25">
      <c r="A221" s="29">
        <v>1</v>
      </c>
      <c r="B221" s="36" t="b">
        <f>IF('（実需給2025年度以降で使用）入力'!$E$16="北海道",B23,IF('（実需給2025年度以降で使用）入力'!$E$16="東北",B45,IF('（実需給2025年度以降で使用）入力'!$E$16="東京",B67,IF('（実需給2025年度以降で使用）入力'!$E$16="中部",B89,IF('（実需給2025年度以降で使用）入力'!$E$16="北陸",B111,IF('（実需給2025年度以降で使用）入力'!$E$16="関西",B133,IF('（実需給2025年度以降で使用）入力'!$E$16="中国",B155,IF('（実需給2025年度以降で使用）入力'!$E$16="四国",B177,IF('（実需給2025年度以降で使用）入力'!$E$16="九州",B199)))))))))</f>
        <v>0</v>
      </c>
      <c r="C221" s="37" t="b">
        <f>IF('（実需給2025年度以降で使用）入力'!$E$16="北海道",C23,IF('（実需給2025年度以降で使用）入力'!$E$16="東北",C45,IF('（実需給2025年度以降で使用）入力'!$E$16="東京",C67,IF('（実需給2025年度以降で使用）入力'!$E$16="中部",C89,IF('（実需給2025年度以降で使用）入力'!$E$16="北陸",C111,IF('（実需給2025年度以降で使用）入力'!$E$16="関西",C133,IF('（実需給2025年度以降で使用）入力'!$E$16="中国",C155,IF('（実需給2025年度以降で使用）入力'!$E$16="四国",C177,IF('（実需給2025年度以降で使用）入力'!$E$16="九州",C199)))))))))</f>
        <v>0</v>
      </c>
      <c r="D221" s="37" t="b">
        <f>IF('（実需給2025年度以降で使用）入力'!$E$16="北海道",D23,IF('（実需給2025年度以降で使用）入力'!$E$16="東北",D45,IF('（実需給2025年度以降で使用）入力'!$E$16="東京",D67,IF('（実需給2025年度以降で使用）入力'!$E$16="中部",D89,IF('（実需給2025年度以降で使用）入力'!$E$16="北陸",D111,IF('（実需給2025年度以降で使用）入力'!$E$16="関西",D133,IF('（実需給2025年度以降で使用）入力'!$E$16="中国",D155,IF('（実需給2025年度以降で使用）入力'!$E$16="四国",D177,IF('（実需給2025年度以降で使用）入力'!$E$16="九州",D199)))))))))</f>
        <v>0</v>
      </c>
      <c r="E221" s="37" t="b">
        <f>IF('（実需給2025年度以降で使用）入力'!$E$16="北海道",E23,IF('（実需給2025年度以降で使用）入力'!$E$16="東北",E45,IF('（実需給2025年度以降で使用）入力'!$E$16="東京",E67,IF('（実需給2025年度以降で使用）入力'!$E$16="中部",E89,IF('（実需給2025年度以降で使用）入力'!$E$16="北陸",E111,IF('（実需給2025年度以降で使用）入力'!$E$16="関西",E133,IF('（実需給2025年度以降で使用）入力'!$E$16="中国",E155,IF('（実需給2025年度以降で使用）入力'!$E$16="四国",E177,IF('（実需給2025年度以降で使用）入力'!$E$16="九州",E199)))))))))</f>
        <v>0</v>
      </c>
      <c r="F221" s="37" t="b">
        <f>IF('（実需給2025年度以降で使用）入力'!$E$16="北海道",F23,IF('（実需給2025年度以降で使用）入力'!$E$16="東北",F45,IF('（実需給2025年度以降で使用）入力'!$E$16="東京",F67,IF('（実需給2025年度以降で使用）入力'!$E$16="中部",F89,IF('（実需給2025年度以降で使用）入力'!$E$16="北陸",F111,IF('（実需給2025年度以降で使用）入力'!$E$16="関西",F133,IF('（実需給2025年度以降で使用）入力'!$E$16="中国",F155,IF('（実需給2025年度以降で使用）入力'!$E$16="四国",F177,IF('（実需給2025年度以降で使用）入力'!$E$16="九州",F199)))))))))</f>
        <v>0</v>
      </c>
      <c r="G221" s="37" t="b">
        <f>IF('（実需給2025年度以降で使用）入力'!$E$16="北海道",G23,IF('（実需給2025年度以降で使用）入力'!$E$16="東北",G45,IF('（実需給2025年度以降で使用）入力'!$E$16="東京",G67,IF('（実需給2025年度以降で使用）入力'!$E$16="中部",G89,IF('（実需給2025年度以降で使用）入力'!$E$16="北陸",G111,IF('（実需給2025年度以降で使用）入力'!$E$16="関西",G133,IF('（実需給2025年度以降で使用）入力'!$E$16="中国",G155,IF('（実需給2025年度以降で使用）入力'!$E$16="四国",G177,IF('（実需給2025年度以降で使用）入力'!$E$16="九州",G199)))))))))</f>
        <v>0</v>
      </c>
      <c r="H221" s="37" t="b">
        <f>IF('（実需給2025年度以降で使用）入力'!$E$16="北海道",H23,IF('（実需給2025年度以降で使用）入力'!$E$16="東北",H45,IF('（実需給2025年度以降で使用）入力'!$E$16="東京",H67,IF('（実需給2025年度以降で使用）入力'!$E$16="中部",H89,IF('（実需給2025年度以降で使用）入力'!$E$16="北陸",H111,IF('（実需給2025年度以降で使用）入力'!$E$16="関西",H133,IF('（実需給2025年度以降で使用）入力'!$E$16="中国",H155,IF('（実需給2025年度以降で使用）入力'!$E$16="四国",H177,IF('（実需給2025年度以降で使用）入力'!$E$16="九州",H199)))))))))</f>
        <v>0</v>
      </c>
      <c r="I221" s="37" t="b">
        <f>IF('（実需給2025年度以降で使用）入力'!$E$16="北海道",I23,IF('（実需給2025年度以降で使用）入力'!$E$16="東北",I45,IF('（実需給2025年度以降で使用）入力'!$E$16="東京",I67,IF('（実需給2025年度以降で使用）入力'!$E$16="中部",I89,IF('（実需給2025年度以降で使用）入力'!$E$16="北陸",I111,IF('（実需給2025年度以降で使用）入力'!$E$16="関西",I133,IF('（実需給2025年度以降で使用）入力'!$E$16="中国",I155,IF('（実需給2025年度以降で使用）入力'!$E$16="四国",I177,IF('（実需給2025年度以降で使用）入力'!$E$16="九州",I199)))))))))</f>
        <v>0</v>
      </c>
      <c r="J221" s="37" t="b">
        <f>IF('（実需給2025年度以降で使用）入力'!$E$16="北海道",J23,IF('（実需給2025年度以降で使用）入力'!$E$16="東北",J45,IF('（実需給2025年度以降で使用）入力'!$E$16="東京",J67,IF('（実需給2025年度以降で使用）入力'!$E$16="中部",J89,IF('（実需給2025年度以降で使用）入力'!$E$16="北陸",J111,IF('（実需給2025年度以降で使用）入力'!$E$16="関西",J133,IF('（実需給2025年度以降で使用）入力'!$E$16="中国",J155,IF('（実需給2025年度以降で使用）入力'!$E$16="四国",J177,IF('（実需給2025年度以降で使用）入力'!$E$16="九州",J199)))))))))</f>
        <v>0</v>
      </c>
      <c r="K221" s="37" t="b">
        <f>IF('（実需給2025年度以降で使用）入力'!$E$16="北海道",K23,IF('（実需給2025年度以降で使用）入力'!$E$16="東北",K45,IF('（実需給2025年度以降で使用）入力'!$E$16="東京",K67,IF('（実需給2025年度以降で使用）入力'!$E$16="中部",K89,IF('（実需給2025年度以降で使用）入力'!$E$16="北陸",K111,IF('（実需給2025年度以降で使用）入力'!$E$16="関西",K133,IF('（実需給2025年度以降で使用）入力'!$E$16="中国",K155,IF('（実需給2025年度以降で使用）入力'!$E$16="四国",K177,IF('（実需給2025年度以降で使用）入力'!$E$16="九州",K199)))))))))</f>
        <v>0</v>
      </c>
      <c r="L221" s="37" t="b">
        <f>IF('（実需給2025年度以降で使用）入力'!$E$16="北海道",L23,IF('（実需給2025年度以降で使用）入力'!$E$16="東北",L45,IF('（実需給2025年度以降で使用）入力'!$E$16="東京",L67,IF('（実需給2025年度以降で使用）入力'!$E$16="中部",L89,IF('（実需給2025年度以降で使用）入力'!$E$16="北陸",L111,IF('（実需給2025年度以降で使用）入力'!$E$16="関西",L133,IF('（実需給2025年度以降で使用）入力'!$E$16="中国",L155,IF('（実需給2025年度以降で使用）入力'!$E$16="四国",L177,IF('（実需給2025年度以降で使用）入力'!$E$16="九州",L199)))))))))</f>
        <v>0</v>
      </c>
      <c r="M221" s="38" t="b">
        <f>IF('（実需給2025年度以降で使用）入力'!$E$16="北海道",M23,IF('（実需給2025年度以降で使用）入力'!$E$16="東北",M45,IF('（実需給2025年度以降で使用）入力'!$E$16="東京",M67,IF('（実需給2025年度以降で使用）入力'!$E$16="中部",M89,IF('（実需給2025年度以降で使用）入力'!$E$16="北陸",M111,IF('（実需給2025年度以降で使用）入力'!$E$16="関西",M133,IF('（実需給2025年度以降で使用）入力'!$E$16="中国",M155,IF('（実需給2025年度以降で使用）入力'!$E$16="四国",M177,IF('（実需給2025年度以降で使用）入力'!$E$16="九州",M199)))))))))</f>
        <v>0</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記載例</vt:lpstr>
      <vt:lpstr>【リリースAX】入力</vt:lpstr>
      <vt:lpstr>webにUP時は非表示にする⇒</vt:lpstr>
      <vt:lpstr>入力</vt:lpstr>
      <vt:lpstr>（実需給2025年度以降で使用）入力</vt:lpstr>
      <vt:lpstr>計算用(リリース後応札容量)</vt:lpstr>
      <vt:lpstr>計算用(メインオークション応札容量)</vt:lpstr>
      <vt:lpstr>調整係数一覧</vt:lpstr>
      <vt:lpstr>'（実需給2025年度以降で使用）入力'!Print_Area</vt:lpstr>
      <vt:lpstr>【リリースAX】入力!Print_Area</vt:lpstr>
      <vt:lpstr>記載例!Print_Area</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2023-04-19T04:03:39Z</dcterms:modified>
</cp:coreProperties>
</file>