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filterPrivacy="1" updateLinks="never" defaultThemeVersion="124226"/>
  <xr:revisionPtr revIDLastSave="0" documentId="13_ncr:1_{D274E38A-2260-4248-BEC1-24CF989753E5}" xr6:coauthVersionLast="36" xr6:coauthVersionMax="36" xr10:uidLastSave="{00000000-0000-0000-0000-000000000000}"/>
  <workbookProtection workbookAlgorithmName="SHA-512" workbookHashValue="nItqA9xtq6Q3q4H6BHC79f1LgF2/tF49r22IZJBTP4sac02hRgtjZQ/JdnvL5xlk/c5AswRqFzeVmd70ECg6LA==" workbookSaltValue="lvulOLMBdC7SMZung+fYfg==" workbookSpinCount="100000" lockStructure="1"/>
  <bookViews>
    <workbookView xWindow="0" yWindow="0" windowWidth="14550" windowHeight="10740" tabRatio="843" xr2:uid="{00000000-000D-0000-FFFF-FFFF00000000}"/>
  </bookViews>
  <sheets>
    <sheet name="記載例" sheetId="12" r:id="rId1"/>
    <sheet name="【リリースAX】入力" sheetId="10" r:id="rId2"/>
    <sheet name="webにUP時は非表示にする⇒" sheetId="9" state="hidden" r:id="rId3"/>
    <sheet name="入力" sheetId="13" state="hidden" r:id="rId4"/>
    <sheet name="（実需給2025年度以降で使用）入力" sheetId="1" state="hidden" r:id="rId5"/>
    <sheet name="【不使用】計算用(期待容量)" sheetId="2" state="hidden" r:id="rId6"/>
    <sheet name="【不使用】計算用(応札容量)" sheetId="3" state="hidden" r:id="rId7"/>
    <sheet name="【不使用】計算用(記載例期待容量)" sheetId="7" state="hidden" r:id="rId8"/>
    <sheet name="【不使用】計算用(記載例応札容量)" sheetId="8" state="hidden" r:id="rId9"/>
    <sheet name="リスト" sheetId="4" state="hidden" r:id="rId10"/>
  </sheets>
  <externalReferences>
    <externalReference r:id="rId11"/>
  </externalReferences>
  <calcPr calcId="191029"/>
</workbook>
</file>

<file path=xl/calcChain.xml><?xml version="1.0" encoding="utf-8"?>
<calcChain xmlns="http://schemas.openxmlformats.org/spreadsheetml/2006/main">
  <c r="F25" i="10" l="1"/>
  <c r="F28" i="10" s="1"/>
  <c r="F19" i="13" s="1"/>
  <c r="G25" i="10"/>
  <c r="G28" i="10" s="1"/>
  <c r="G19" i="13" s="1"/>
  <c r="H25" i="10"/>
  <c r="H28" i="10" s="1"/>
  <c r="I25" i="10"/>
  <c r="I28" i="10" s="1"/>
  <c r="J25" i="10"/>
  <c r="J28" i="10" s="1"/>
  <c r="K25" i="10"/>
  <c r="K28" i="10" s="1"/>
  <c r="L25" i="10"/>
  <c r="L28" i="10" s="1"/>
  <c r="M25" i="10"/>
  <c r="M28" i="10" s="1"/>
  <c r="M19" i="13" s="1"/>
  <c r="N25" i="10"/>
  <c r="N28" i="10" s="1"/>
  <c r="O25" i="10"/>
  <c r="O28" i="10" s="1"/>
  <c r="O19" i="13" s="1"/>
  <c r="P25" i="10"/>
  <c r="P28" i="10" s="1"/>
  <c r="E25" i="10"/>
  <c r="E28" i="10" l="1"/>
  <c r="E19" i="13" s="1"/>
  <c r="E26" i="10"/>
  <c r="E29" i="10" s="1"/>
  <c r="K22" i="1"/>
  <c r="K19" i="13"/>
  <c r="F22" i="1"/>
  <c r="J19" i="13"/>
  <c r="J22" i="1"/>
  <c r="I19" i="13"/>
  <c r="I22" i="1"/>
  <c r="H22" i="1"/>
  <c r="H19" i="13"/>
  <c r="P19" i="13"/>
  <c r="P22" i="1"/>
  <c r="N22" i="1"/>
  <c r="N19" i="13"/>
  <c r="L22" i="1"/>
  <c r="L19" i="13"/>
  <c r="O22" i="1"/>
  <c r="G22" i="1"/>
  <c r="M22" i="1"/>
  <c r="E14" i="13"/>
  <c r="E22" i="1" l="1"/>
  <c r="B34" i="2"/>
  <c r="J59" i="8" l="1"/>
  <c r="I59" i="8"/>
  <c r="H59" i="8"/>
  <c r="G59" i="8"/>
  <c r="F59" i="8"/>
  <c r="E59" i="8"/>
  <c r="D59" i="8"/>
  <c r="C59" i="8"/>
  <c r="B59" i="8"/>
  <c r="J58" i="8"/>
  <c r="I58" i="8"/>
  <c r="H58" i="8"/>
  <c r="G58" i="8"/>
  <c r="F58" i="8"/>
  <c r="E58" i="8"/>
  <c r="D58" i="8"/>
  <c r="C58" i="8"/>
  <c r="B58" i="8"/>
  <c r="J57" i="8"/>
  <c r="I57" i="8"/>
  <c r="H57" i="8"/>
  <c r="G57" i="8"/>
  <c r="F57" i="8"/>
  <c r="E57" i="8"/>
  <c r="D57" i="8"/>
  <c r="C57" i="8"/>
  <c r="B57" i="8"/>
  <c r="J56" i="8"/>
  <c r="I56" i="8"/>
  <c r="H56" i="8"/>
  <c r="G56" i="8"/>
  <c r="F56" i="8"/>
  <c r="E56" i="8"/>
  <c r="D56" i="8"/>
  <c r="C56" i="8"/>
  <c r="B56" i="8"/>
  <c r="J55" i="8"/>
  <c r="I55" i="8"/>
  <c r="H55" i="8"/>
  <c r="G55" i="8"/>
  <c r="F55" i="8"/>
  <c r="E55" i="8"/>
  <c r="D55" i="8"/>
  <c r="C55" i="8"/>
  <c r="B55" i="8"/>
  <c r="J54" i="8"/>
  <c r="I54" i="8"/>
  <c r="H54" i="8"/>
  <c r="G54" i="8"/>
  <c r="F54" i="8"/>
  <c r="E54" i="8"/>
  <c r="D54" i="8"/>
  <c r="C54" i="8"/>
  <c r="B54" i="8"/>
  <c r="J53" i="8"/>
  <c r="I53" i="8"/>
  <c r="H53" i="8"/>
  <c r="G53" i="8"/>
  <c r="F53" i="8"/>
  <c r="E53" i="8"/>
  <c r="D53" i="8"/>
  <c r="C53" i="8"/>
  <c r="B53" i="8"/>
  <c r="J52" i="8"/>
  <c r="I52" i="8"/>
  <c r="H52" i="8"/>
  <c r="G52" i="8"/>
  <c r="F52" i="8"/>
  <c r="E52" i="8"/>
  <c r="D52" i="8"/>
  <c r="C52" i="8"/>
  <c r="B52" i="8"/>
  <c r="J51" i="8"/>
  <c r="I51" i="8"/>
  <c r="H51" i="8"/>
  <c r="G51" i="8"/>
  <c r="F51" i="8"/>
  <c r="E51" i="8"/>
  <c r="D51" i="8"/>
  <c r="C51" i="8"/>
  <c r="B51" i="8"/>
  <c r="J50" i="8"/>
  <c r="I50" i="8"/>
  <c r="H50" i="8"/>
  <c r="G50" i="8"/>
  <c r="F50" i="8"/>
  <c r="E50" i="8"/>
  <c r="D50" i="8"/>
  <c r="C50" i="8"/>
  <c r="B50" i="8"/>
  <c r="J49" i="8"/>
  <c r="I49" i="8"/>
  <c r="H49" i="8"/>
  <c r="G49" i="8"/>
  <c r="F49" i="8"/>
  <c r="E49" i="8"/>
  <c r="D49" i="8"/>
  <c r="C49" i="8"/>
  <c r="B49" i="8"/>
  <c r="J48" i="8"/>
  <c r="I48" i="8"/>
  <c r="H48" i="8"/>
  <c r="G48" i="8"/>
  <c r="F48" i="8"/>
  <c r="E48" i="8"/>
  <c r="D48" i="8"/>
  <c r="C48" i="8"/>
  <c r="B48" i="8"/>
  <c r="J59" i="7"/>
  <c r="I59" i="7"/>
  <c r="H59" i="7"/>
  <c r="G59" i="7"/>
  <c r="F59" i="7"/>
  <c r="E59" i="7"/>
  <c r="D59" i="7"/>
  <c r="C59" i="7"/>
  <c r="B59" i="7"/>
  <c r="J58" i="7"/>
  <c r="I58" i="7"/>
  <c r="H58" i="7"/>
  <c r="G58" i="7"/>
  <c r="F58" i="7"/>
  <c r="E58" i="7"/>
  <c r="D58" i="7"/>
  <c r="C58" i="7"/>
  <c r="B58" i="7"/>
  <c r="J57" i="7"/>
  <c r="I57" i="7"/>
  <c r="H57" i="7"/>
  <c r="G57" i="7"/>
  <c r="F57" i="7"/>
  <c r="E57" i="7"/>
  <c r="D57" i="7"/>
  <c r="C57" i="7"/>
  <c r="B57" i="7"/>
  <c r="J56" i="7"/>
  <c r="I56" i="7"/>
  <c r="H56" i="7"/>
  <c r="G56" i="7"/>
  <c r="F56" i="7"/>
  <c r="E56" i="7"/>
  <c r="D56" i="7"/>
  <c r="C56" i="7"/>
  <c r="B56" i="7"/>
  <c r="J55" i="7"/>
  <c r="I55" i="7"/>
  <c r="H55" i="7"/>
  <c r="G55" i="7"/>
  <c r="F55" i="7"/>
  <c r="E55" i="7"/>
  <c r="D55" i="7"/>
  <c r="C55" i="7"/>
  <c r="B55" i="7"/>
  <c r="J54" i="7"/>
  <c r="I54" i="7"/>
  <c r="H54" i="7"/>
  <c r="G54" i="7"/>
  <c r="F54" i="7"/>
  <c r="E54" i="7"/>
  <c r="D54" i="7"/>
  <c r="C54" i="7"/>
  <c r="B54" i="7"/>
  <c r="J53" i="7"/>
  <c r="I53" i="7"/>
  <c r="H53" i="7"/>
  <c r="G53" i="7"/>
  <c r="F53" i="7"/>
  <c r="E53" i="7"/>
  <c r="D53" i="7"/>
  <c r="C53" i="7"/>
  <c r="B53" i="7"/>
  <c r="J52" i="7"/>
  <c r="I52" i="7"/>
  <c r="H52" i="7"/>
  <c r="G52" i="7"/>
  <c r="F52" i="7"/>
  <c r="E52" i="7"/>
  <c r="D52" i="7"/>
  <c r="C52" i="7"/>
  <c r="B52" i="7"/>
  <c r="J51" i="7"/>
  <c r="I51" i="7"/>
  <c r="H51" i="7"/>
  <c r="G51" i="7"/>
  <c r="F51" i="7"/>
  <c r="E51" i="7"/>
  <c r="D51" i="7"/>
  <c r="C51" i="7"/>
  <c r="B51" i="7"/>
  <c r="J50" i="7"/>
  <c r="I50" i="7"/>
  <c r="H50" i="7"/>
  <c r="G50" i="7"/>
  <c r="F50" i="7"/>
  <c r="E50" i="7"/>
  <c r="D50" i="7"/>
  <c r="C50" i="7"/>
  <c r="B50" i="7"/>
  <c r="J49" i="7"/>
  <c r="I49" i="7"/>
  <c r="H49" i="7"/>
  <c r="G49" i="7"/>
  <c r="F49" i="7"/>
  <c r="E49" i="7"/>
  <c r="D49" i="7"/>
  <c r="C49" i="7"/>
  <c r="B49" i="7"/>
  <c r="J48" i="7"/>
  <c r="I48" i="7"/>
  <c r="H48" i="7"/>
  <c r="G48" i="7"/>
  <c r="F48" i="7"/>
  <c r="E48" i="7"/>
  <c r="D48" i="7"/>
  <c r="C48" i="7"/>
  <c r="B48" i="7"/>
  <c r="E17" i="1" l="1"/>
  <c r="E16" i="1"/>
  <c r="E15" i="1"/>
  <c r="E14" i="1"/>
  <c r="E13" i="1"/>
  <c r="E10" i="13" s="1"/>
  <c r="J45" i="2" l="1"/>
  <c r="I45" i="2"/>
  <c r="H45" i="2"/>
  <c r="G45" i="2"/>
  <c r="F45" i="2"/>
  <c r="E45" i="2"/>
  <c r="D45" i="2"/>
  <c r="C45" i="2"/>
  <c r="B45" i="2"/>
  <c r="J44" i="2"/>
  <c r="I44" i="2"/>
  <c r="H44" i="2"/>
  <c r="G44" i="2"/>
  <c r="F44" i="2"/>
  <c r="E44" i="2"/>
  <c r="D44" i="2"/>
  <c r="C44" i="2"/>
  <c r="B44" i="2"/>
  <c r="J43" i="2"/>
  <c r="I43" i="2"/>
  <c r="H43" i="2"/>
  <c r="G43" i="2"/>
  <c r="F43" i="2"/>
  <c r="E43" i="2"/>
  <c r="D43" i="2"/>
  <c r="C43" i="2"/>
  <c r="B43" i="2"/>
  <c r="J42" i="2"/>
  <c r="I42" i="2"/>
  <c r="H42" i="2"/>
  <c r="G42" i="2"/>
  <c r="F42" i="2"/>
  <c r="E42" i="2"/>
  <c r="D42" i="2"/>
  <c r="C42" i="2"/>
  <c r="B42" i="2"/>
  <c r="J41" i="2"/>
  <c r="I41" i="2"/>
  <c r="H41" i="2"/>
  <c r="G41" i="2"/>
  <c r="F41" i="2"/>
  <c r="E41" i="2"/>
  <c r="D41" i="2"/>
  <c r="C41" i="2"/>
  <c r="B41" i="2"/>
  <c r="J40" i="2"/>
  <c r="I40" i="2"/>
  <c r="H40" i="2"/>
  <c r="G40" i="2"/>
  <c r="F40" i="2"/>
  <c r="E40" i="2"/>
  <c r="D40" i="2"/>
  <c r="C40" i="2"/>
  <c r="B40" i="2"/>
  <c r="J39" i="2"/>
  <c r="I39" i="2"/>
  <c r="H39" i="2"/>
  <c r="G39" i="2"/>
  <c r="F39" i="2"/>
  <c r="E39" i="2"/>
  <c r="D39" i="2"/>
  <c r="C39" i="2"/>
  <c r="B39" i="2"/>
  <c r="J38" i="2"/>
  <c r="I38" i="2"/>
  <c r="H38" i="2"/>
  <c r="G38" i="2"/>
  <c r="F38" i="2"/>
  <c r="E38" i="2"/>
  <c r="D38" i="2"/>
  <c r="C38" i="2"/>
  <c r="B38" i="2"/>
  <c r="J37" i="2"/>
  <c r="I37" i="2"/>
  <c r="H37" i="2"/>
  <c r="G37" i="2"/>
  <c r="F37" i="2"/>
  <c r="E37" i="2"/>
  <c r="D37" i="2"/>
  <c r="C37" i="2"/>
  <c r="B37" i="2"/>
  <c r="J36" i="2"/>
  <c r="I36" i="2"/>
  <c r="H36" i="2"/>
  <c r="G36" i="2"/>
  <c r="F36" i="2"/>
  <c r="E36" i="2"/>
  <c r="D36" i="2"/>
  <c r="C36" i="2"/>
  <c r="B36" i="2"/>
  <c r="J35" i="2"/>
  <c r="I35" i="2"/>
  <c r="H35" i="2"/>
  <c r="G35" i="2"/>
  <c r="F35" i="2"/>
  <c r="E35" i="2"/>
  <c r="D35" i="2"/>
  <c r="C35" i="2"/>
  <c r="B35" i="2"/>
  <c r="J34" i="2"/>
  <c r="I34" i="2"/>
  <c r="H34" i="2"/>
  <c r="G34" i="2"/>
  <c r="F34" i="2"/>
  <c r="E34" i="2"/>
  <c r="D34" i="2"/>
  <c r="C34" i="2"/>
  <c r="D91" i="8" l="1"/>
  <c r="J31" i="8"/>
  <c r="I31" i="8"/>
  <c r="H31" i="8"/>
  <c r="G31" i="8"/>
  <c r="F31" i="8"/>
  <c r="E31" i="8"/>
  <c r="D31" i="8"/>
  <c r="D45" i="8" s="1"/>
  <c r="C31" i="8"/>
  <c r="B31" i="8"/>
  <c r="J30" i="8"/>
  <c r="I30" i="8"/>
  <c r="H30" i="8"/>
  <c r="G30" i="8"/>
  <c r="F30" i="8"/>
  <c r="E30" i="8"/>
  <c r="E44" i="8" s="1"/>
  <c r="D30" i="8"/>
  <c r="C30" i="8"/>
  <c r="B30" i="8"/>
  <c r="J29" i="8"/>
  <c r="I29" i="8"/>
  <c r="H29" i="8"/>
  <c r="H43" i="8" s="1"/>
  <c r="G29" i="8"/>
  <c r="F29" i="8"/>
  <c r="F43" i="8" s="1"/>
  <c r="E29" i="8"/>
  <c r="D29" i="8"/>
  <c r="C29" i="8"/>
  <c r="B29" i="8"/>
  <c r="J28" i="8"/>
  <c r="I28" i="8"/>
  <c r="I42" i="8" s="1"/>
  <c r="H28" i="8"/>
  <c r="G28" i="8"/>
  <c r="G42" i="8" s="1"/>
  <c r="F28" i="8"/>
  <c r="E28" i="8"/>
  <c r="D28" i="8"/>
  <c r="C28" i="8"/>
  <c r="B28" i="8"/>
  <c r="J27" i="8"/>
  <c r="J41" i="8" s="1"/>
  <c r="I27" i="8"/>
  <c r="H27" i="8"/>
  <c r="H41" i="8" s="1"/>
  <c r="G27" i="8"/>
  <c r="F27" i="8"/>
  <c r="E27" i="8"/>
  <c r="D27" i="8"/>
  <c r="C27" i="8"/>
  <c r="B27" i="8"/>
  <c r="B41" i="8" s="1"/>
  <c r="J26" i="8"/>
  <c r="I26" i="8"/>
  <c r="I40" i="8" s="1"/>
  <c r="H26" i="8"/>
  <c r="G26" i="8"/>
  <c r="F26" i="8"/>
  <c r="E26" i="8"/>
  <c r="D26" i="8"/>
  <c r="C26" i="8"/>
  <c r="C40" i="8" s="1"/>
  <c r="B26" i="8"/>
  <c r="J25" i="8"/>
  <c r="J39" i="8" s="1"/>
  <c r="I25" i="8"/>
  <c r="H25" i="8"/>
  <c r="G25" i="8"/>
  <c r="F25" i="8"/>
  <c r="E25" i="8"/>
  <c r="D25" i="8"/>
  <c r="D39" i="8" s="1"/>
  <c r="C25" i="8"/>
  <c r="B25" i="8"/>
  <c r="B39" i="8" s="1"/>
  <c r="J24" i="8"/>
  <c r="I24" i="8"/>
  <c r="H24" i="8"/>
  <c r="G24" i="8"/>
  <c r="F24" i="8"/>
  <c r="E24" i="8"/>
  <c r="E38" i="8" s="1"/>
  <c r="D24" i="8"/>
  <c r="C24" i="8"/>
  <c r="C38" i="8" s="1"/>
  <c r="B24" i="8"/>
  <c r="J23" i="8"/>
  <c r="I23" i="8"/>
  <c r="H23" i="8"/>
  <c r="G23" i="8"/>
  <c r="F23" i="8"/>
  <c r="F37" i="8" s="1"/>
  <c r="E23" i="8"/>
  <c r="D23" i="8"/>
  <c r="D37" i="8" s="1"/>
  <c r="C23" i="8"/>
  <c r="B23" i="8"/>
  <c r="J22" i="8"/>
  <c r="I22" i="8"/>
  <c r="H22" i="8"/>
  <c r="G22" i="8"/>
  <c r="G36" i="8" s="1"/>
  <c r="F22" i="8"/>
  <c r="E22" i="8"/>
  <c r="E36" i="8" s="1"/>
  <c r="D22" i="8"/>
  <c r="C22" i="8"/>
  <c r="B22" i="8"/>
  <c r="J21" i="8"/>
  <c r="I21" i="8"/>
  <c r="H21" i="8"/>
  <c r="H35" i="8" s="1"/>
  <c r="G21" i="8"/>
  <c r="F21" i="8"/>
  <c r="F35" i="8" s="1"/>
  <c r="E21" i="8"/>
  <c r="D21" i="8"/>
  <c r="C21" i="8"/>
  <c r="B21" i="8"/>
  <c r="J20" i="8"/>
  <c r="I20" i="8"/>
  <c r="I34" i="8" s="1"/>
  <c r="H20" i="8"/>
  <c r="G20" i="8"/>
  <c r="G34" i="8" s="1"/>
  <c r="F20" i="8"/>
  <c r="E20" i="8"/>
  <c r="D20" i="8"/>
  <c r="C20" i="8"/>
  <c r="B20" i="8"/>
  <c r="B17" i="8"/>
  <c r="J15" i="8"/>
  <c r="I15" i="8"/>
  <c r="H15" i="8"/>
  <c r="G15" i="8"/>
  <c r="F15" i="8"/>
  <c r="E15" i="8"/>
  <c r="D15" i="8"/>
  <c r="C15" i="8"/>
  <c r="B15" i="8"/>
  <c r="J14" i="8"/>
  <c r="I14" i="8"/>
  <c r="H14" i="8"/>
  <c r="G14" i="8"/>
  <c r="F14" i="8"/>
  <c r="E14" i="8"/>
  <c r="D14" i="8"/>
  <c r="C14" i="8"/>
  <c r="B14" i="8"/>
  <c r="J13" i="8"/>
  <c r="I13" i="8"/>
  <c r="H13" i="8"/>
  <c r="G13" i="8"/>
  <c r="F13" i="8"/>
  <c r="E13" i="8"/>
  <c r="D13" i="8"/>
  <c r="C13" i="8"/>
  <c r="B13" i="8"/>
  <c r="J12" i="8"/>
  <c r="I12" i="8"/>
  <c r="H12" i="8"/>
  <c r="G12" i="8"/>
  <c r="F12" i="8"/>
  <c r="E12" i="8"/>
  <c r="D12" i="8"/>
  <c r="C12" i="8"/>
  <c r="B12" i="8"/>
  <c r="J11" i="8"/>
  <c r="I11" i="8"/>
  <c r="H11" i="8"/>
  <c r="G11" i="8"/>
  <c r="F11" i="8"/>
  <c r="E11" i="8"/>
  <c r="D11" i="8"/>
  <c r="C11" i="8"/>
  <c r="B11" i="8"/>
  <c r="J10" i="8"/>
  <c r="I10" i="8"/>
  <c r="H10" i="8"/>
  <c r="G10" i="8"/>
  <c r="F10" i="8"/>
  <c r="E10" i="8"/>
  <c r="D10" i="8"/>
  <c r="C10" i="8"/>
  <c r="B10" i="8"/>
  <c r="J9" i="8"/>
  <c r="I9" i="8"/>
  <c r="H9" i="8"/>
  <c r="G9" i="8"/>
  <c r="F9" i="8"/>
  <c r="E9" i="8"/>
  <c r="D9" i="8"/>
  <c r="C9" i="8"/>
  <c r="B9" i="8"/>
  <c r="J8" i="8"/>
  <c r="I8" i="8"/>
  <c r="H8" i="8"/>
  <c r="G8" i="8"/>
  <c r="F8" i="8"/>
  <c r="E8" i="8"/>
  <c r="D8" i="8"/>
  <c r="C8" i="8"/>
  <c r="B8" i="8"/>
  <c r="J7" i="8"/>
  <c r="I7" i="8"/>
  <c r="H7" i="8"/>
  <c r="G7" i="8"/>
  <c r="F7" i="8"/>
  <c r="E7" i="8"/>
  <c r="D7" i="8"/>
  <c r="C7" i="8"/>
  <c r="B7" i="8"/>
  <c r="J6" i="8"/>
  <c r="I6" i="8"/>
  <c r="H6" i="8"/>
  <c r="G6" i="8"/>
  <c r="F6" i="8"/>
  <c r="E6" i="8"/>
  <c r="D6" i="8"/>
  <c r="C6" i="8"/>
  <c r="B6" i="8"/>
  <c r="J5" i="8"/>
  <c r="I5" i="8"/>
  <c r="H5" i="8"/>
  <c r="G5" i="8"/>
  <c r="F5" i="8"/>
  <c r="E5" i="8"/>
  <c r="D5" i="8"/>
  <c r="C5" i="8"/>
  <c r="B5" i="8"/>
  <c r="J4" i="8"/>
  <c r="I4" i="8"/>
  <c r="H4" i="8"/>
  <c r="G4" i="8"/>
  <c r="F4" i="8"/>
  <c r="E4" i="8"/>
  <c r="D4" i="8"/>
  <c r="C4" i="8"/>
  <c r="B4" i="8"/>
  <c r="D91" i="7"/>
  <c r="J31" i="7"/>
  <c r="I31" i="7"/>
  <c r="H31" i="7"/>
  <c r="H45" i="7" s="1"/>
  <c r="G31" i="7"/>
  <c r="F31" i="7"/>
  <c r="F45" i="7" s="1"/>
  <c r="E31" i="7"/>
  <c r="D31" i="7"/>
  <c r="C31" i="7"/>
  <c r="B31" i="7"/>
  <c r="J30" i="7"/>
  <c r="I30" i="7"/>
  <c r="I44" i="7" s="1"/>
  <c r="H30" i="7"/>
  <c r="G30" i="7"/>
  <c r="G44" i="7" s="1"/>
  <c r="F30" i="7"/>
  <c r="E30" i="7"/>
  <c r="D30" i="7"/>
  <c r="C30" i="7"/>
  <c r="B30" i="7"/>
  <c r="J29" i="7"/>
  <c r="J43" i="7" s="1"/>
  <c r="I29" i="7"/>
  <c r="H29" i="7"/>
  <c r="H43" i="7" s="1"/>
  <c r="G29" i="7"/>
  <c r="F29" i="7"/>
  <c r="E29" i="7"/>
  <c r="D29" i="7"/>
  <c r="C29" i="7"/>
  <c r="B29" i="7"/>
  <c r="B43" i="7" s="1"/>
  <c r="J28" i="7"/>
  <c r="I28" i="7"/>
  <c r="I42" i="7" s="1"/>
  <c r="H28" i="7"/>
  <c r="G28" i="7"/>
  <c r="F28" i="7"/>
  <c r="E28" i="7"/>
  <c r="D28" i="7"/>
  <c r="C28" i="7"/>
  <c r="C42" i="7" s="1"/>
  <c r="B28" i="7"/>
  <c r="J27" i="7"/>
  <c r="J41" i="7" s="1"/>
  <c r="I27" i="7"/>
  <c r="H27" i="7"/>
  <c r="G27" i="7"/>
  <c r="F27" i="7"/>
  <c r="E27" i="7"/>
  <c r="D27" i="7"/>
  <c r="D41" i="7" s="1"/>
  <c r="C27" i="7"/>
  <c r="B27" i="7"/>
  <c r="B41" i="7" s="1"/>
  <c r="J26" i="7"/>
  <c r="I26" i="7"/>
  <c r="H26" i="7"/>
  <c r="G26" i="7"/>
  <c r="F26" i="7"/>
  <c r="E26" i="7"/>
  <c r="E40" i="7" s="1"/>
  <c r="D26" i="7"/>
  <c r="C26" i="7"/>
  <c r="C40" i="7" s="1"/>
  <c r="B26" i="7"/>
  <c r="J25" i="7"/>
  <c r="I25" i="7"/>
  <c r="H25" i="7"/>
  <c r="G25" i="7"/>
  <c r="F25" i="7"/>
  <c r="F39" i="7" s="1"/>
  <c r="E25" i="7"/>
  <c r="D25" i="7"/>
  <c r="D39" i="7" s="1"/>
  <c r="C25" i="7"/>
  <c r="B25" i="7"/>
  <c r="J24" i="7"/>
  <c r="I24" i="7"/>
  <c r="H24" i="7"/>
  <c r="G24" i="7"/>
  <c r="G38" i="7" s="1"/>
  <c r="F24" i="7"/>
  <c r="E24" i="7"/>
  <c r="E38" i="7" s="1"/>
  <c r="D24" i="7"/>
  <c r="C24" i="7"/>
  <c r="B24" i="7"/>
  <c r="J23" i="7"/>
  <c r="I23" i="7"/>
  <c r="H23" i="7"/>
  <c r="H37" i="7" s="1"/>
  <c r="G23" i="7"/>
  <c r="F23" i="7"/>
  <c r="F37" i="7" s="1"/>
  <c r="E23" i="7"/>
  <c r="D23" i="7"/>
  <c r="C23" i="7"/>
  <c r="B23" i="7"/>
  <c r="J22" i="7"/>
  <c r="I22" i="7"/>
  <c r="I36" i="7" s="1"/>
  <c r="H22" i="7"/>
  <c r="G22" i="7"/>
  <c r="G36" i="7" s="1"/>
  <c r="F22" i="7"/>
  <c r="E22" i="7"/>
  <c r="D22" i="7"/>
  <c r="C22" i="7"/>
  <c r="B22" i="7"/>
  <c r="J21" i="7"/>
  <c r="J35" i="7" s="1"/>
  <c r="I21" i="7"/>
  <c r="H21" i="7"/>
  <c r="H35" i="7" s="1"/>
  <c r="G21" i="7"/>
  <c r="F21" i="7"/>
  <c r="E21" i="7"/>
  <c r="D21" i="7"/>
  <c r="C21" i="7"/>
  <c r="B21" i="7"/>
  <c r="B35" i="7" s="1"/>
  <c r="J20" i="7"/>
  <c r="I20" i="7"/>
  <c r="I34" i="7" s="1"/>
  <c r="H20" i="7"/>
  <c r="G20" i="7"/>
  <c r="F20" i="7"/>
  <c r="E20" i="7"/>
  <c r="D20" i="7"/>
  <c r="C20" i="7"/>
  <c r="C34" i="7" s="1"/>
  <c r="B20" i="7"/>
  <c r="B17" i="7"/>
  <c r="J15" i="7"/>
  <c r="I15" i="7"/>
  <c r="H15" i="7"/>
  <c r="G15" i="7"/>
  <c r="F15" i="7"/>
  <c r="E15" i="7"/>
  <c r="D15" i="7"/>
  <c r="C15" i="7"/>
  <c r="B15" i="7"/>
  <c r="J14" i="7"/>
  <c r="I14" i="7"/>
  <c r="H14" i="7"/>
  <c r="G14" i="7"/>
  <c r="F14" i="7"/>
  <c r="E14" i="7"/>
  <c r="D14" i="7"/>
  <c r="C14" i="7"/>
  <c r="B14" i="7"/>
  <c r="J13" i="7"/>
  <c r="I13" i="7"/>
  <c r="H13" i="7"/>
  <c r="G13" i="7"/>
  <c r="F13" i="7"/>
  <c r="E13" i="7"/>
  <c r="D13" i="7"/>
  <c r="C13" i="7"/>
  <c r="B13" i="7"/>
  <c r="J12" i="7"/>
  <c r="I12" i="7"/>
  <c r="H12" i="7"/>
  <c r="G12" i="7"/>
  <c r="F12" i="7"/>
  <c r="E12" i="7"/>
  <c r="D12" i="7"/>
  <c r="C12" i="7"/>
  <c r="B12" i="7"/>
  <c r="J11" i="7"/>
  <c r="I11" i="7"/>
  <c r="H11" i="7"/>
  <c r="G11" i="7"/>
  <c r="F11" i="7"/>
  <c r="E11" i="7"/>
  <c r="D11" i="7"/>
  <c r="C11" i="7"/>
  <c r="B11" i="7"/>
  <c r="J10" i="7"/>
  <c r="I10" i="7"/>
  <c r="H10" i="7"/>
  <c r="G10" i="7"/>
  <c r="F10" i="7"/>
  <c r="E10" i="7"/>
  <c r="D10" i="7"/>
  <c r="C10" i="7"/>
  <c r="B10" i="7"/>
  <c r="J9" i="7"/>
  <c r="I9" i="7"/>
  <c r="H9" i="7"/>
  <c r="G9" i="7"/>
  <c r="F9" i="7"/>
  <c r="E9" i="7"/>
  <c r="D9" i="7"/>
  <c r="C9" i="7"/>
  <c r="B9" i="7"/>
  <c r="J8" i="7"/>
  <c r="I8" i="7"/>
  <c r="H8" i="7"/>
  <c r="G8" i="7"/>
  <c r="F8" i="7"/>
  <c r="E8" i="7"/>
  <c r="D8" i="7"/>
  <c r="C8" i="7"/>
  <c r="B8" i="7"/>
  <c r="J7" i="7"/>
  <c r="I7" i="7"/>
  <c r="H7" i="7"/>
  <c r="G7" i="7"/>
  <c r="F7" i="7"/>
  <c r="E7" i="7"/>
  <c r="D7" i="7"/>
  <c r="C7" i="7"/>
  <c r="B7" i="7"/>
  <c r="J6" i="7"/>
  <c r="I6" i="7"/>
  <c r="H6" i="7"/>
  <c r="G6" i="7"/>
  <c r="F6" i="7"/>
  <c r="E6" i="7"/>
  <c r="D6" i="7"/>
  <c r="C6" i="7"/>
  <c r="B6" i="7"/>
  <c r="J5" i="7"/>
  <c r="I5" i="7"/>
  <c r="H5" i="7"/>
  <c r="G5" i="7"/>
  <c r="F5" i="7"/>
  <c r="E5" i="7"/>
  <c r="D5" i="7"/>
  <c r="C5" i="7"/>
  <c r="B5" i="7"/>
  <c r="J4" i="7"/>
  <c r="I4" i="7"/>
  <c r="H4" i="7"/>
  <c r="G4" i="7"/>
  <c r="F4" i="7"/>
  <c r="E4" i="7"/>
  <c r="D4" i="7"/>
  <c r="C4" i="7"/>
  <c r="B4" i="7"/>
  <c r="G44" i="8" l="1"/>
  <c r="F45" i="8"/>
  <c r="H34" i="7"/>
  <c r="G35" i="7"/>
  <c r="F36" i="7"/>
  <c r="E37" i="7"/>
  <c r="D38" i="7"/>
  <c r="C39" i="7"/>
  <c r="C67" i="7" s="1"/>
  <c r="B40" i="7"/>
  <c r="J40" i="7"/>
  <c r="I41" i="7"/>
  <c r="H42" i="7"/>
  <c r="G43" i="7"/>
  <c r="F44" i="7"/>
  <c r="E45" i="7"/>
  <c r="F34" i="8"/>
  <c r="E35" i="8"/>
  <c r="D36" i="8"/>
  <c r="C37" i="8"/>
  <c r="B38" i="8"/>
  <c r="J38" i="8"/>
  <c r="I39" i="8"/>
  <c r="H40" i="8"/>
  <c r="G41" i="8"/>
  <c r="F42" i="8"/>
  <c r="E43" i="8"/>
  <c r="D44" i="8"/>
  <c r="C45" i="8"/>
  <c r="B34" i="7"/>
  <c r="J34" i="7"/>
  <c r="I35" i="7"/>
  <c r="H36" i="7"/>
  <c r="G37" i="7"/>
  <c r="F38" i="7"/>
  <c r="E39" i="7"/>
  <c r="D40" i="7"/>
  <c r="C41" i="7"/>
  <c r="B42" i="7"/>
  <c r="J42" i="7"/>
  <c r="I43" i="7"/>
  <c r="H44" i="7"/>
  <c r="G45" i="7"/>
  <c r="H34" i="8"/>
  <c r="G35" i="8"/>
  <c r="F36" i="8"/>
  <c r="E37" i="8"/>
  <c r="D38" i="8"/>
  <c r="D66" i="8" s="1"/>
  <c r="C39" i="8"/>
  <c r="C67" i="8" s="1"/>
  <c r="B40" i="8"/>
  <c r="J40" i="8"/>
  <c r="I41" i="8"/>
  <c r="H42" i="8"/>
  <c r="G43" i="8"/>
  <c r="F44" i="8"/>
  <c r="E45" i="8"/>
  <c r="D34" i="7"/>
  <c r="C35" i="7"/>
  <c r="B36" i="7"/>
  <c r="J36" i="7"/>
  <c r="I37" i="7"/>
  <c r="H38" i="7"/>
  <c r="G39" i="7"/>
  <c r="F40" i="7"/>
  <c r="E41" i="7"/>
  <c r="D42" i="7"/>
  <c r="C43" i="7"/>
  <c r="B44" i="7"/>
  <c r="B72" i="7" s="1"/>
  <c r="J44" i="7"/>
  <c r="I45" i="7"/>
  <c r="B34" i="8"/>
  <c r="J34" i="8"/>
  <c r="I35" i="8"/>
  <c r="H36" i="8"/>
  <c r="G37" i="8"/>
  <c r="F38" i="8"/>
  <c r="E39" i="8"/>
  <c r="D40" i="8"/>
  <c r="C41" i="8"/>
  <c r="B42" i="8"/>
  <c r="B70" i="8" s="1"/>
  <c r="J42" i="8"/>
  <c r="I43" i="8"/>
  <c r="H44" i="8"/>
  <c r="G45" i="8"/>
  <c r="E34" i="7"/>
  <c r="D35" i="7"/>
  <c r="C36" i="7"/>
  <c r="B37" i="7"/>
  <c r="B65" i="7" s="1"/>
  <c r="J37" i="7"/>
  <c r="I38" i="7"/>
  <c r="H39" i="7"/>
  <c r="G40" i="7"/>
  <c r="F41" i="7"/>
  <c r="E42" i="7"/>
  <c r="D43" i="7"/>
  <c r="C44" i="7"/>
  <c r="C72" i="7" s="1"/>
  <c r="B45" i="7"/>
  <c r="B73" i="7" s="1"/>
  <c r="J45" i="7"/>
  <c r="C34" i="8"/>
  <c r="B35" i="8"/>
  <c r="B63" i="8" s="1"/>
  <c r="J35" i="8"/>
  <c r="I36" i="8"/>
  <c r="H37" i="8"/>
  <c r="G38" i="8"/>
  <c r="F39" i="8"/>
  <c r="E40" i="8"/>
  <c r="D41" i="8"/>
  <c r="C42" i="8"/>
  <c r="C70" i="8" s="1"/>
  <c r="B43" i="8"/>
  <c r="J43" i="8"/>
  <c r="I44" i="8"/>
  <c r="H45" i="8"/>
  <c r="F34" i="7"/>
  <c r="E35" i="7"/>
  <c r="D36" i="7"/>
  <c r="C37" i="7"/>
  <c r="B38" i="7"/>
  <c r="J38" i="7"/>
  <c r="I39" i="7"/>
  <c r="H40" i="7"/>
  <c r="G41" i="7"/>
  <c r="F42" i="7"/>
  <c r="E43" i="7"/>
  <c r="D44" i="7"/>
  <c r="C45" i="7"/>
  <c r="D34" i="8"/>
  <c r="C35" i="8"/>
  <c r="B36" i="8"/>
  <c r="B64" i="8" s="1"/>
  <c r="J36" i="8"/>
  <c r="I37" i="8"/>
  <c r="H38" i="8"/>
  <c r="G39" i="8"/>
  <c r="F40" i="8"/>
  <c r="E41" i="8"/>
  <c r="D42" i="8"/>
  <c r="C43" i="8"/>
  <c r="C71" i="8" s="1"/>
  <c r="B44" i="8"/>
  <c r="B72" i="8" s="1"/>
  <c r="J44" i="8"/>
  <c r="I45" i="8"/>
  <c r="G34" i="7"/>
  <c r="F35" i="7"/>
  <c r="E36" i="7"/>
  <c r="D37" i="7"/>
  <c r="C38" i="7"/>
  <c r="C66" i="7" s="1"/>
  <c r="B39" i="7"/>
  <c r="B67" i="7" s="1"/>
  <c r="J39" i="7"/>
  <c r="I40" i="7"/>
  <c r="H41" i="7"/>
  <c r="G42" i="7"/>
  <c r="F43" i="7"/>
  <c r="E44" i="7"/>
  <c r="D45" i="7"/>
  <c r="E34" i="8"/>
  <c r="D35" i="8"/>
  <c r="C36" i="8"/>
  <c r="B37" i="8"/>
  <c r="B65" i="8" s="1"/>
  <c r="J37" i="8"/>
  <c r="I38" i="8"/>
  <c r="H39" i="8"/>
  <c r="G40" i="8"/>
  <c r="F41" i="8"/>
  <c r="E42" i="8"/>
  <c r="D43" i="8"/>
  <c r="C44" i="8"/>
  <c r="C72" i="8" s="1"/>
  <c r="B45" i="8"/>
  <c r="J45" i="8"/>
  <c r="C68" i="8"/>
  <c r="B68" i="8"/>
  <c r="K56" i="8"/>
  <c r="K51" i="7"/>
  <c r="K52" i="7"/>
  <c r="K57" i="7"/>
  <c r="K58" i="7"/>
  <c r="K59" i="7"/>
  <c r="K54" i="8"/>
  <c r="K55" i="8"/>
  <c r="K50" i="7"/>
  <c r="K58" i="8"/>
  <c r="K54" i="7"/>
  <c r="K53" i="8"/>
  <c r="K49" i="7"/>
  <c r="B69" i="7"/>
  <c r="B70" i="7"/>
  <c r="B73" i="8"/>
  <c r="C62" i="7"/>
  <c r="B63" i="7"/>
  <c r="C70" i="7"/>
  <c r="B71" i="7"/>
  <c r="K49" i="8"/>
  <c r="K50" i="8"/>
  <c r="K51" i="8"/>
  <c r="K52" i="8"/>
  <c r="K57" i="8"/>
  <c r="K53" i="7"/>
  <c r="K55" i="7"/>
  <c r="K56" i="7"/>
  <c r="C68" i="7"/>
  <c r="C63" i="7"/>
  <c r="B64" i="7"/>
  <c r="C71" i="7"/>
  <c r="C66" i="8"/>
  <c r="B67" i="8"/>
  <c r="B62" i="8"/>
  <c r="B68" i="7"/>
  <c r="C64" i="7"/>
  <c r="K48" i="7"/>
  <c r="K59" i="8"/>
  <c r="C63" i="8"/>
  <c r="K48" i="8"/>
  <c r="C64" i="8"/>
  <c r="B69" i="8"/>
  <c r="B66" i="8"/>
  <c r="C62" i="8"/>
  <c r="B71" i="8"/>
  <c r="B62" i="7"/>
  <c r="B66" i="7"/>
  <c r="C73" i="8"/>
  <c r="C69" i="8"/>
  <c r="E64" i="8"/>
  <c r="C65" i="8"/>
  <c r="E68" i="8"/>
  <c r="C69" i="7"/>
  <c r="C65" i="7"/>
  <c r="C73" i="7"/>
  <c r="E72" i="7"/>
  <c r="D70" i="8" l="1"/>
  <c r="D73" i="8"/>
  <c r="E67" i="8"/>
  <c r="E71" i="8"/>
  <c r="E63" i="8"/>
  <c r="D64" i="8"/>
  <c r="D67" i="8"/>
  <c r="D63" i="8"/>
  <c r="D71" i="8"/>
  <c r="E73" i="8"/>
  <c r="E65" i="8"/>
  <c r="E72" i="8"/>
  <c r="D69" i="8"/>
  <c r="D72" i="8"/>
  <c r="E66" i="8"/>
  <c r="E62" i="8"/>
  <c r="E69" i="8"/>
  <c r="D62" i="8"/>
  <c r="D65" i="8"/>
  <c r="D68" i="8"/>
  <c r="E70" i="8"/>
  <c r="D67" i="7"/>
  <c r="E73" i="7"/>
  <c r="E66" i="7"/>
  <c r="D73" i="7"/>
  <c r="D69" i="7"/>
  <c r="E64" i="7"/>
  <c r="D64" i="7"/>
  <c r="E62" i="7"/>
  <c r="D70" i="7"/>
  <c r="E71" i="7"/>
  <c r="E67" i="7"/>
  <c r="E63" i="7"/>
  <c r="D71" i="7"/>
  <c r="E70" i="7"/>
  <c r="D62" i="7"/>
  <c r="E65" i="7"/>
  <c r="D68" i="7"/>
  <c r="D63" i="7"/>
  <c r="D66" i="7"/>
  <c r="E68" i="7"/>
  <c r="D65" i="7"/>
  <c r="D72" i="7"/>
  <c r="E69" i="7"/>
  <c r="F70" i="8" l="1"/>
  <c r="F66" i="8"/>
  <c r="F62" i="8"/>
  <c r="F64" i="8"/>
  <c r="F68" i="8"/>
  <c r="F73" i="8"/>
  <c r="F71" i="8"/>
  <c r="F72" i="8"/>
  <c r="F69" i="8"/>
  <c r="F67" i="8"/>
  <c r="F63" i="8"/>
  <c r="F65" i="8"/>
  <c r="F70" i="7"/>
  <c r="F66" i="7"/>
  <c r="F62" i="7"/>
  <c r="F69" i="7"/>
  <c r="F73" i="7"/>
  <c r="F72" i="7"/>
  <c r="F63" i="7"/>
  <c r="F65" i="7"/>
  <c r="F64" i="7"/>
  <c r="F68" i="7"/>
  <c r="F71" i="7"/>
  <c r="F67" i="7"/>
  <c r="G69" i="8" l="1"/>
  <c r="G65" i="8"/>
  <c r="G73" i="8"/>
  <c r="G72" i="8"/>
  <c r="G68" i="8"/>
  <c r="G66" i="8"/>
  <c r="G62" i="8"/>
  <c r="G64" i="8"/>
  <c r="G70" i="8"/>
  <c r="G63" i="8"/>
  <c r="G67" i="8"/>
  <c r="G71" i="8"/>
  <c r="G73" i="7"/>
  <c r="G69" i="7"/>
  <c r="G65" i="7"/>
  <c r="G71" i="7"/>
  <c r="G62" i="7"/>
  <c r="G70" i="7"/>
  <c r="G64" i="7"/>
  <c r="G67" i="7"/>
  <c r="G63" i="7"/>
  <c r="G66" i="7"/>
  <c r="G72" i="7"/>
  <c r="G68" i="7"/>
  <c r="H67" i="8" l="1"/>
  <c r="H64" i="8"/>
  <c r="H73" i="8"/>
  <c r="H63" i="8"/>
  <c r="H66" i="8"/>
  <c r="H70" i="8"/>
  <c r="H65" i="8"/>
  <c r="H62" i="8"/>
  <c r="H68" i="8"/>
  <c r="H71" i="8"/>
  <c r="H72" i="8"/>
  <c r="H69" i="8"/>
  <c r="H66" i="7"/>
  <c r="H63" i="7"/>
  <c r="H67" i="7"/>
  <c r="H71" i="7"/>
  <c r="H69" i="7"/>
  <c r="H62" i="7"/>
  <c r="H72" i="7"/>
  <c r="H65" i="7"/>
  <c r="H68" i="7"/>
  <c r="H73" i="7"/>
  <c r="H70" i="7"/>
  <c r="H64" i="7"/>
  <c r="I71" i="8" l="1"/>
  <c r="I67" i="8"/>
  <c r="I63" i="8"/>
  <c r="I64" i="8"/>
  <c r="I68" i="8"/>
  <c r="I70" i="8"/>
  <c r="I62" i="8"/>
  <c r="I66" i="8"/>
  <c r="I72" i="8"/>
  <c r="I65" i="8"/>
  <c r="I69" i="8"/>
  <c r="I73" i="8"/>
  <c r="I71" i="7"/>
  <c r="I67" i="7"/>
  <c r="I63" i="7"/>
  <c r="I73" i="7"/>
  <c r="I64" i="7"/>
  <c r="I69" i="7"/>
  <c r="I68" i="7"/>
  <c r="I72" i="7"/>
  <c r="I62" i="7"/>
  <c r="I65" i="7"/>
  <c r="I66" i="7"/>
  <c r="I70" i="7"/>
  <c r="J70" i="8" l="1"/>
  <c r="B84" i="8" s="1"/>
  <c r="J66" i="8"/>
  <c r="B80" i="8" s="1"/>
  <c r="J62" i="8"/>
  <c r="B76" i="8" s="1"/>
  <c r="J65" i="8"/>
  <c r="B79" i="8" s="1"/>
  <c r="J71" i="8"/>
  <c r="B85" i="8" s="1"/>
  <c r="J64" i="8"/>
  <c r="B78" i="8" s="1"/>
  <c r="J68" i="8"/>
  <c r="B82" i="8" s="1"/>
  <c r="J72" i="8"/>
  <c r="B86" i="8" s="1"/>
  <c r="J63" i="8"/>
  <c r="B77" i="8" s="1"/>
  <c r="J73" i="8"/>
  <c r="B87" i="8" s="1"/>
  <c r="J67" i="8"/>
  <c r="B81" i="8" s="1"/>
  <c r="J69" i="8"/>
  <c r="B83" i="8" s="1"/>
  <c r="J70" i="7"/>
  <c r="B84" i="7" s="1"/>
  <c r="J66" i="7"/>
  <c r="B80" i="7" s="1"/>
  <c r="J62" i="7"/>
  <c r="B76" i="7" s="1"/>
  <c r="J64" i="7"/>
  <c r="B78" i="7" s="1"/>
  <c r="J67" i="7"/>
  <c r="B81" i="7" s="1"/>
  <c r="J65" i="7"/>
  <c r="B79" i="7" s="1"/>
  <c r="J69" i="7"/>
  <c r="B83" i="7" s="1"/>
  <c r="J73" i="7"/>
  <c r="B87" i="7" s="1"/>
  <c r="J63" i="7"/>
  <c r="B77" i="7" s="1"/>
  <c r="J71" i="7"/>
  <c r="B85" i="7" s="1"/>
  <c r="J68" i="7"/>
  <c r="B82" i="7" s="1"/>
  <c r="J72" i="7"/>
  <c r="B86" i="7" s="1"/>
  <c r="B88" i="8" l="1"/>
  <c r="B90" i="8"/>
  <c r="B88" i="7"/>
  <c r="B90" i="7"/>
  <c r="B93" i="8" l="1"/>
  <c r="B93" i="7"/>
  <c r="J59" i="3"/>
  <c r="I59" i="3"/>
  <c r="H59" i="3"/>
  <c r="G59" i="3"/>
  <c r="F59" i="3"/>
  <c r="E59" i="3"/>
  <c r="D59" i="3"/>
  <c r="C59" i="3"/>
  <c r="B59" i="3"/>
  <c r="J58" i="3"/>
  <c r="I58" i="3"/>
  <c r="H58" i="3"/>
  <c r="G58" i="3"/>
  <c r="F58" i="3"/>
  <c r="E58" i="3"/>
  <c r="D58" i="3"/>
  <c r="C58" i="3"/>
  <c r="B58" i="3"/>
  <c r="J57" i="3"/>
  <c r="I57" i="3"/>
  <c r="H57" i="3"/>
  <c r="G57" i="3"/>
  <c r="F57" i="3"/>
  <c r="E57" i="3"/>
  <c r="D57" i="3"/>
  <c r="C57" i="3"/>
  <c r="B57" i="3"/>
  <c r="J56" i="3"/>
  <c r="I56" i="3"/>
  <c r="H56" i="3"/>
  <c r="G56" i="3"/>
  <c r="F56" i="3"/>
  <c r="E56" i="3"/>
  <c r="D56" i="3"/>
  <c r="C56" i="3"/>
  <c r="B56" i="3"/>
  <c r="J55" i="3"/>
  <c r="I55" i="3"/>
  <c r="H55" i="3"/>
  <c r="G55" i="3"/>
  <c r="F55" i="3"/>
  <c r="E55" i="3"/>
  <c r="D55" i="3"/>
  <c r="C55" i="3"/>
  <c r="B55" i="3"/>
  <c r="J54" i="3"/>
  <c r="I54" i="3"/>
  <c r="H54" i="3"/>
  <c r="G54" i="3"/>
  <c r="F54" i="3"/>
  <c r="E54" i="3"/>
  <c r="D54" i="3"/>
  <c r="C54" i="3"/>
  <c r="B54" i="3"/>
  <c r="J53" i="3"/>
  <c r="I53" i="3"/>
  <c r="H53" i="3"/>
  <c r="G53" i="3"/>
  <c r="F53" i="3"/>
  <c r="E53" i="3"/>
  <c r="D53" i="3"/>
  <c r="C53" i="3"/>
  <c r="B53" i="3"/>
  <c r="J52" i="3"/>
  <c r="I52" i="3"/>
  <c r="H52" i="3"/>
  <c r="G52" i="3"/>
  <c r="F52" i="3"/>
  <c r="E52" i="3"/>
  <c r="D52" i="3"/>
  <c r="C52" i="3"/>
  <c r="B52" i="3"/>
  <c r="J51" i="3"/>
  <c r="I51" i="3"/>
  <c r="H51" i="3"/>
  <c r="G51" i="3"/>
  <c r="F51" i="3"/>
  <c r="E51" i="3"/>
  <c r="D51" i="3"/>
  <c r="C51" i="3"/>
  <c r="B51" i="3"/>
  <c r="J50" i="3"/>
  <c r="I50" i="3"/>
  <c r="H50" i="3"/>
  <c r="G50" i="3"/>
  <c r="F50" i="3"/>
  <c r="E50" i="3"/>
  <c r="D50" i="3"/>
  <c r="C50" i="3"/>
  <c r="B50" i="3"/>
  <c r="J49" i="3"/>
  <c r="I49" i="3"/>
  <c r="H49" i="3"/>
  <c r="G49" i="3"/>
  <c r="F49" i="3"/>
  <c r="E49" i="3"/>
  <c r="D49" i="3"/>
  <c r="C49" i="3"/>
  <c r="B49" i="3"/>
  <c r="J48" i="3"/>
  <c r="I48" i="3"/>
  <c r="H48" i="3"/>
  <c r="G48" i="3"/>
  <c r="F48" i="3"/>
  <c r="E48" i="3"/>
  <c r="D48" i="3"/>
  <c r="C48" i="3"/>
  <c r="B48" i="3"/>
  <c r="J59" i="2" l="1"/>
  <c r="I59" i="2"/>
  <c r="H59" i="2"/>
  <c r="G59" i="2"/>
  <c r="F59" i="2"/>
  <c r="E59" i="2"/>
  <c r="D59" i="2"/>
  <c r="C59" i="2"/>
  <c r="B59" i="2"/>
  <c r="J58" i="2"/>
  <c r="I58" i="2"/>
  <c r="H58" i="2"/>
  <c r="G58" i="2"/>
  <c r="F58" i="2"/>
  <c r="E58" i="2"/>
  <c r="D58" i="2"/>
  <c r="C58" i="2"/>
  <c r="B58" i="2"/>
  <c r="J57" i="2"/>
  <c r="I57" i="2"/>
  <c r="H57" i="2"/>
  <c r="G57" i="2"/>
  <c r="F57" i="2"/>
  <c r="E57" i="2"/>
  <c r="D57" i="2"/>
  <c r="C57" i="2"/>
  <c r="B57" i="2"/>
  <c r="J56" i="2"/>
  <c r="I56" i="2"/>
  <c r="H56" i="2"/>
  <c r="G56" i="2"/>
  <c r="F56" i="2"/>
  <c r="E56" i="2"/>
  <c r="D56" i="2"/>
  <c r="C56" i="2"/>
  <c r="B56" i="2"/>
  <c r="J55" i="2"/>
  <c r="I55" i="2"/>
  <c r="H55" i="2"/>
  <c r="G55" i="2"/>
  <c r="F55" i="2"/>
  <c r="E55" i="2"/>
  <c r="D55" i="2"/>
  <c r="C55" i="2"/>
  <c r="B55" i="2"/>
  <c r="J54" i="2"/>
  <c r="I54" i="2"/>
  <c r="H54" i="2"/>
  <c r="G54" i="2"/>
  <c r="F54" i="2"/>
  <c r="E54" i="2"/>
  <c r="D54" i="2"/>
  <c r="C54" i="2"/>
  <c r="B54" i="2"/>
  <c r="J53" i="2"/>
  <c r="I53" i="2"/>
  <c r="H53" i="2"/>
  <c r="G53" i="2"/>
  <c r="F53" i="2"/>
  <c r="E53" i="2"/>
  <c r="D53" i="2"/>
  <c r="C53" i="2"/>
  <c r="B53" i="2"/>
  <c r="J52" i="2"/>
  <c r="I52" i="2"/>
  <c r="H52" i="2"/>
  <c r="G52" i="2"/>
  <c r="F52" i="2"/>
  <c r="E52" i="2"/>
  <c r="D52" i="2"/>
  <c r="C52" i="2"/>
  <c r="B52" i="2"/>
  <c r="J51" i="2"/>
  <c r="I51" i="2"/>
  <c r="H51" i="2"/>
  <c r="G51" i="2"/>
  <c r="F51" i="2"/>
  <c r="E51" i="2"/>
  <c r="D51" i="2"/>
  <c r="C51" i="2"/>
  <c r="B51" i="2"/>
  <c r="J50" i="2"/>
  <c r="I50" i="2"/>
  <c r="H50" i="2"/>
  <c r="G50" i="2"/>
  <c r="F50" i="2"/>
  <c r="E50" i="2"/>
  <c r="D50" i="2"/>
  <c r="C50" i="2"/>
  <c r="B50" i="2"/>
  <c r="J49" i="2"/>
  <c r="I49" i="2"/>
  <c r="H49" i="2"/>
  <c r="G49" i="2"/>
  <c r="F49" i="2"/>
  <c r="E49" i="2"/>
  <c r="D49" i="2"/>
  <c r="C49" i="2"/>
  <c r="B49" i="2"/>
  <c r="J48" i="2"/>
  <c r="I48" i="2"/>
  <c r="H48" i="2"/>
  <c r="G48" i="2"/>
  <c r="F48" i="2"/>
  <c r="E48" i="2"/>
  <c r="D48" i="2"/>
  <c r="C48" i="2"/>
  <c r="B48" i="2"/>
  <c r="B62" i="2" l="1"/>
  <c r="K49" i="3"/>
  <c r="K50" i="3"/>
  <c r="K51" i="3"/>
  <c r="K52" i="3"/>
  <c r="K53" i="3"/>
  <c r="K55" i="3"/>
  <c r="K56" i="3"/>
  <c r="K57" i="3"/>
  <c r="K58" i="3"/>
  <c r="K59" i="3"/>
  <c r="K48" i="2"/>
  <c r="K49" i="2"/>
  <c r="K50" i="2"/>
  <c r="K51" i="2"/>
  <c r="K52" i="2"/>
  <c r="K53" i="2"/>
  <c r="K54" i="2"/>
  <c r="K55" i="2"/>
  <c r="K56" i="2"/>
  <c r="K57" i="2"/>
  <c r="K58" i="2"/>
  <c r="K59" i="2"/>
  <c r="B63" i="2"/>
  <c r="B73" i="2"/>
  <c r="B20" i="3"/>
  <c r="B64" i="2"/>
  <c r="B65" i="2"/>
  <c r="B66" i="2"/>
  <c r="B67" i="2"/>
  <c r="B68" i="2"/>
  <c r="B69" i="2"/>
  <c r="B70" i="2"/>
  <c r="B71" i="2"/>
  <c r="B72" i="2"/>
  <c r="C20" i="3"/>
  <c r="D20" i="3"/>
  <c r="E20" i="3"/>
  <c r="F20" i="3"/>
  <c r="G20" i="3"/>
  <c r="H20" i="3"/>
  <c r="I20" i="3"/>
  <c r="J20" i="3"/>
  <c r="B17" i="3"/>
  <c r="B21" i="3"/>
  <c r="C21" i="3"/>
  <c r="D21" i="3"/>
  <c r="E21" i="3"/>
  <c r="F21" i="3"/>
  <c r="G21" i="3"/>
  <c r="H21" i="3"/>
  <c r="I21" i="3"/>
  <c r="J21" i="3"/>
  <c r="B22" i="3"/>
  <c r="C22" i="3"/>
  <c r="D22" i="3"/>
  <c r="E22" i="3"/>
  <c r="F22" i="3"/>
  <c r="G22" i="3"/>
  <c r="H22" i="3"/>
  <c r="I22" i="3"/>
  <c r="J22" i="3"/>
  <c r="B23" i="3"/>
  <c r="C23" i="3"/>
  <c r="D23" i="3"/>
  <c r="E23" i="3"/>
  <c r="F23" i="3"/>
  <c r="G23" i="3"/>
  <c r="H23" i="3"/>
  <c r="I23" i="3"/>
  <c r="J23" i="3"/>
  <c r="B24" i="3"/>
  <c r="C24" i="3"/>
  <c r="D24" i="3"/>
  <c r="E24" i="3"/>
  <c r="F24" i="3"/>
  <c r="G24" i="3"/>
  <c r="H24" i="3"/>
  <c r="I24" i="3"/>
  <c r="J24" i="3"/>
  <c r="B25" i="3"/>
  <c r="C25" i="3"/>
  <c r="D25" i="3"/>
  <c r="E25" i="3"/>
  <c r="F25" i="3"/>
  <c r="G25" i="3"/>
  <c r="H25" i="3"/>
  <c r="I25" i="3"/>
  <c r="J25" i="3"/>
  <c r="B26" i="3"/>
  <c r="C26" i="3"/>
  <c r="D26" i="3"/>
  <c r="E26" i="3"/>
  <c r="F26" i="3"/>
  <c r="G26" i="3"/>
  <c r="H26" i="3"/>
  <c r="I26" i="3"/>
  <c r="J26" i="3"/>
  <c r="B27" i="3"/>
  <c r="C27" i="3"/>
  <c r="D27" i="3"/>
  <c r="E27" i="3"/>
  <c r="F27" i="3"/>
  <c r="G27" i="3"/>
  <c r="H27" i="3"/>
  <c r="I27" i="3"/>
  <c r="J27" i="3"/>
  <c r="B28" i="3"/>
  <c r="C28" i="3"/>
  <c r="D28" i="3"/>
  <c r="E28" i="3"/>
  <c r="F28" i="3"/>
  <c r="G28" i="3"/>
  <c r="H28" i="3"/>
  <c r="I28" i="3"/>
  <c r="J28" i="3"/>
  <c r="B29" i="3"/>
  <c r="C29" i="3"/>
  <c r="D29" i="3"/>
  <c r="E29" i="3"/>
  <c r="F29" i="3"/>
  <c r="G29" i="3"/>
  <c r="H29" i="3"/>
  <c r="I29" i="3"/>
  <c r="J29" i="3"/>
  <c r="B30" i="3"/>
  <c r="C30" i="3"/>
  <c r="D30" i="3"/>
  <c r="E30" i="3"/>
  <c r="F30" i="3"/>
  <c r="G30" i="3"/>
  <c r="H30" i="3"/>
  <c r="I30" i="3"/>
  <c r="J30" i="3"/>
  <c r="B31" i="3"/>
  <c r="C31" i="3"/>
  <c r="D31" i="3"/>
  <c r="E31" i="3"/>
  <c r="F31" i="3"/>
  <c r="G31" i="3"/>
  <c r="H31" i="3"/>
  <c r="I31" i="3"/>
  <c r="J31" i="3"/>
  <c r="D91" i="3"/>
  <c r="B5" i="3"/>
  <c r="C5" i="3"/>
  <c r="D5" i="3"/>
  <c r="E5" i="3"/>
  <c r="F5" i="3"/>
  <c r="G5" i="3"/>
  <c r="H5" i="3"/>
  <c r="I5" i="3"/>
  <c r="J5" i="3"/>
  <c r="B6" i="3"/>
  <c r="C6" i="3"/>
  <c r="D6" i="3"/>
  <c r="E6" i="3"/>
  <c r="F6" i="3"/>
  <c r="G6" i="3"/>
  <c r="H6" i="3"/>
  <c r="I6" i="3"/>
  <c r="J6" i="3"/>
  <c r="B7" i="3"/>
  <c r="C7" i="3"/>
  <c r="D7" i="3"/>
  <c r="E7" i="3"/>
  <c r="F7" i="3"/>
  <c r="G7" i="3"/>
  <c r="H7" i="3"/>
  <c r="I7" i="3"/>
  <c r="J7" i="3"/>
  <c r="B8" i="3"/>
  <c r="C8" i="3"/>
  <c r="D8" i="3"/>
  <c r="E8" i="3"/>
  <c r="F8" i="3"/>
  <c r="G8" i="3"/>
  <c r="H8" i="3"/>
  <c r="I8" i="3"/>
  <c r="J8" i="3"/>
  <c r="B9" i="3"/>
  <c r="C9" i="3"/>
  <c r="D9" i="3"/>
  <c r="E9" i="3"/>
  <c r="F9" i="3"/>
  <c r="G9" i="3"/>
  <c r="H9" i="3"/>
  <c r="I9" i="3"/>
  <c r="J9" i="3"/>
  <c r="B10" i="3"/>
  <c r="C10" i="3"/>
  <c r="D10" i="3"/>
  <c r="E10" i="3"/>
  <c r="F10" i="3"/>
  <c r="G10" i="3"/>
  <c r="H10" i="3"/>
  <c r="I10" i="3"/>
  <c r="J10" i="3"/>
  <c r="B11" i="3"/>
  <c r="C11" i="3"/>
  <c r="D11" i="3"/>
  <c r="E11" i="3"/>
  <c r="F11" i="3"/>
  <c r="G11" i="3"/>
  <c r="H11" i="3"/>
  <c r="I11" i="3"/>
  <c r="J11" i="3"/>
  <c r="B12" i="3"/>
  <c r="C12" i="3"/>
  <c r="D12" i="3"/>
  <c r="E12" i="3"/>
  <c r="F12" i="3"/>
  <c r="G12" i="3"/>
  <c r="H12" i="3"/>
  <c r="I12" i="3"/>
  <c r="J12" i="3"/>
  <c r="B13" i="3"/>
  <c r="C13" i="3"/>
  <c r="D13" i="3"/>
  <c r="E13" i="3"/>
  <c r="F13" i="3"/>
  <c r="G13" i="3"/>
  <c r="H13" i="3"/>
  <c r="I13" i="3"/>
  <c r="J13" i="3"/>
  <c r="B14" i="3"/>
  <c r="C14" i="3"/>
  <c r="D14" i="3"/>
  <c r="E14" i="3"/>
  <c r="F14" i="3"/>
  <c r="G14" i="3"/>
  <c r="H14" i="3"/>
  <c r="I14" i="3"/>
  <c r="J14" i="3"/>
  <c r="B15" i="3"/>
  <c r="C15" i="3"/>
  <c r="D15" i="3"/>
  <c r="E15" i="3"/>
  <c r="F15" i="3"/>
  <c r="G15" i="3"/>
  <c r="H15" i="3"/>
  <c r="I15" i="3"/>
  <c r="J15" i="3"/>
  <c r="J4" i="3"/>
  <c r="C4" i="3"/>
  <c r="D4" i="3"/>
  <c r="E4" i="3"/>
  <c r="F4" i="3"/>
  <c r="G4" i="3"/>
  <c r="H4" i="3"/>
  <c r="I4" i="3"/>
  <c r="B4" i="3"/>
  <c r="C45" i="3" l="1"/>
  <c r="D44" i="3"/>
  <c r="E43" i="3"/>
  <c r="F42" i="3"/>
  <c r="G41" i="3"/>
  <c r="H40" i="3"/>
  <c r="I39" i="3"/>
  <c r="I67" i="3" s="1"/>
  <c r="J38" i="3"/>
  <c r="J66" i="3" s="1"/>
  <c r="B38" i="3"/>
  <c r="C37" i="3"/>
  <c r="D36" i="3"/>
  <c r="E35" i="3"/>
  <c r="G34" i="3"/>
  <c r="J45" i="3"/>
  <c r="B45" i="3"/>
  <c r="B73" i="3" s="1"/>
  <c r="C44" i="3"/>
  <c r="D43" i="3"/>
  <c r="E42" i="3"/>
  <c r="F41" i="3"/>
  <c r="F69" i="3" s="1"/>
  <c r="G40" i="3"/>
  <c r="H39" i="3"/>
  <c r="I38" i="3"/>
  <c r="J37" i="3"/>
  <c r="J65" i="3" s="1"/>
  <c r="B37" i="3"/>
  <c r="B65" i="3" s="1"/>
  <c r="C36" i="3"/>
  <c r="D35" i="3"/>
  <c r="F34" i="3"/>
  <c r="F62" i="3" s="1"/>
  <c r="I45" i="3"/>
  <c r="J44" i="3"/>
  <c r="B44" i="3"/>
  <c r="C43" i="3"/>
  <c r="C71" i="3" s="1"/>
  <c r="D42" i="3"/>
  <c r="D70" i="3" s="1"/>
  <c r="E41" i="3"/>
  <c r="F40" i="3"/>
  <c r="G39" i="3"/>
  <c r="G67" i="3" s="1"/>
  <c r="H38" i="3"/>
  <c r="I37" i="3"/>
  <c r="J36" i="3"/>
  <c r="B36" i="3"/>
  <c r="B64" i="3" s="1"/>
  <c r="C35" i="3"/>
  <c r="C63" i="3" s="1"/>
  <c r="E34" i="3"/>
  <c r="H45" i="3"/>
  <c r="I44" i="3"/>
  <c r="I72" i="3" s="1"/>
  <c r="J43" i="3"/>
  <c r="B43" i="3"/>
  <c r="C42" i="3"/>
  <c r="D41" i="3"/>
  <c r="D69" i="3" s="1"/>
  <c r="E40" i="3"/>
  <c r="E68" i="3" s="1"/>
  <c r="F39" i="3"/>
  <c r="G38" i="3"/>
  <c r="H37" i="3"/>
  <c r="H65" i="3" s="1"/>
  <c r="I36" i="3"/>
  <c r="J35" i="3"/>
  <c r="B35" i="3"/>
  <c r="D34" i="3"/>
  <c r="D62" i="3" s="1"/>
  <c r="G45" i="3"/>
  <c r="G73" i="3" s="1"/>
  <c r="H44" i="3"/>
  <c r="I43" i="3"/>
  <c r="J42" i="3"/>
  <c r="J70" i="3" s="1"/>
  <c r="B42" i="3"/>
  <c r="C41" i="3"/>
  <c r="D40" i="3"/>
  <c r="E39" i="3"/>
  <c r="E67" i="3" s="1"/>
  <c r="F38" i="3"/>
  <c r="G37" i="3"/>
  <c r="H36" i="3"/>
  <c r="I35" i="3"/>
  <c r="I63" i="3" s="1"/>
  <c r="C34" i="3"/>
  <c r="F45" i="3"/>
  <c r="G44" i="3"/>
  <c r="H43" i="3"/>
  <c r="H71" i="3" s="1"/>
  <c r="I42" i="3"/>
  <c r="I70" i="3" s="1"/>
  <c r="J41" i="3"/>
  <c r="B41" i="3"/>
  <c r="C40" i="3"/>
  <c r="C68" i="3" s="1"/>
  <c r="D39" i="3"/>
  <c r="E38" i="3"/>
  <c r="F37" i="3"/>
  <c r="G36" i="3"/>
  <c r="G64" i="3" s="1"/>
  <c r="H35" i="3"/>
  <c r="H63" i="3" s="1"/>
  <c r="J34" i="3"/>
  <c r="E45" i="3"/>
  <c r="F44" i="3"/>
  <c r="F72" i="3" s="1"/>
  <c r="G43" i="3"/>
  <c r="H42" i="3"/>
  <c r="I41" i="3"/>
  <c r="J40" i="3"/>
  <c r="J68" i="3" s="1"/>
  <c r="B40" i="3"/>
  <c r="B68" i="3" s="1"/>
  <c r="C39" i="3"/>
  <c r="D38" i="3"/>
  <c r="E37" i="3"/>
  <c r="E65" i="3" s="1"/>
  <c r="F36" i="3"/>
  <c r="G35" i="3"/>
  <c r="I34" i="3"/>
  <c r="B34" i="3"/>
  <c r="B62" i="3" s="1"/>
  <c r="D45" i="3"/>
  <c r="D73" i="3" s="1"/>
  <c r="E44" i="3"/>
  <c r="F43" i="3"/>
  <c r="G42" i="3"/>
  <c r="G70" i="3" s="1"/>
  <c r="H41" i="3"/>
  <c r="I40" i="3"/>
  <c r="J39" i="3"/>
  <c r="B39" i="3"/>
  <c r="B67" i="3" s="1"/>
  <c r="C38" i="3"/>
  <c r="C66" i="3" s="1"/>
  <c r="D37" i="3"/>
  <c r="E36" i="3"/>
  <c r="F35" i="3"/>
  <c r="F63" i="3" s="1"/>
  <c r="H34" i="3"/>
  <c r="C65" i="2"/>
  <c r="C70" i="2"/>
  <c r="C63" i="2"/>
  <c r="K48" i="3"/>
  <c r="K54" i="3"/>
  <c r="B72" i="3"/>
  <c r="D64" i="2"/>
  <c r="D63" i="2"/>
  <c r="D65" i="2"/>
  <c r="D70" i="2"/>
  <c r="D62" i="2"/>
  <c r="D66" i="2"/>
  <c r="D71" i="2"/>
  <c r="D73" i="2"/>
  <c r="D69" i="2"/>
  <c r="D67" i="2"/>
  <c r="D72" i="2"/>
  <c r="D68" i="2"/>
  <c r="G62" i="3"/>
  <c r="G66" i="3"/>
  <c r="J63" i="3"/>
  <c r="J62" i="3"/>
  <c r="C73" i="3"/>
  <c r="H72" i="3"/>
  <c r="D72" i="3"/>
  <c r="F70" i="3"/>
  <c r="G69" i="3"/>
  <c r="C69" i="3"/>
  <c r="H68" i="3"/>
  <c r="D68" i="3"/>
  <c r="F66" i="3"/>
  <c r="G65" i="3"/>
  <c r="C65" i="3"/>
  <c r="H64" i="3"/>
  <c r="D64" i="3"/>
  <c r="C69" i="2"/>
  <c r="C68" i="2"/>
  <c r="C62" i="3"/>
  <c r="J71" i="3"/>
  <c r="C70" i="3"/>
  <c r="J67" i="3"/>
  <c r="D65" i="3"/>
  <c r="J73" i="3"/>
  <c r="F73" i="3"/>
  <c r="G72" i="3"/>
  <c r="C72" i="3"/>
  <c r="D71" i="3"/>
  <c r="J69" i="3"/>
  <c r="G68" i="3"/>
  <c r="H67" i="3"/>
  <c r="D67" i="3"/>
  <c r="F65" i="3"/>
  <c r="C64" i="3"/>
  <c r="D63" i="3"/>
  <c r="C72" i="2"/>
  <c r="C67" i="2"/>
  <c r="H73" i="3"/>
  <c r="F71" i="3"/>
  <c r="H69" i="3"/>
  <c r="F67" i="3"/>
  <c r="H62" i="3"/>
  <c r="I73" i="3"/>
  <c r="E73" i="3"/>
  <c r="J72" i="3"/>
  <c r="G71" i="3"/>
  <c r="H70" i="3"/>
  <c r="I69" i="3"/>
  <c r="E69" i="3"/>
  <c r="F68" i="3"/>
  <c r="C67" i="3"/>
  <c r="H66" i="3"/>
  <c r="D66" i="3"/>
  <c r="I65" i="3"/>
  <c r="J64" i="3"/>
  <c r="F64" i="3"/>
  <c r="G63" i="3"/>
  <c r="C73" i="2"/>
  <c r="C71" i="2"/>
  <c r="C66" i="2"/>
  <c r="C64" i="2"/>
  <c r="C62" i="2"/>
  <c r="E72" i="3"/>
  <c r="B71" i="3"/>
  <c r="I68" i="3"/>
  <c r="I64" i="3"/>
  <c r="E64" i="3"/>
  <c r="B63" i="3"/>
  <c r="I71" i="3"/>
  <c r="E71" i="3"/>
  <c r="B70" i="3"/>
  <c r="B66" i="3"/>
  <c r="E63" i="3"/>
  <c r="I62" i="3"/>
  <c r="E62" i="3"/>
  <c r="E70" i="3"/>
  <c r="B69" i="3"/>
  <c r="I66" i="3"/>
  <c r="E66" i="3"/>
  <c r="B77" i="3" l="1"/>
  <c r="B78" i="3"/>
  <c r="B82" i="3"/>
  <c r="B87" i="3"/>
  <c r="B86" i="3"/>
  <c r="B84" i="3"/>
  <c r="B76" i="3"/>
  <c r="B81" i="3"/>
  <c r="B85" i="3"/>
  <c r="B83" i="3"/>
  <c r="B79" i="3"/>
  <c r="B80" i="3"/>
  <c r="E68" i="2"/>
  <c r="E69" i="2"/>
  <c r="E63" i="2"/>
  <c r="E64" i="2"/>
  <c r="E65" i="2"/>
  <c r="E70" i="2"/>
  <c r="E72" i="2"/>
  <c r="E62" i="2"/>
  <c r="E66" i="2"/>
  <c r="E71" i="2"/>
  <c r="E73" i="2"/>
  <c r="E67" i="2"/>
  <c r="B90" i="3" l="1"/>
  <c r="B93" i="3" s="1"/>
  <c r="B88" i="3"/>
  <c r="F67" i="2"/>
  <c r="F68" i="2"/>
  <c r="F72" i="2"/>
  <c r="F71" i="2"/>
  <c r="F63" i="2"/>
  <c r="F69" i="2"/>
  <c r="F62" i="2"/>
  <c r="F73" i="2"/>
  <c r="F64" i="2"/>
  <c r="F65" i="2"/>
  <c r="F70" i="2"/>
  <c r="F66" i="2"/>
  <c r="G62" i="2" l="1"/>
  <c r="G66" i="2"/>
  <c r="G71" i="2"/>
  <c r="G73" i="2"/>
  <c r="G67" i="2"/>
  <c r="G68" i="2"/>
  <c r="G72" i="2"/>
  <c r="G65" i="2"/>
  <c r="G63" i="2"/>
  <c r="G69" i="2"/>
  <c r="G64" i="2"/>
  <c r="G70" i="2"/>
  <c r="H64" i="2" l="1"/>
  <c r="H65" i="2"/>
  <c r="H70" i="2"/>
  <c r="H62" i="2"/>
  <c r="H66" i="2"/>
  <c r="H71" i="2"/>
  <c r="H73" i="2"/>
  <c r="H67" i="2"/>
  <c r="H68" i="2"/>
  <c r="H72" i="2"/>
  <c r="H63" i="2"/>
  <c r="H69" i="2"/>
  <c r="I63" i="2" l="1"/>
  <c r="I69" i="2"/>
  <c r="I67" i="2"/>
  <c r="I72" i="2"/>
  <c r="I64" i="2"/>
  <c r="I65" i="2"/>
  <c r="I70" i="2"/>
  <c r="I62" i="2"/>
  <c r="I66" i="2"/>
  <c r="I71" i="2"/>
  <c r="I73" i="2"/>
  <c r="I68" i="2"/>
  <c r="J67" i="2" l="1"/>
  <c r="B81" i="2" s="1"/>
  <c r="J68" i="2"/>
  <c r="B82" i="2" s="1"/>
  <c r="J71" i="2"/>
  <c r="B85" i="2" s="1"/>
  <c r="J73" i="2"/>
  <c r="B87" i="2" s="1"/>
  <c r="J63" i="2"/>
  <c r="B77" i="2" s="1"/>
  <c r="J69" i="2"/>
  <c r="B83" i="2" s="1"/>
  <c r="J72" i="2"/>
  <c r="B86" i="2" s="1"/>
  <c r="J62" i="2"/>
  <c r="B76" i="2" s="1"/>
  <c r="J64" i="2"/>
  <c r="B78" i="2" s="1"/>
  <c r="J65" i="2"/>
  <c r="B79" i="2" s="1"/>
  <c r="J70" i="2"/>
  <c r="B84" i="2" s="1"/>
  <c r="J66" i="2"/>
  <c r="B80" i="2" s="1"/>
  <c r="B90" i="2" l="1"/>
  <c r="B93" i="2" s="1"/>
  <c r="B8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5" authorId="0" shapeId="0" xr:uid="{DEDA60AE-63A1-4D8C-ACF0-6BCF2949E4C0}">
      <text>
        <r>
          <rPr>
            <sz val="11"/>
            <color indexed="81"/>
            <rFont val="Meiryo UI"/>
            <family val="3"/>
            <charset val="128"/>
          </rPr>
          <t>端数処理を実施
公表版では非表示にする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9" authorId="0" shapeId="0" xr:uid="{EB64CC7E-580F-4633-9E7E-D33B31F23872}">
      <text>
        <r>
          <rPr>
            <sz val="11"/>
            <color indexed="81"/>
            <rFont val="Meiryo UI"/>
            <family val="3"/>
            <charset val="128"/>
          </rPr>
          <t>リリース後の、仕上がりの供給力
（メインオークションの提供する各月の供給力－リリースオークションの提供する各月の供給力）</t>
        </r>
      </text>
    </comment>
  </commentList>
</comments>
</file>

<file path=xl/sharedStrings.xml><?xml version="1.0" encoding="utf-8"?>
<sst xmlns="http://schemas.openxmlformats.org/spreadsheetml/2006/main" count="737" uniqueCount="149">
  <si>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</si>
  <si>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</si>
  <si>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</si>
  <si>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</si>
  <si>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</si>
  <si>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</si>
  <si>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</si>
  <si>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</si>
  <si>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</si>
  <si>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</si>
  <si>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</si>
  <si>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</si>
  <si>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</si>
  <si>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</si>
  <si>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</si>
  <si>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</si>
  <si>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</si>
  <si>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</si>
  <si>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</si>
  <si>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</si>
  <si>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</si>
  <si>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</si>
  <si>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</si>
  <si>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</si>
  <si>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</si>
  <si>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</si>
  <si>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</si>
  <si>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：手入力</t>
    <rPh sb="1" eb="2">
      <t>テ</t>
    </rPh>
    <rPh sb="2" eb="4">
      <t>ニュウリョク</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</si>
  <si>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</si>
  <si>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</si>
  <si>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</si>
  <si>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</si>
  <si>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</si>
  <si>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</si>
  <si>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</si>
  <si>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</si>
  <si>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</si>
  <si>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</si>
  <si>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</si>
  <si>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</si>
  <si>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</si>
  <si>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</si>
  <si>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</si>
  <si>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</si>
  <si>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選択した
電源種別の区分</t>
    <rPh sb="0" eb="2">
      <t>センタク</t>
    </rPh>
    <rPh sb="5" eb="7">
      <t>デンゲン</t>
    </rPh>
    <rPh sb="7" eb="9">
      <t>シュベツ</t>
    </rPh>
    <rPh sb="10" eb="12">
      <t>クブン</t>
    </rPh>
    <phoneticPr fontId="10"/>
  </si>
  <si>
    <t>選択可能な
発電方式の区分</t>
    <rPh sb="0" eb="2">
      <t>センタク</t>
    </rPh>
    <rPh sb="2" eb="4">
      <t>カノウ</t>
    </rPh>
    <rPh sb="6" eb="8">
      <t>ハツデン</t>
    </rPh>
    <rPh sb="8" eb="10">
      <t>ホウシキ</t>
    </rPh>
    <rPh sb="11" eb="13">
      <t>クブン</t>
    </rPh>
    <phoneticPr fontId="10"/>
  </si>
  <si>
    <t>水力</t>
    <rPh sb="0" eb="2">
      <t>スイリョク</t>
    </rPh>
    <phoneticPr fontId="10"/>
  </si>
  <si>
    <t>一般（貯水式）</t>
  </si>
  <si>
    <t>一般（自流式）</t>
  </si>
  <si>
    <t>揚水（混合揚水）</t>
  </si>
  <si>
    <t>揚水（純揚水）</t>
  </si>
  <si>
    <t>火力</t>
    <rPh sb="0" eb="2">
      <t>カリョク</t>
    </rPh>
    <phoneticPr fontId="10"/>
  </si>
  <si>
    <t>石炭</t>
  </si>
  <si>
    <t>LNG（GTCC）</t>
  </si>
  <si>
    <t>LNG（その他）</t>
  </si>
  <si>
    <t>石油</t>
  </si>
  <si>
    <t>LPG</t>
  </si>
  <si>
    <t>その他ガス</t>
  </si>
  <si>
    <t>歴青質混合物</t>
  </si>
  <si>
    <t>その他</t>
  </si>
  <si>
    <t>原子力</t>
    <rPh sb="0" eb="3">
      <t>ゲンシリョク</t>
    </rPh>
    <phoneticPr fontId="10"/>
  </si>
  <si>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</si>
  <si>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</si>
  <si>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</si>
  <si>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</si>
  <si>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</si>
  <si>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</si>
  <si>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</si>
  <si>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</si>
  <si>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</si>
  <si>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</si>
  <si>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10"/>
  </si>
  <si>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</si>
  <si>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</si>
  <si>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7" eb="9">
      <t>オウサツ</t>
    </rPh>
    <rPh sb="9" eb="11">
      <t>ヨウリョウ</t>
    </rPh>
    <rPh sb="11" eb="13">
      <t>トウロク</t>
    </rPh>
    <rPh sb="13" eb="1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</si>
  <si>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</si>
  <si>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t>・容量を提供する電源等の区分については、安定電源で固定です。</t>
    <rPh sb="20" eb="22">
      <t>アンテイ</t>
    </rPh>
    <rPh sb="22" eb="24">
      <t>デンゲン</t>
    </rPh>
    <rPh sb="25" eb="27">
      <t>コテイ</t>
    </rPh>
    <phoneticPr fontId="2"/>
  </si>
  <si>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2"/>
  </si>
  <si>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</si>
  <si>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</si>
  <si>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</si>
  <si>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</si>
  <si>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</si>
  <si>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</si>
  <si>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安定電源</t>
    <phoneticPr fontId="2"/>
  </si>
  <si>
    <t>&lt;会社名&gt;</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</si>
  <si>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</si>
  <si>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</si>
  <si>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</si>
  <si>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東京</t>
  </si>
  <si>
    <t>③再エネ各月kW</t>
    <rPh sb="1" eb="2">
      <t>サイ</t>
    </rPh>
    <rPh sb="4" eb="6">
      <t>カクツキ</t>
    </rPh>
    <phoneticPr fontId="2"/>
  </si>
  <si>
    <t>④必要供給力(再エネ除き)</t>
    <rPh sb="1" eb="3">
      <t>ヒツヨウ</t>
    </rPh>
    <rPh sb="3" eb="6">
      <t>キョウキュウリョク</t>
    </rPh>
    <rPh sb="7" eb="8">
      <t>サイ</t>
    </rPh>
    <rPh sb="10" eb="11">
      <t>ノゾ</t>
    </rPh>
    <phoneticPr fontId="2"/>
  </si>
  <si>
    <t>⑤火力供給力</t>
    <rPh sb="1" eb="3">
      <t>カリョク</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</si>
  <si>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</si>
  <si>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</si>
  <si>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</si>
  <si>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</si>
  <si>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＜考え方、入力手順＞</t>
    <rPh sb="1" eb="2">
      <t>カンガ</t>
    </rPh>
    <rPh sb="3" eb="4">
      <t>カタ</t>
    </rPh>
    <rPh sb="5" eb="7">
      <t>ニュウリョク</t>
    </rPh>
    <rPh sb="7" eb="9">
      <t>テジュン</t>
    </rPh>
    <phoneticPr fontId="2"/>
  </si>
  <si>
    <t>年間調整係数を算定する仕組み。</t>
    <rPh sb="0" eb="2">
      <t>ネンカン</t>
    </rPh>
    <rPh sb="2" eb="4">
      <t>チョウセイ</t>
    </rPh>
    <rPh sb="4" eb="6">
      <t>ケイスウ</t>
    </rPh>
    <rPh sb="7" eb="9">
      <t>サンテイ</t>
    </rPh>
    <rPh sb="11" eb="13">
      <t>シク</t>
    </rPh>
    <phoneticPr fontId="2"/>
  </si>
  <si>
    <t>＜入力手順＞</t>
    <rPh sb="1" eb="3">
      <t>ニュウリョク</t>
    </rPh>
    <rPh sb="3" eb="5">
      <t>テジュン</t>
    </rPh>
    <phoneticPr fontId="2"/>
  </si>
  <si>
    <t>再エネ、揚水と同様で、事業者による各月供給力を元に、</t>
    <rPh sb="0" eb="1">
      <t>サイ</t>
    </rPh>
    <rPh sb="4" eb="6">
      <t>ヨウスイ</t>
    </rPh>
    <rPh sb="7" eb="9">
      <t>ドウヨウ</t>
    </rPh>
    <rPh sb="11" eb="14">
      <t>ジギョウシャ</t>
    </rPh>
    <rPh sb="17" eb="19">
      <t>カクツキ</t>
    </rPh>
    <rPh sb="19" eb="22">
      <t>キョウキュウリョク</t>
    </rPh>
    <rPh sb="23" eb="24">
      <t>モト</t>
    </rPh>
    <phoneticPr fontId="2"/>
  </si>
  <si>
    <t>揚水の期待容量算出ツールと同様の入力データを転記する。</t>
    <rPh sb="0" eb="2">
      <t>ヨウスイ</t>
    </rPh>
    <rPh sb="3" eb="5">
      <t>キタイ</t>
    </rPh>
    <rPh sb="5" eb="7">
      <t>ヨウリョウ</t>
    </rPh>
    <rPh sb="7" eb="9">
      <t>サンシュツ</t>
    </rPh>
    <rPh sb="13" eb="15">
      <t>ドウヨウ</t>
    </rPh>
    <rPh sb="16" eb="18">
      <t>ニュウリョク</t>
    </rPh>
    <rPh sb="22" eb="24">
      <t>テンキ</t>
    </rPh>
    <phoneticPr fontId="2"/>
  </si>
  <si>
    <t>・発電方式の区分については、電源等情報(詳細情報)に登録した区分を記載して下さい。ただし、複数の区分を登録している場合は、主たる区分を記載して下さい。</t>
  </si>
  <si>
    <t>・エリア名については、電源等情報(基本情報)に登録した「エリア名」を記載して下さい。</t>
  </si>
  <si>
    <t>・設備容量については、電源等情報(詳細情報)に登録した「設備容量」を応札単位毎に合計した値を記載して下さい。</t>
  </si>
  <si>
    <r>
      <t>・期待容量については、自動計算されます。　※</t>
    </r>
    <r>
      <rPr>
        <u/>
        <sz val="11"/>
        <rFont val="Meiryo UI"/>
        <family val="3"/>
        <charset val="128"/>
      </rPr>
      <t>この値が容量オークションに応札する際の応札容量の上限値になります。</t>
    </r>
  </si>
  <si>
    <r>
      <t>・提供する各月の供給力については、各月の供給力の最大値を上限に、任意に記載して下さい。※</t>
    </r>
    <r>
      <rPr>
        <u/>
        <sz val="11"/>
        <rFont val="Meiryo UI"/>
        <family val="3"/>
        <charset val="128"/>
      </rPr>
      <t>この値がアセスメント対象容量になります。</t>
    </r>
    <phoneticPr fontId="2"/>
  </si>
  <si>
    <r>
      <t>・応札容量については、自動計算されます。　※</t>
    </r>
    <r>
      <rPr>
        <u/>
        <sz val="11"/>
        <rFont val="Meiryo UI"/>
        <family val="3"/>
        <charset val="128"/>
      </rPr>
      <t>応札時、この値を容量市場システムで応札容量に入力してください。</t>
    </r>
    <phoneticPr fontId="2"/>
  </si>
  <si>
    <t>1．以下の項目については、期待容量の登録期間中(2022/9/20～10/4)に容量市場システムに登録して下さい。</t>
    <phoneticPr fontId="2"/>
  </si>
  <si>
    <t>・電源等識別番号については、電源等情報(基本情報)に登録した後に、容量市場システムで付番された番号を記載して下さい。</t>
    <rPh sb="20" eb="22">
      <t>キホン</t>
    </rPh>
    <rPh sb="22" eb="24">
      <t>ジョウホウ</t>
    </rPh>
    <phoneticPr fontId="2"/>
  </si>
  <si>
    <t>2．以下の項目については、2022/11/22までに容量市場システムに登録して下さい。</t>
    <phoneticPr fontId="2"/>
  </si>
  <si>
    <t>・各月の供給力の最大値については、設備容量から所内消費電力、大気温及びダム水位低下等の影響による能力減分を差し引いた値を記載して下さい。</t>
    <rPh sb="25" eb="27">
      <t>ショウヒ</t>
    </rPh>
    <rPh sb="33" eb="34">
      <t>オヨ</t>
    </rPh>
    <rPh sb="37" eb="39">
      <t>スイイ</t>
    </rPh>
    <rPh sb="39" eb="41">
      <t>テイカ</t>
    </rPh>
    <rPh sb="41" eb="42">
      <t>トウ</t>
    </rPh>
    <phoneticPr fontId="2"/>
  </si>
  <si>
    <r>
      <t>期待容量等算定諸元一覧（対象実需給年度：</t>
    </r>
    <r>
      <rPr>
        <b/>
        <sz val="12"/>
        <rFont val="Meiryo UI"/>
        <family val="3"/>
        <charset val="128"/>
      </rPr>
      <t>2026</t>
    </r>
    <r>
      <rPr>
        <sz val="12"/>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</si>
  <si>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【メインオークション】
各月の供給力の最大値</t>
    <rPh sb="12" eb="14">
      <t>カクツキ</t>
    </rPh>
    <rPh sb="15" eb="18">
      <t>キョウキュウリョク</t>
    </rPh>
    <rPh sb="19" eb="22">
      <t>サイダイチ</t>
    </rPh>
    <phoneticPr fontId="2"/>
  </si>
  <si>
    <t>【メインオークション】
提供する各月の供給力</t>
    <rPh sb="12" eb="14">
      <t>テイキョウ</t>
    </rPh>
    <rPh sb="16" eb="18">
      <t>カクツキ</t>
    </rPh>
    <rPh sb="19" eb="22">
      <t>キョウキュウリョク</t>
    </rPh>
    <phoneticPr fontId="2"/>
  </si>
  <si>
    <t>【メインオークション】
契約容量</t>
    <rPh sb="12" eb="16">
      <t>ケイヤクヨウリョウ</t>
    </rPh>
    <phoneticPr fontId="2"/>
  </si>
  <si>
    <t>【リリースオークション】
リリースする各月の供給力</t>
    <rPh sb="19" eb="21">
      <t>カクツキ</t>
    </rPh>
    <rPh sb="22" eb="25">
      <t>キョウキュウリョク</t>
    </rPh>
    <phoneticPr fontId="2"/>
  </si>
  <si>
    <t>（参考）
リリース後の各月の供給力</t>
    <rPh sb="1" eb="3">
      <t>サンコウ</t>
    </rPh>
    <rPh sb="9" eb="10">
      <t>アト</t>
    </rPh>
    <rPh sb="11" eb="13">
      <t>カクツキ</t>
    </rPh>
    <rPh sb="14" eb="17">
      <t>キョウキュウリョク</t>
    </rPh>
    <phoneticPr fontId="2"/>
  </si>
  <si>
    <t>（参考）
リリース後の契約容量</t>
    <rPh sb="1" eb="3">
      <t>サンコウ</t>
    </rPh>
    <rPh sb="9" eb="10">
      <t>ゴ</t>
    </rPh>
    <rPh sb="11" eb="15">
      <t>ケイヤクヨウリョウ</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</si>
  <si>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b/>
        <sz val="12"/>
        <color rgb="FFFF0000"/>
        <rFont val="Meiryo UI"/>
        <family val="3"/>
        <charset val="128"/>
      </rPr>
      <t>2024</t>
    </r>
    <r>
      <rPr>
        <sz val="12"/>
        <color theme="1"/>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</si>
  <si>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t>※メインオークションに応札している場合、メインオークション期待容量等算定諸元一覧の値を張り付けてください。</t>
    <rPh sb="11" eb="13">
      <t>オウサツ</t>
    </rPh>
    <rPh sb="14" eb="16">
      <t>ジドウ</t>
    </rPh>
    <rPh sb="33" eb="34">
      <t>トウ</t>
    </rPh>
    <rPh sb="34" eb="36">
      <t>サンテイ</t>
    </rPh>
    <rPh sb="36" eb="38">
      <t>ショゲン</t>
    </rPh>
    <rPh sb="38" eb="40">
      <t>イチラン</t>
    </rPh>
    <rPh sb="41" eb="42">
      <t>アタイ</t>
    </rPh>
    <rPh sb="43" eb="44">
      <t>ハ</t>
    </rPh>
    <rPh sb="45" eb="46">
      <t>ツ</t>
    </rPh>
    <phoneticPr fontId="2"/>
  </si>
  <si>
    <t>・エリア名については、電源等情報(基本情報)に登録した「エリア名」を記載して下さい。※</t>
    <phoneticPr fontId="2"/>
  </si>
  <si>
    <r>
      <t>・期待容量については、自動計算されます。　※</t>
    </r>
    <r>
      <rPr>
        <u/>
        <sz val="11"/>
        <color theme="1"/>
        <rFont val="Meiryo UI"/>
        <family val="3"/>
        <charset val="128"/>
      </rPr>
      <t>この値がリリースオークションに応札する際の応札容量の上限値になります。</t>
    </r>
    <phoneticPr fontId="2"/>
  </si>
  <si>
    <t>・リリースする各月の供給力は、メインオークションにおける「提供する各月の供給力」を上限に、任意に記載して下さい。</t>
    <rPh sb="29" eb="31">
      <t>テイキョウ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</si>
  <si>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</si>
  <si>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【リリースオークション】
リリースする応札容量</t>
    <rPh sb="19" eb="21">
      <t>オウサツ</t>
    </rPh>
    <rPh sb="21" eb="23">
      <t>ヨウリョウ</t>
    </rPh>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</si>
  <si>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2"/>
  </si>
  <si>
    <t>2．以下の項目については、2020/7/9までに容量市場システムに登録して下さい。</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</si>
  <si>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</si>
  <si>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・各月の供給力の最大値については、設備容量から所内電力、大気温の影響による能力減少分を差し引いた値を記載して下さい。</t>
    <phoneticPr fontId="2"/>
  </si>
  <si>
    <t>・設備容量については、電源等情報(詳細情報)に登録した「設備容量」を応札単位毎に合計した値を記載して下さい。</t>
    <phoneticPr fontId="2"/>
  </si>
  <si>
    <t>・エリア名については、電源等情報(基本情報)に登録した「エリア名」を記載して下さい。</t>
    <phoneticPr fontId="2"/>
  </si>
  <si>
    <t>・発電方式の区分については、電源等情報(詳細情報)に登録した区分を記載して下さい。ただし、複数の区分を登録している場合は、主たる区分を記載して下さい。</t>
    <phoneticPr fontId="2"/>
  </si>
  <si>
    <r>
      <t>・電源等識別番号については、電源等情報</t>
    </r>
    <r>
      <rPr>
        <sz val="11"/>
        <color theme="1"/>
        <rFont val="Meiryo UI"/>
        <family val="3"/>
        <charset val="128"/>
      </rPr>
      <t>に登録した後に、容量市場システムで付番された番号を記載して下さい。</t>
    </r>
    <phoneticPr fontId="2"/>
  </si>
  <si>
    <t>1．以下の項目については、期待容量の登録期間中(2020/5/7～5/21)に容量市場システムに登録して下さい。</t>
    <phoneticPr fontId="2"/>
  </si>
  <si>
    <t>安定電源</t>
    <rPh sb="0" eb="2">
      <t>アンテイ</t>
    </rPh>
    <rPh sb="2" eb="4">
      <t>デンゲン</t>
    </rPh>
    <phoneticPr fontId="2"/>
  </si>
  <si>
    <t>&lt;会社名&gt;</t>
    <rPh sb="1" eb="3">
      <t>カイシャ</t>
    </rPh>
    <rPh sb="3" eb="4">
      <t>メイ</t>
    </rPh>
    <phoneticPr fontId="2"/>
  </si>
  <si>
    <t>期待容量等算定諸元一覧（対象実需給年度：2024年度）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</si>
  <si>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rPr>
        <sz val="11"/>
        <color rgb="FFFF0000"/>
        <rFont val="Meiryo UI"/>
        <family val="3"/>
        <charset val="128"/>
      </rPr>
      <t>（非表示）</t>
    </r>
    <r>
      <rPr>
        <sz val="11"/>
        <color theme="1"/>
        <rFont val="Meiryo UI"/>
        <family val="3"/>
        <charset val="128"/>
      </rPr>
      <t xml:space="preserve">
リリースする各月の供給力（端数処理後）</t>
    </r>
    <rPh sb="1" eb="4">
      <t>ヒヒョウジ</t>
    </rPh>
    <rPh sb="12" eb="14">
      <t>カクツキ</t>
    </rPh>
    <rPh sb="15" eb="18">
      <t>キョウキュウリョク</t>
    </rPh>
    <rPh sb="19" eb="24">
      <t>ハスウショリゴ</t>
    </rPh>
    <phoneticPr fontId="2"/>
  </si>
  <si>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</si>
  <si>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※本帳票提出時、チェックしてください</t>
    <rPh sb="1" eb="2">
      <t>ホン</t>
    </rPh>
    <rPh sb="2" eb="4">
      <t>チョウヒョウ</t>
    </rPh>
    <rPh sb="4" eb="6">
      <t>テイシュツ</t>
    </rPh>
    <rPh sb="6" eb="7">
      <t>トキ</t>
    </rPh>
    <phoneticPr fontId="2"/>
  </si>
  <si>
    <t>入力箇所(応札容量登録時)</t>
    <rPh sb="5" eb="7">
      <t>オウサツ</t>
    </rPh>
    <rPh sb="7" eb="9">
      <t>ヨウリョウ</t>
    </rPh>
    <rPh sb="9" eb="11">
      <t>トウロク</t>
    </rPh>
    <rPh sb="11" eb="12">
      <t>ジ</t>
    </rPh>
    <phoneticPr fontId="2"/>
  </si>
  <si>
    <r>
      <t>1．以下の項目については、</t>
    </r>
    <r>
      <rPr>
        <sz val="11"/>
        <color rgb="FFFF0000"/>
        <rFont val="Meiryo UI"/>
        <family val="3"/>
        <charset val="128"/>
      </rPr>
      <t>期待容量等算定諸元一覧の登録期間中</t>
    </r>
    <r>
      <rPr>
        <b/>
        <sz val="11"/>
        <color rgb="FFFF0000"/>
        <rFont val="Meiryo UI"/>
        <family val="3"/>
        <charset val="128"/>
      </rPr>
      <t>(2023/6/14～6/20)</t>
    </r>
    <r>
      <rPr>
        <sz val="11"/>
        <color theme="1"/>
        <rFont val="Meiryo UI"/>
        <family val="3"/>
        <charset val="128"/>
      </rPr>
      <t>に容量市場システムに登録して下さい。</t>
    </r>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</si>
  <si>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</si>
  <si>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</si>
  <si>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t>・各月の供給力の最大値については、自動計算されます。応札時に応札容量を減少させる際の参考としてください。</t>
    <phoneticPr fontId="2"/>
  </si>
  <si>
    <t>・リリース後の各月の供給力およびリリース後の契約容量については、自動計算されます。</t>
    <rPh sb="5" eb="6">
      <t>ゴ</t>
    </rPh>
    <rPh sb="7" eb="9">
      <t>カクツキ</t>
    </rPh>
    <rPh sb="10" eb="13">
      <t>キョウキュウリョク</t>
    </rPh>
    <rPh sb="32" eb="34">
      <t>ジドウ</t>
    </rPh>
    <rPh sb="34" eb="36">
      <t>ケイサン</t>
    </rPh>
    <phoneticPr fontId="2"/>
  </si>
  <si>
    <t>2023/4/19差替版</t>
    <rPh sb="9" eb="11">
      <t>サシカ</t>
    </rPh>
    <rPh sb="11" eb="12">
      <t>ハン</t>
    </rPh>
    <phoneticPr fontId="3"/>
  </si>
  <si>
    <t>2023/4/19差替版</t>
    <rPh sb="9" eb="11">
      <t>サシカ</t>
    </rPh>
    <rPh sb="11" eb="12">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</si>
</sst>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quot;ヶ月&quot;"/>
    <numFmt numFmtId="179" formatCode="0.000&quot;ヶ月&quot;"/>
    <numFmt numFmtId="180" formatCode="#,##0.000_ "/>
    <numFmt numFmtId="181" formatCode="0000000000"/>
    <numFmt numFmtId="182" formatCode="#,##0_ ;[Red]\-#,##0\ "/>
  </numFmts>
  <fonts count="24"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0"/>
      <name val="Meiryo UI"/>
      <family val="3"/>
      <charset val="128"/>
    </font>
    <font>
      <u/>
      <sz val="11"/>
      <name val="Meiryo UI"/>
      <family val="3"/>
      <charset val="128"/>
    </font>
    <font>
      <sz val="12"/>
      <name val="Meiryo UI"/>
      <family val="3"/>
      <charset val="128"/>
    </font>
    <font>
      <b/>
      <sz val="12"/>
      <name val="Meiryo UI"/>
      <family val="3"/>
      <charset val="128"/>
    </font>
    <font>
      <sz val="12"/>
      <color rgb="FFFF0000"/>
      <name val="Meiryo UI"/>
      <family val="3"/>
      <charset val="128"/>
    </font>
    <font>
      <i/>
      <sz val="12"/>
      <color theme="1"/>
      <name val="Meiryo UI"/>
      <family val="3"/>
      <charset val="128"/>
    </font>
    <font>
      <sz val="11"/>
      <color indexed="81"/>
      <name val="Meiryo UI"/>
      <family val="3"/>
      <charset val="128"/>
    </font>
    <font>
      <u/>
      <sz val="12"/>
      <color rgb="FFFF0000"/>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8" fillId="0" borderId="0">
      <alignment vertical="center"/>
    </xf>
    <xf numFmtId="0" fontId="11" fillId="0" borderId="0" applyNumberFormat="0" applyFill="0" applyBorder="0" applyAlignment="0" applyProtection="0">
      <alignment vertical="center"/>
    </xf>
  </cellStyleXfs>
  <cellXfs count="154">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7" fillId="0" borderId="0" xfId="0" applyFont="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0" fontId="1" fillId="0" borderId="0" xfId="0" applyFont="1" applyFill="1"/>
    <xf numFmtId="0" fontId="7" fillId="0" borderId="0" xfId="0" applyFont="1" applyFill="1" applyAlignment="1">
      <alignment horizontal="center" vertical="center"/>
    </xf>
    <xf numFmtId="177" fontId="7" fillId="0" borderId="5" xfId="0" applyNumberFormat="1" applyFont="1" applyFill="1" applyBorder="1"/>
    <xf numFmtId="0" fontId="7" fillId="0" borderId="0" xfId="0" applyFont="1" applyFill="1"/>
    <xf numFmtId="0" fontId="7" fillId="0" borderId="0" xfId="0" applyFont="1" applyFill="1" applyAlignment="1">
      <alignment horizontal="right" vertical="center"/>
    </xf>
    <xf numFmtId="178" fontId="7" fillId="0" borderId="0" xfId="0" applyNumberFormat="1" applyFont="1" applyFill="1"/>
    <xf numFmtId="0" fontId="7" fillId="0" borderId="0" xfId="0" applyFont="1" applyAlignment="1">
      <alignment horizontal="center" vertical="center"/>
    </xf>
    <xf numFmtId="177" fontId="1" fillId="0" borderId="0" xfId="0" applyNumberFormat="1" applyFont="1"/>
    <xf numFmtId="0" fontId="3" fillId="0" borderId="0" xfId="0" applyFont="1" applyBorder="1" applyAlignment="1">
      <alignment horizontal="center" vertical="center"/>
    </xf>
    <xf numFmtId="0" fontId="1" fillId="0" borderId="1" xfId="1" applyFont="1" applyBorder="1" applyAlignment="1">
      <alignment vertical="center"/>
    </xf>
    <xf numFmtId="0" fontId="3" fillId="0" borderId="0" xfId="0" applyFont="1" applyAlignment="1">
      <alignment vertical="center"/>
    </xf>
    <xf numFmtId="0" fontId="3" fillId="6" borderId="0" xfId="0" applyFont="1" applyFill="1" applyAlignment="1">
      <alignment horizontal="centerContinuous"/>
    </xf>
    <xf numFmtId="0" fontId="3" fillId="7" borderId="0" xfId="0" applyFont="1" applyFill="1" applyAlignment="1">
      <alignment horizontal="centerContinuous"/>
    </xf>
    <xf numFmtId="0" fontId="12" fillId="4" borderId="0" xfId="0" applyFont="1" applyFill="1" applyAlignment="1">
      <alignment horizontal="center"/>
    </xf>
    <xf numFmtId="0" fontId="14" fillId="0" borderId="0" xfId="0" applyFont="1"/>
    <xf numFmtId="177" fontId="6" fillId="3" borderId="5" xfId="0" applyNumberFormat="1" applyFont="1" applyFill="1" applyBorder="1"/>
    <xf numFmtId="0" fontId="3" fillId="0" borderId="0" xfId="0" applyFont="1" applyAlignment="1">
      <alignment horizontal="center" vertical="center"/>
    </xf>
    <xf numFmtId="0" fontId="3" fillId="0" borderId="0" xfId="0" applyFont="1" applyAlignment="1">
      <alignment horizontal="left" vertical="center"/>
    </xf>
    <xf numFmtId="176" fontId="6" fillId="3" borderId="5" xfId="0" applyNumberFormat="1" applyFont="1" applyFill="1" applyBorder="1" applyAlignment="1">
      <alignment horizontal="center" vertical="center"/>
    </xf>
    <xf numFmtId="176"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6" fillId="3" borderId="0" xfId="0" applyNumberFormat="1" applyFont="1" applyFill="1" applyAlignment="1">
      <alignment horizontal="center" vertical="center"/>
    </xf>
    <xf numFmtId="179" fontId="1" fillId="0" borderId="5" xfId="0" applyNumberFormat="1" applyFont="1" applyBorder="1" applyAlignment="1">
      <alignment horizontal="center" vertical="center"/>
    </xf>
    <xf numFmtId="180" fontId="1" fillId="0" borderId="0" xfId="0" applyNumberFormat="1" applyFont="1" applyAlignment="1">
      <alignment horizontal="center" vertical="center"/>
    </xf>
    <xf numFmtId="176" fontId="7" fillId="0" borderId="5" xfId="0" applyNumberFormat="1" applyFont="1" applyFill="1" applyBorder="1" applyAlignment="1">
      <alignment horizontal="center" vertical="center"/>
    </xf>
    <xf numFmtId="180" fontId="7" fillId="0" borderId="5" xfId="0" applyNumberFormat="1" applyFont="1" applyFill="1" applyBorder="1" applyAlignment="1">
      <alignment horizontal="center" vertical="center"/>
    </xf>
    <xf numFmtId="180" fontId="7" fillId="0" borderId="0" xfId="0" applyNumberFormat="1" applyFont="1" applyAlignment="1">
      <alignment horizontal="center" vertical="center"/>
    </xf>
    <xf numFmtId="179" fontId="7" fillId="0" borderId="5" xfId="0" applyNumberFormat="1" applyFont="1" applyFill="1" applyBorder="1" applyAlignment="1">
      <alignment horizontal="center" vertical="center"/>
    </xf>
    <xf numFmtId="178" fontId="7" fillId="0" borderId="0" xfId="0" applyNumberFormat="1" applyFont="1" applyFill="1" applyAlignment="1">
      <alignment horizontal="center" vertical="center"/>
    </xf>
    <xf numFmtId="176" fontId="1" fillId="0" borderId="6" xfId="0" applyNumberFormat="1" applyFont="1" applyFill="1" applyBorder="1" applyAlignment="1">
      <alignment horizontal="center" vertical="center" shrinkToFit="1"/>
    </xf>
    <xf numFmtId="177" fontId="7" fillId="0" borderId="5" xfId="0" applyNumberFormat="1" applyFont="1" applyFill="1" applyBorder="1" applyAlignment="1">
      <alignment horizontal="center" vertical="center"/>
    </xf>
    <xf numFmtId="0" fontId="1" fillId="0" borderId="0" xfId="0" applyFont="1"/>
    <xf numFmtId="0" fontId="7" fillId="0" borderId="0" xfId="0" applyFont="1"/>
    <xf numFmtId="0" fontId="3" fillId="0" borderId="0" xfId="0" applyFont="1" applyAlignment="1">
      <alignment horizontal="center" vertical="center"/>
    </xf>
    <xf numFmtId="0" fontId="1" fillId="2" borderId="1" xfId="0" applyFont="1" applyFill="1" applyBorder="1" applyAlignment="1">
      <alignment horizontal="center" vertical="center"/>
    </xf>
    <xf numFmtId="176" fontId="4" fillId="8"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9"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3" fillId="9" borderId="0" xfId="0" applyFont="1" applyFill="1" applyAlignment="1">
      <alignment horizontal="centerContinuous"/>
    </xf>
    <xf numFmtId="0" fontId="1" fillId="2" borderId="1" xfId="0" applyFont="1" applyFill="1" applyBorder="1" applyAlignment="1">
      <alignment horizontal="center" vertical="center"/>
    </xf>
    <xf numFmtId="0" fontId="1" fillId="10" borderId="1" xfId="0" applyFont="1" applyFill="1" applyBorder="1" applyAlignment="1">
      <alignment horizontal="center" vertical="center"/>
    </xf>
    <xf numFmtId="176" fontId="4" fillId="8" borderId="1" xfId="0" applyNumberFormat="1" applyFont="1" applyFill="1" applyBorder="1" applyAlignment="1" applyProtection="1">
      <alignment shrinkToFit="1"/>
      <protection locked="0"/>
    </xf>
    <xf numFmtId="176" fontId="4" fillId="10" borderId="31" xfId="0" applyNumberFormat="1" applyFont="1" applyFill="1" applyBorder="1" applyAlignment="1" applyProtection="1">
      <alignment shrinkToFit="1"/>
      <protection locked="0"/>
    </xf>
    <xf numFmtId="0" fontId="1" fillId="10" borderId="1" xfId="0" applyFont="1" applyFill="1" applyBorder="1"/>
    <xf numFmtId="0" fontId="21" fillId="0" borderId="0" xfId="0" applyFont="1"/>
    <xf numFmtId="176" fontId="16" fillId="10" borderId="1" xfId="0" applyNumberFormat="1" applyFont="1" applyFill="1" applyBorder="1" applyAlignment="1" applyProtection="1">
      <alignment horizontal="center" vertical="center" shrinkToFit="1"/>
      <protection locked="0"/>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3" fillId="0" borderId="0" xfId="0" applyFont="1" applyFill="1" applyAlignment="1">
      <alignment horizontal="left" vertical="center"/>
    </xf>
    <xf numFmtId="0" fontId="20" fillId="0" borderId="0" xfId="0" applyFont="1" applyAlignment="1">
      <alignment horizontal="left" vertical="center"/>
    </xf>
    <xf numFmtId="182" fontId="4" fillId="9" borderId="23" xfId="0" applyNumberFormat="1" applyFont="1" applyFill="1" applyBorder="1" applyAlignment="1" applyProtection="1">
      <alignment horizontal="center" vertical="center" shrinkToFit="1"/>
      <protection locked="0"/>
    </xf>
    <xf numFmtId="182" fontId="4" fillId="9" borderId="1" xfId="0" applyNumberFormat="1" applyFont="1" applyFill="1" applyBorder="1" applyAlignment="1" applyProtection="1">
      <alignment horizontal="center" vertical="center" shrinkToFit="1"/>
      <protection locked="0"/>
    </xf>
    <xf numFmtId="182" fontId="4" fillId="9" borderId="24" xfId="0" applyNumberFormat="1" applyFont="1" applyFill="1" applyBorder="1" applyAlignment="1" applyProtection="1">
      <alignment horizontal="center" vertical="center" shrinkToFit="1"/>
      <protection locked="0"/>
    </xf>
    <xf numFmtId="182" fontId="1" fillId="0" borderId="1" xfId="0" applyNumberFormat="1" applyFont="1" applyBorder="1" applyAlignment="1" applyProtection="1">
      <alignment horizontal="center" vertical="center"/>
      <protection hidden="1"/>
    </xf>
    <xf numFmtId="182" fontId="4" fillId="10" borderId="2" xfId="0" applyNumberFormat="1" applyFont="1" applyFill="1" applyBorder="1" applyAlignment="1" applyProtection="1">
      <alignment horizontal="center" vertical="center" shrinkToFit="1"/>
      <protection locked="0"/>
    </xf>
    <xf numFmtId="182" fontId="1" fillId="0" borderId="0" xfId="0" applyNumberFormat="1" applyFont="1"/>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3" fillId="0" borderId="0" xfId="0" applyFont="1" applyAlignment="1">
      <alignment horizontal="center" vertical="center"/>
    </xf>
    <xf numFmtId="0" fontId="3" fillId="9" borderId="10"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181" fontId="1" fillId="9" borderId="18" xfId="0" quotePrefix="1" applyNumberFormat="1" applyFont="1" applyFill="1" applyBorder="1" applyAlignment="1" applyProtection="1">
      <alignment horizontal="center" vertical="center"/>
      <protection locked="0"/>
    </xf>
    <xf numFmtId="181" fontId="1" fillId="9" borderId="19" xfId="0" applyNumberFormat="1" applyFont="1" applyFill="1" applyBorder="1" applyAlignment="1" applyProtection="1">
      <alignment horizontal="center" vertical="center"/>
      <protection locked="0"/>
    </xf>
    <xf numFmtId="181" fontId="1" fillId="9" borderId="20" xfId="0" applyNumberFormat="1" applyFont="1" applyFill="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1" fillId="9" borderId="21"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22" xfId="0" applyFont="1" applyFill="1" applyBorder="1" applyAlignment="1">
      <alignment horizontal="center" vertical="center"/>
    </xf>
    <xf numFmtId="0" fontId="1" fillId="9" borderId="21" xfId="0" applyFont="1" applyFill="1" applyBorder="1" applyAlignment="1" applyProtection="1">
      <alignment horizontal="center" vertical="center"/>
      <protection locked="0"/>
    </xf>
    <xf numFmtId="0" fontId="1" fillId="9" borderId="4" xfId="0" applyFont="1" applyFill="1" applyBorder="1" applyAlignment="1" applyProtection="1">
      <alignment horizontal="center" vertical="center"/>
      <protection locked="0"/>
    </xf>
    <xf numFmtId="0" fontId="1" fillId="9" borderId="22" xfId="0" applyFont="1" applyFill="1" applyBorder="1" applyAlignment="1" applyProtection="1">
      <alignment horizontal="center" vertical="center"/>
      <protection locked="0"/>
    </xf>
    <xf numFmtId="182" fontId="1" fillId="9" borderId="21" xfId="0" applyNumberFormat="1" applyFont="1" applyFill="1" applyBorder="1" applyAlignment="1" applyProtection="1">
      <alignment horizontal="center" vertical="center"/>
      <protection locked="0"/>
    </xf>
    <xf numFmtId="182" fontId="1" fillId="9" borderId="4" xfId="0" applyNumberFormat="1" applyFont="1" applyFill="1" applyBorder="1" applyAlignment="1" applyProtection="1">
      <alignment horizontal="center" vertical="center"/>
      <protection locked="0"/>
    </xf>
    <xf numFmtId="182" fontId="1" fillId="9" borderId="22" xfId="0" applyNumberFormat="1" applyFont="1" applyFill="1" applyBorder="1" applyAlignment="1" applyProtection="1">
      <alignment horizontal="center" vertical="center"/>
      <protection locked="0"/>
    </xf>
    <xf numFmtId="182" fontId="1" fillId="0" borderId="1" xfId="0" applyNumberFormat="1" applyFont="1" applyBorder="1" applyAlignment="1" applyProtection="1">
      <alignment horizontal="center" vertical="center"/>
      <protection hidden="1"/>
    </xf>
    <xf numFmtId="182" fontId="0" fillId="0" borderId="1" xfId="0" applyNumberFormat="1" applyBorder="1" applyAlignment="1">
      <alignment horizontal="center" vertical="center"/>
    </xf>
    <xf numFmtId="182" fontId="4" fillId="9" borderId="25" xfId="0" applyNumberFormat="1" applyFont="1" applyFill="1" applyBorder="1" applyAlignment="1" applyProtection="1">
      <alignment horizontal="center" vertical="center" shrinkToFit="1"/>
      <protection locked="0"/>
    </xf>
    <xf numFmtId="182" fontId="4" fillId="9" borderId="26" xfId="0" applyNumberFormat="1" applyFont="1" applyFill="1" applyBorder="1" applyAlignment="1" applyProtection="1">
      <alignment horizontal="center" vertical="center" shrinkToFit="1"/>
      <protection locked="0"/>
    </xf>
    <xf numFmtId="182" fontId="4" fillId="9" borderId="27" xfId="0" applyNumberFormat="1" applyFont="1" applyFill="1" applyBorder="1" applyAlignment="1" applyProtection="1">
      <alignment horizontal="center" vertical="center" shrinkToFit="1"/>
      <protection locked="0"/>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7" xfId="0" applyFont="1" applyFill="1" applyBorder="1" applyAlignment="1">
      <alignment horizontal="center" vertical="center"/>
    </xf>
    <xf numFmtId="182" fontId="1" fillId="0" borderId="2" xfId="0" applyNumberFormat="1" applyFont="1" applyBorder="1" applyAlignment="1" applyProtection="1">
      <alignment horizontal="center" vertical="center"/>
      <protection hidden="1"/>
    </xf>
    <xf numFmtId="182" fontId="1" fillId="0" borderId="4" xfId="0" applyNumberFormat="1" applyFont="1" applyBorder="1" applyAlignment="1" applyProtection="1">
      <alignment horizontal="center" vertical="center"/>
      <protection hidden="1"/>
    </xf>
    <xf numFmtId="182" fontId="1" fillId="0" borderId="3" xfId="0" applyNumberFormat="1" applyFont="1" applyBorder="1" applyAlignment="1" applyProtection="1">
      <alignment horizontal="center" vertical="center"/>
      <protection hidden="1"/>
    </xf>
    <xf numFmtId="0" fontId="1" fillId="10" borderId="2" xfId="0" applyFont="1" applyFill="1" applyBorder="1" applyAlignment="1">
      <alignment horizontal="center" vertical="center" wrapText="1"/>
    </xf>
    <xf numFmtId="0" fontId="1" fillId="10" borderId="4" xfId="0" applyFont="1" applyFill="1" applyBorder="1" applyAlignment="1">
      <alignment horizontal="center" vertical="center"/>
    </xf>
    <xf numFmtId="0" fontId="1" fillId="10"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10" borderId="1" xfId="0" applyFont="1" applyFill="1" applyBorder="1" applyAlignment="1">
      <alignment horizontal="center" vertical="center"/>
    </xf>
    <xf numFmtId="176" fontId="1" fillId="10" borderId="30" xfId="0" applyNumberFormat="1" applyFont="1" applyFill="1" applyBorder="1" applyAlignment="1" applyProtection="1">
      <alignment horizontal="center" vertical="center"/>
      <protection hidden="1"/>
    </xf>
    <xf numFmtId="176" fontId="1" fillId="10" borderId="29" xfId="0" applyNumberFormat="1" applyFont="1" applyFill="1" applyBorder="1" applyAlignment="1" applyProtection="1">
      <alignment horizontal="center" vertical="center"/>
      <protection hidden="1"/>
    </xf>
    <xf numFmtId="176" fontId="1" fillId="10" borderId="28" xfId="0" applyNumberFormat="1" applyFont="1" applyFill="1" applyBorder="1" applyAlignment="1" applyProtection="1">
      <alignment horizontal="center" vertical="center"/>
      <protection hidden="1"/>
    </xf>
    <xf numFmtId="0" fontId="3" fillId="6" borderId="10" xfId="0" applyFont="1" applyFill="1" applyBorder="1" applyAlignment="1" applyProtection="1">
      <alignment horizontal="right" vertical="center"/>
      <protection locked="0"/>
    </xf>
    <xf numFmtId="0" fontId="1" fillId="10" borderId="1" xfId="0" applyFont="1" applyFill="1" applyBorder="1" applyAlignment="1">
      <alignment horizontal="center" vertical="center" wrapText="1"/>
    </xf>
    <xf numFmtId="176" fontId="1" fillId="10" borderId="2" xfId="0" applyNumberFormat="1" applyFont="1" applyFill="1" applyBorder="1" applyAlignment="1" applyProtection="1">
      <alignment horizontal="center" vertical="center"/>
      <protection hidden="1"/>
    </xf>
    <xf numFmtId="176" fontId="1" fillId="10" borderId="4" xfId="0" applyNumberFormat="1" applyFont="1" applyFill="1" applyBorder="1" applyAlignment="1" applyProtection="1">
      <alignment horizontal="center" vertical="center"/>
      <protection hidden="1"/>
    </xf>
    <xf numFmtId="176" fontId="1" fillId="10" borderId="3" xfId="0" applyNumberFormat="1" applyFont="1" applyFill="1" applyBorder="1" applyAlignment="1" applyProtection="1">
      <alignment horizontal="center" vertical="center"/>
      <protection hidden="1"/>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181" fontId="1" fillId="8" borderId="2" xfId="0" quotePrefix="1" applyNumberFormat="1" applyFont="1" applyFill="1" applyBorder="1" applyAlignment="1" applyProtection="1">
      <alignment horizontal="center" vertical="center"/>
      <protection locked="0"/>
    </xf>
    <xf numFmtId="181" fontId="1" fillId="8" borderId="4" xfId="0" applyNumberFormat="1" applyFont="1" applyFill="1" applyBorder="1" applyAlignment="1" applyProtection="1">
      <alignment horizontal="center" vertical="center"/>
      <protection locked="0"/>
    </xf>
    <xf numFmtId="181" fontId="1" fillId="8" borderId="3" xfId="0" applyNumberFormat="1" applyFont="1" applyFill="1" applyBorder="1" applyAlignment="1" applyProtection="1">
      <alignment horizontal="center" vertical="center"/>
      <protection locked="0"/>
    </xf>
    <xf numFmtId="0" fontId="1" fillId="10" borderId="2" xfId="0" applyFont="1" applyFill="1" applyBorder="1" applyAlignment="1">
      <alignment horizontal="center" vertical="center"/>
    </xf>
    <xf numFmtId="0" fontId="1" fillId="10" borderId="2" xfId="0" applyFont="1" applyFill="1" applyBorder="1" applyAlignment="1" applyProtection="1">
      <alignment horizontal="center" vertical="center"/>
      <protection locked="0"/>
    </xf>
    <xf numFmtId="0" fontId="1" fillId="10" borderId="4"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176" fontId="1" fillId="10" borderId="2" xfId="0" applyNumberFormat="1" applyFont="1" applyFill="1" applyBorder="1" applyAlignment="1" applyProtection="1">
      <alignment horizontal="center" vertical="center"/>
      <protection locked="0"/>
    </xf>
    <xf numFmtId="176" fontId="1" fillId="10" borderId="4" xfId="0" applyNumberFormat="1" applyFont="1" applyFill="1" applyBorder="1" applyAlignment="1" applyProtection="1">
      <alignment horizontal="center" vertical="center"/>
      <protection locked="0"/>
    </xf>
    <xf numFmtId="176" fontId="1" fillId="10" borderId="3" xfId="0" applyNumberFormat="1" applyFont="1" applyFill="1" applyBorder="1" applyAlignment="1" applyProtection="1">
      <alignment horizontal="center" vertical="center"/>
      <protection locked="0"/>
    </xf>
    <xf numFmtId="0" fontId="1" fillId="2" borderId="1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5" xfId="0" applyFont="1" applyFill="1" applyBorder="1" applyAlignment="1">
      <alignment horizontal="center" vertical="center"/>
    </xf>
    <xf numFmtId="0" fontId="18" fillId="0" borderId="0" xfId="0" applyFont="1" applyAlignment="1">
      <alignment horizontal="center" vertical="center"/>
    </xf>
    <xf numFmtId="0" fontId="3" fillId="2" borderId="10" xfId="0" applyFont="1" applyFill="1" applyBorder="1" applyAlignment="1" applyProtection="1">
      <alignment horizontal="right" vertical="center"/>
      <protection locked="0"/>
    </xf>
    <xf numFmtId="0" fontId="1" fillId="5" borderId="7" xfId="1" applyFont="1" applyFill="1" applyBorder="1" applyAlignment="1">
      <alignment horizontal="center" vertical="center" wrapText="1"/>
    </xf>
    <xf numFmtId="0" fontId="1" fillId="5" borderId="9" xfId="1" applyFont="1" applyFill="1" applyBorder="1" applyAlignment="1">
      <alignment horizontal="center" vertical="center" wrapText="1"/>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2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CCECFF"/>
      <color rgb="FF0000CC"/>
      <color rgb="FFFFCCFF"/>
      <color rgb="FFCCFFCC"/>
      <color rgb="FFFFFFCC"/>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61376"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66675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304801</xdr:colOff>
      <xdr:row>3</xdr:row>
      <xdr:rowOff>140125</xdr:rowOff>
    </xdr:from>
    <xdr:to>
      <xdr:col>22</xdr:col>
      <xdr:colOff>464548</xdr:colOff>
      <xdr:row>8</xdr:row>
      <xdr:rowOff>163287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10551" y="764965"/>
          <a:ext cx="5076552" cy="107662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135890</xdr:colOff>
      <xdr:row>11</xdr:row>
      <xdr:rowOff>6350</xdr:rowOff>
    </xdr:from>
    <xdr:to>
      <xdr:col>25</xdr:col>
      <xdr:colOff>60188</xdr:colOff>
      <xdr:row>18</xdr:row>
      <xdr:rowOff>111125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502265" y="2276475"/>
          <a:ext cx="4210548" cy="229552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29210</xdr:colOff>
      <xdr:row>21</xdr:row>
      <xdr:rowOff>172085</xdr:rowOff>
    </xdr:from>
    <xdr:to>
      <xdr:col>25</xdr:col>
      <xdr:colOff>57150</xdr:colOff>
      <xdr:row>25</xdr:row>
      <xdr:rowOff>88900</xdr:rowOff>
    </xdr:to>
    <xdr:sp macro="" textlink="">
      <xdr:nvSpPr>
        <xdr:cNvPr id="8" name="角丸四角形吹き出し 6">
          <a:extLst>
            <a:ext uri="{FF2B5EF4-FFF2-40B4-BE49-F238E27FC236}">
              <a16:creationId xmlns:a16="http://schemas.microsoft.com/office/drawing/2014/main" id="{00000000-0008-0000-0000-000008000000}"/>
            </a:ext>
          </a:extLst>
        </xdr:cNvPr>
        <xdr:cNvSpPr/>
      </xdr:nvSpPr>
      <xdr:spPr>
        <a:xfrm>
          <a:off x="10773410" y="5531485"/>
          <a:ext cx="3926840" cy="1428115"/>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メインオークションで応札した「提供する各月の供給力の最大値」以下の整数値を入力してください。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796755"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304801</xdr:colOff>
      <xdr:row>3</xdr:row>
      <xdr:rowOff>140125</xdr:rowOff>
    </xdr:from>
    <xdr:to>
      <xdr:col>22</xdr:col>
      <xdr:colOff>464548</xdr:colOff>
      <xdr:row>8</xdr:row>
      <xdr:rowOff>163287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251372" y="752446"/>
          <a:ext cx="5112747" cy="1043698"/>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97155</xdr:colOff>
      <xdr:row>12</xdr:row>
      <xdr:rowOff>111125</xdr:rowOff>
    </xdr:from>
    <xdr:to>
      <xdr:col>25</xdr:col>
      <xdr:colOff>19548</xdr:colOff>
      <xdr:row>19</xdr:row>
      <xdr:rowOff>238125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463530" y="2682875"/>
          <a:ext cx="4208643" cy="231775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75468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20</xdr:col>
      <xdr:colOff>151946</xdr:colOff>
      <xdr:row>8</xdr:row>
      <xdr:rowOff>40822</xdr:rowOff>
    </xdr:from>
    <xdr:to>
      <xdr:col>26</xdr:col>
      <xdr:colOff>544285</xdr:colOff>
      <xdr:row>10</xdr:row>
      <xdr:rowOff>231322</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3867946" y="1412422"/>
          <a:ext cx="4507139" cy="47625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2024</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10</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19</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682263</xdr:colOff>
      <xdr:row>9</xdr:row>
      <xdr:rowOff>110762</xdr:rowOff>
    </xdr:from>
    <xdr:to>
      <xdr:col>20</xdr:col>
      <xdr:colOff>151946</xdr:colOff>
      <xdr:row>9</xdr:row>
      <xdr:rowOff>136072</xdr:rowOff>
    </xdr:to>
    <xdr:cxnSp macro="">
      <xdr:nvCxnSpPr>
        <xdr:cNvPr id="4" name="直線矢印コネクタ 3">
          <a:extLst>
            <a:ext uri="{FF2B5EF4-FFF2-40B4-BE49-F238E27FC236}">
              <a16:creationId xmlns:a16="http://schemas.microsoft.com/office/drawing/2014/main" id="{00000000-0008-0000-0300-000004000000}"/>
            </a:ext>
          </a:extLst>
        </xdr:cNvPr>
        <xdr:cNvCxnSpPr>
          <a:stCxn id="3" idx="1"/>
        </xdr:cNvCxnSpPr>
      </xdr:nvCxnSpPr>
      <xdr:spPr>
        <a:xfrm flipH="1" flipV="1">
          <a:off x="10969263" y="1653812"/>
          <a:ext cx="2898683" cy="2531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721179</xdr:colOff>
      <xdr:row>9</xdr:row>
      <xdr:rowOff>136072</xdr:rowOff>
    </xdr:from>
    <xdr:to>
      <xdr:col>20</xdr:col>
      <xdr:colOff>151946</xdr:colOff>
      <xdr:row>18</xdr:row>
      <xdr:rowOff>102870</xdr:rowOff>
    </xdr:to>
    <xdr:cxnSp macro="">
      <xdr:nvCxnSpPr>
        <xdr:cNvPr id="5" name="直線矢印コネクタ 4">
          <a:extLst>
            <a:ext uri="{FF2B5EF4-FFF2-40B4-BE49-F238E27FC236}">
              <a16:creationId xmlns:a16="http://schemas.microsoft.com/office/drawing/2014/main" id="{00000000-0008-0000-0300-000005000000}"/>
            </a:ext>
          </a:extLst>
        </xdr:cNvPr>
        <xdr:cNvCxnSpPr>
          <a:stCxn id="3" idx="1"/>
        </xdr:cNvCxnSpPr>
      </xdr:nvCxnSpPr>
      <xdr:spPr>
        <a:xfrm flipH="1">
          <a:off x="10970079" y="1679122"/>
          <a:ext cx="2897867" cy="15098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584550</xdr:colOff>
      <xdr:row>0</xdr:row>
      <xdr:rowOff>0</xdr:rowOff>
    </xdr:from>
    <xdr:ext cx="4035208" cy="473463"/>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966300" y="0"/>
          <a:ext cx="4035208"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ysClr val="windowText" lastClr="000000"/>
              </a:solidFill>
              <a:latin typeface="Meiryo UI" panose="020B0604030504040204" pitchFamily="50" charset="-128"/>
              <a:ea typeface="Meiryo UI" panose="020B0604030504040204" pitchFamily="50" charset="-128"/>
            </a:rPr>
            <a:t>2025</a:t>
          </a:r>
          <a:r>
            <a:rPr kumimoji="1" lang="ja-JP" altLang="en-US" sz="1800" b="1">
              <a:solidFill>
                <a:sysClr val="windowText" lastClr="00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111125</xdr:colOff>
      <xdr:row>11</xdr:row>
      <xdr:rowOff>127000</xdr:rowOff>
    </xdr:from>
    <xdr:to>
      <xdr:col>23</xdr:col>
      <xdr:colOff>460375</xdr:colOff>
      <xdr:row>13</xdr:row>
      <xdr:rowOff>317500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446000" y="2397125"/>
          <a:ext cx="2825750" cy="79375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22</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476250</xdr:colOff>
      <xdr:row>12</xdr:row>
      <xdr:rowOff>190500</xdr:rowOff>
    </xdr:from>
    <xdr:to>
      <xdr:col>19</xdr:col>
      <xdr:colOff>111125</xdr:colOff>
      <xdr:row>12</xdr:row>
      <xdr:rowOff>222250</xdr:rowOff>
    </xdr:to>
    <xdr:cxnSp macro="">
      <xdr:nvCxnSpPr>
        <xdr:cNvPr id="13" name="直線矢印コネクタ 12">
          <a:extLst>
            <a:ext uri="{FF2B5EF4-FFF2-40B4-BE49-F238E27FC236}">
              <a16:creationId xmlns:a16="http://schemas.microsoft.com/office/drawing/2014/main" id="{00000000-0008-0000-0400-00000D000000}"/>
            </a:ext>
          </a:extLst>
        </xdr:cNvPr>
        <xdr:cNvCxnSpPr>
          <a:stCxn id="2" idx="1"/>
        </xdr:cNvCxnSpPr>
      </xdr:nvCxnSpPr>
      <xdr:spPr>
        <a:xfrm flipH="1" flipV="1">
          <a:off x="10747375" y="2762250"/>
          <a:ext cx="1698625"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666751</xdr:colOff>
      <xdr:row>12</xdr:row>
      <xdr:rowOff>222250</xdr:rowOff>
    </xdr:from>
    <xdr:to>
      <xdr:col>19</xdr:col>
      <xdr:colOff>111125</xdr:colOff>
      <xdr:row>21</xdr:row>
      <xdr:rowOff>111125</xdr:rowOff>
    </xdr:to>
    <xdr:cxnSp macro="">
      <xdr:nvCxnSpPr>
        <xdr:cNvPr id="17" name="直線矢印コネクタ 16">
          <a:extLst>
            <a:ext uri="{FF2B5EF4-FFF2-40B4-BE49-F238E27FC236}">
              <a16:creationId xmlns:a16="http://schemas.microsoft.com/office/drawing/2014/main" id="{00000000-0008-0000-0400-000011000000}"/>
            </a:ext>
          </a:extLst>
        </xdr:cNvPr>
        <xdr:cNvCxnSpPr>
          <a:stCxn id="2" idx="1"/>
        </xdr:cNvCxnSpPr>
      </xdr:nvCxnSpPr>
      <xdr:spPr>
        <a:xfrm flipH="1">
          <a:off x="10937876" y="2794000"/>
          <a:ext cx="1508124" cy="2682875"/>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158750</xdr:colOff>
      <xdr:row>0</xdr:row>
      <xdr:rowOff>174625</xdr:rowOff>
    </xdr:from>
    <xdr:to>
      <xdr:col>27</xdr:col>
      <xdr:colOff>455839</xdr:colOff>
      <xdr:row>5</xdr:row>
      <xdr:rowOff>8803</xdr:rowOff>
    </xdr:to>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11207750" y="174625"/>
          <a:ext cx="6789964" cy="86605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ihara-a\Downloads\2024_yoshiki2_ant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
      <sheetName val="入力"/>
      <sheetName val="リスト"/>
      <sheetName val="計算用(期待容量)"/>
      <sheetName val="計算用(応札容量)"/>
      <sheetName val="計算用(記載例期待容量)"/>
      <sheetName val="計算用(記載例応札容量)"/>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A6CD0-0E8A-4B91-91AB-0A0683CEF5F2}">
  <sheetPr>
    <tabColor theme="0" tint="-0.34998626667073579"/>
    <pageSetUpPr fitToPage="1"/>
  </sheetPr>
  <dimension ref="A1:R40"/>
  <sheetViews>
    <sheetView tabSelected="1" view="pageBreakPreview" zoomScale="60" zoomScaleNormal="60" workbookViewId="0"/>
  </sheetViews>
  <sheetFormatPr defaultColWidth="9" defaultRowHeight="15.75" x14ac:dyDescent="0.25"/>
  <cols>
    <col min="1" max="4" width="5.625" style="47" customWidth="1"/>
    <col min="5" max="16" width="10.25" style="47" bestFit="1" customWidth="1"/>
    <col min="17" max="20" width="5.625" style="47" customWidth="1"/>
    <col min="21" max="16384" width="9" style="47"/>
  </cols>
  <sheetData>
    <row r="1" spans="1:17" ht="16.5" x14ac:dyDescent="0.25">
      <c r="A1" s="63" t="s">
        <v>141</v>
      </c>
      <c r="B1" s="63"/>
      <c r="C1" s="63"/>
      <c r="D1" s="63"/>
      <c r="E1" s="63"/>
      <c r="F1" s="28" t="s">
        <v>73</v>
      </c>
    </row>
    <row r="2" spans="1:17" ht="16.5" x14ac:dyDescent="0.25">
      <c r="A2" s="81" t="s">
        <v>0</v>
      </c>
      <c r="B2" s="82"/>
      <c r="C2" s="6"/>
      <c r="D2" s="6"/>
      <c r="E2" s="6"/>
      <c r="F2" s="6"/>
      <c r="G2" s="6"/>
      <c r="H2" s="6"/>
      <c r="I2" s="6"/>
      <c r="J2" s="6"/>
      <c r="K2" s="6"/>
      <c r="L2" s="6"/>
      <c r="M2" s="6"/>
      <c r="N2" s="6"/>
      <c r="O2" s="6"/>
      <c r="P2" s="6"/>
      <c r="Q2" s="6"/>
    </row>
    <row r="3" spans="1:17" ht="16.5" x14ac:dyDescent="0.25">
      <c r="A3" s="71" t="s">
        <v>148</v>
      </c>
      <c r="B3" s="72"/>
      <c r="C3" s="6"/>
      <c r="D3" s="6"/>
      <c r="E3" s="6"/>
      <c r="F3" s="6"/>
      <c r="G3" s="6"/>
      <c r="H3" s="6"/>
      <c r="I3" s="6"/>
      <c r="J3" s="6"/>
      <c r="K3" s="6"/>
      <c r="L3" s="6"/>
      <c r="M3" s="6"/>
      <c r="N3" s="6"/>
      <c r="O3" s="6"/>
      <c r="P3" s="6"/>
      <c r="Q3" s="6"/>
    </row>
    <row r="4" spans="1:17" ht="16.5" x14ac:dyDescent="0.25">
      <c r="A4" s="83" t="s">
        <v>119</v>
      </c>
      <c r="B4" s="83"/>
      <c r="C4" s="83"/>
      <c r="D4" s="83"/>
      <c r="E4" s="83"/>
      <c r="F4" s="83"/>
      <c r="G4" s="83"/>
      <c r="H4" s="83"/>
      <c r="I4" s="83"/>
      <c r="J4" s="83"/>
      <c r="K4" s="83"/>
      <c r="L4" s="83"/>
      <c r="M4" s="83"/>
      <c r="N4" s="83"/>
      <c r="O4" s="83"/>
      <c r="P4" s="83"/>
      <c r="Q4" s="83"/>
    </row>
    <row r="5" spans="1:17" ht="16.5" x14ac:dyDescent="0.25">
      <c r="A5" s="6"/>
      <c r="B5" s="6"/>
      <c r="C5" s="6"/>
      <c r="D5" s="6"/>
      <c r="E5" s="6"/>
      <c r="F5" s="6"/>
      <c r="G5" s="6"/>
      <c r="H5" s="6"/>
      <c r="I5" s="6"/>
      <c r="J5" s="6"/>
      <c r="K5" s="6"/>
      <c r="L5" s="6"/>
      <c r="M5" s="6"/>
      <c r="N5" s="6"/>
      <c r="O5" s="6"/>
      <c r="P5" s="6"/>
      <c r="Q5" s="6"/>
    </row>
    <row r="6" spans="1:17" ht="16.5" x14ac:dyDescent="0.25">
      <c r="A6" s="83" t="s">
        <v>77</v>
      </c>
      <c r="B6" s="83"/>
      <c r="C6" s="83"/>
      <c r="D6" s="83"/>
      <c r="E6" s="83"/>
      <c r="F6" s="83"/>
      <c r="G6" s="83"/>
      <c r="H6" s="83"/>
      <c r="I6" s="83"/>
      <c r="J6" s="83"/>
      <c r="K6" s="83"/>
      <c r="L6" s="83"/>
      <c r="M6" s="83"/>
      <c r="N6" s="83"/>
      <c r="O6" s="83"/>
      <c r="P6" s="83"/>
      <c r="Q6" s="83"/>
    </row>
    <row r="7" spans="1:17" ht="16.5" x14ac:dyDescent="0.25">
      <c r="A7" s="55"/>
      <c r="B7" s="55"/>
      <c r="C7" s="55"/>
      <c r="D7" s="55"/>
      <c r="E7" s="55"/>
      <c r="F7" s="55"/>
      <c r="G7" s="55"/>
      <c r="H7" s="55"/>
      <c r="I7" s="55"/>
      <c r="J7" s="55"/>
      <c r="K7" s="55"/>
      <c r="L7" s="55"/>
      <c r="M7" s="55"/>
      <c r="N7" s="55"/>
      <c r="O7" s="55"/>
      <c r="P7" s="55"/>
      <c r="Q7" s="55"/>
    </row>
    <row r="8" spans="1:17" ht="16.5" x14ac:dyDescent="0.25">
      <c r="A8" s="73" t="s">
        <v>140</v>
      </c>
      <c r="B8" s="55"/>
      <c r="C8" s="55"/>
      <c r="D8" s="55"/>
      <c r="E8" s="55"/>
      <c r="F8" s="55"/>
      <c r="G8" s="55"/>
      <c r="H8" s="55"/>
      <c r="I8" s="55"/>
      <c r="J8" s="55"/>
      <c r="K8" s="55"/>
      <c r="L8" s="55"/>
      <c r="M8" s="55"/>
      <c r="N8" s="55"/>
      <c r="O8" s="55"/>
      <c r="P8" s="55"/>
      <c r="Q8" s="55"/>
    </row>
    <row r="9" spans="1:17" ht="16.5" x14ac:dyDescent="0.25">
      <c r="A9" s="55"/>
      <c r="B9" s="74" t="s">
        <v>87</v>
      </c>
      <c r="C9" s="55"/>
      <c r="D9" s="55"/>
      <c r="E9" s="55"/>
      <c r="F9" s="55"/>
      <c r="G9" s="55"/>
      <c r="H9" s="55"/>
      <c r="I9" s="55"/>
      <c r="J9" s="55"/>
      <c r="K9" s="55"/>
      <c r="L9" s="55"/>
      <c r="M9" s="55"/>
      <c r="N9" s="55"/>
      <c r="O9" s="55"/>
      <c r="P9" s="55"/>
      <c r="Q9" s="55"/>
    </row>
    <row r="10" spans="1:17" ht="16.5" x14ac:dyDescent="0.25">
      <c r="A10" s="55"/>
      <c r="B10" s="32"/>
      <c r="C10" s="55"/>
      <c r="D10" s="55"/>
      <c r="E10" s="55"/>
      <c r="F10" s="55"/>
      <c r="G10" s="55"/>
      <c r="H10" s="55"/>
      <c r="I10" s="55"/>
      <c r="J10" s="55"/>
      <c r="K10" s="55"/>
      <c r="L10" s="55"/>
      <c r="M10" s="55"/>
      <c r="N10" s="55"/>
      <c r="O10" s="55"/>
      <c r="P10" s="55"/>
      <c r="Q10" s="55"/>
    </row>
    <row r="11" spans="1:17" ht="16.5" x14ac:dyDescent="0.25">
      <c r="A11" s="25"/>
      <c r="B11" s="25"/>
      <c r="C11" s="25"/>
      <c r="D11" s="25"/>
      <c r="E11" s="25"/>
      <c r="F11" s="25"/>
      <c r="G11" s="25"/>
      <c r="H11" s="25"/>
      <c r="I11" s="25"/>
      <c r="J11" s="25"/>
      <c r="K11" s="25"/>
      <c r="L11" s="25"/>
      <c r="M11" s="84" t="s">
        <v>85</v>
      </c>
      <c r="N11" s="84"/>
      <c r="O11" s="84"/>
      <c r="P11" s="84"/>
      <c r="Q11" s="84"/>
    </row>
    <row r="12" spans="1:17" ht="24" customHeight="1" thickBot="1" x14ac:dyDescent="0.3">
      <c r="A12" s="85" t="s">
        <v>1</v>
      </c>
      <c r="B12" s="85"/>
      <c r="C12" s="85"/>
      <c r="D12" s="85"/>
      <c r="E12" s="86" t="s">
        <v>25</v>
      </c>
      <c r="F12" s="87"/>
      <c r="G12" s="87"/>
      <c r="H12" s="87"/>
      <c r="I12" s="87"/>
      <c r="J12" s="87"/>
      <c r="K12" s="87"/>
      <c r="L12" s="87"/>
      <c r="M12" s="87"/>
      <c r="N12" s="87"/>
      <c r="O12" s="87"/>
      <c r="P12" s="88"/>
      <c r="Q12" s="56" t="s">
        <v>2</v>
      </c>
    </row>
    <row r="13" spans="1:17" ht="24" customHeight="1" x14ac:dyDescent="0.25">
      <c r="A13" s="85" t="s">
        <v>3</v>
      </c>
      <c r="B13" s="85"/>
      <c r="C13" s="85"/>
      <c r="D13" s="90"/>
      <c r="E13" s="91">
        <v>0</v>
      </c>
      <c r="F13" s="92"/>
      <c r="G13" s="92"/>
      <c r="H13" s="92"/>
      <c r="I13" s="92"/>
      <c r="J13" s="92"/>
      <c r="K13" s="92"/>
      <c r="L13" s="92"/>
      <c r="M13" s="92"/>
      <c r="N13" s="92"/>
      <c r="O13" s="92"/>
      <c r="P13" s="93"/>
      <c r="Q13" s="58"/>
    </row>
    <row r="14" spans="1:17" ht="30" customHeight="1" x14ac:dyDescent="0.25">
      <c r="A14" s="89" t="s">
        <v>4</v>
      </c>
      <c r="B14" s="89"/>
      <c r="C14" s="89"/>
      <c r="D14" s="94"/>
      <c r="E14" s="95" t="s">
        <v>84</v>
      </c>
      <c r="F14" s="96"/>
      <c r="G14" s="96"/>
      <c r="H14" s="96"/>
      <c r="I14" s="96"/>
      <c r="J14" s="96"/>
      <c r="K14" s="96"/>
      <c r="L14" s="96"/>
      <c r="M14" s="96"/>
      <c r="N14" s="96"/>
      <c r="O14" s="96"/>
      <c r="P14" s="97"/>
      <c r="Q14" s="58"/>
    </row>
    <row r="15" spans="1:17" ht="24" customHeight="1" x14ac:dyDescent="0.25">
      <c r="A15" s="85" t="s">
        <v>5</v>
      </c>
      <c r="B15" s="85"/>
      <c r="C15" s="85"/>
      <c r="D15" s="90"/>
      <c r="E15" s="98" t="s">
        <v>52</v>
      </c>
      <c r="F15" s="99"/>
      <c r="G15" s="99"/>
      <c r="H15" s="99"/>
      <c r="I15" s="99"/>
      <c r="J15" s="99"/>
      <c r="K15" s="99"/>
      <c r="L15" s="99"/>
      <c r="M15" s="99"/>
      <c r="N15" s="99"/>
      <c r="O15" s="99"/>
      <c r="P15" s="100"/>
      <c r="Q15" s="58"/>
    </row>
    <row r="16" spans="1:17" ht="24" customHeight="1" x14ac:dyDescent="0.25">
      <c r="A16" s="85" t="s">
        <v>6</v>
      </c>
      <c r="B16" s="85"/>
      <c r="C16" s="85"/>
      <c r="D16" s="90"/>
      <c r="E16" s="98" t="s">
        <v>89</v>
      </c>
      <c r="F16" s="99"/>
      <c r="G16" s="99"/>
      <c r="H16" s="99"/>
      <c r="I16" s="99"/>
      <c r="J16" s="99"/>
      <c r="K16" s="99"/>
      <c r="L16" s="99"/>
      <c r="M16" s="99"/>
      <c r="N16" s="99"/>
      <c r="O16" s="99"/>
      <c r="P16" s="100"/>
      <c r="Q16" s="58"/>
    </row>
    <row r="17" spans="1:18" ht="24" customHeight="1" x14ac:dyDescent="0.25">
      <c r="A17" s="85" t="s">
        <v>7</v>
      </c>
      <c r="B17" s="85"/>
      <c r="C17" s="85"/>
      <c r="D17" s="90"/>
      <c r="E17" s="101">
        <v>10000</v>
      </c>
      <c r="F17" s="102"/>
      <c r="G17" s="102"/>
      <c r="H17" s="102"/>
      <c r="I17" s="102"/>
      <c r="J17" s="102"/>
      <c r="K17" s="102"/>
      <c r="L17" s="102"/>
      <c r="M17" s="102"/>
      <c r="N17" s="102"/>
      <c r="O17" s="102"/>
      <c r="P17" s="103"/>
      <c r="Q17" s="59" t="s">
        <v>24</v>
      </c>
    </row>
    <row r="18" spans="1:18" ht="24" customHeight="1" x14ac:dyDescent="0.25">
      <c r="A18" s="89" t="s">
        <v>113</v>
      </c>
      <c r="B18" s="85"/>
      <c r="C18" s="85"/>
      <c r="D18" s="90"/>
      <c r="E18" s="61" t="s">
        <v>12</v>
      </c>
      <c r="F18" s="56" t="s">
        <v>13</v>
      </c>
      <c r="G18" s="56" t="s">
        <v>14</v>
      </c>
      <c r="H18" s="56" t="s">
        <v>15</v>
      </c>
      <c r="I18" s="56" t="s">
        <v>16</v>
      </c>
      <c r="J18" s="56" t="s">
        <v>17</v>
      </c>
      <c r="K18" s="56" t="s">
        <v>18</v>
      </c>
      <c r="L18" s="56" t="s">
        <v>19</v>
      </c>
      <c r="M18" s="56" t="s">
        <v>20</v>
      </c>
      <c r="N18" s="56" t="s">
        <v>21</v>
      </c>
      <c r="O18" s="56" t="s">
        <v>22</v>
      </c>
      <c r="P18" s="62" t="s">
        <v>23</v>
      </c>
      <c r="Q18" s="58"/>
    </row>
    <row r="19" spans="1:18" ht="24" customHeight="1" x14ac:dyDescent="0.25">
      <c r="A19" s="85"/>
      <c r="B19" s="85"/>
      <c r="C19" s="85"/>
      <c r="D19" s="90"/>
      <c r="E19" s="75">
        <v>10000</v>
      </c>
      <c r="F19" s="76">
        <v>10000</v>
      </c>
      <c r="G19" s="76">
        <v>10000</v>
      </c>
      <c r="H19" s="76">
        <v>10000</v>
      </c>
      <c r="I19" s="76">
        <v>10000</v>
      </c>
      <c r="J19" s="76">
        <v>10000</v>
      </c>
      <c r="K19" s="76">
        <v>10000</v>
      </c>
      <c r="L19" s="76">
        <v>10000</v>
      </c>
      <c r="M19" s="76">
        <v>10000</v>
      </c>
      <c r="N19" s="76">
        <v>10000</v>
      </c>
      <c r="O19" s="76">
        <v>10000</v>
      </c>
      <c r="P19" s="77">
        <v>10000</v>
      </c>
      <c r="Q19" s="59" t="s">
        <v>24</v>
      </c>
    </row>
    <row r="20" spans="1:18" ht="24" customHeight="1" x14ac:dyDescent="0.25">
      <c r="A20" s="89" t="s">
        <v>114</v>
      </c>
      <c r="B20" s="85"/>
      <c r="C20" s="85"/>
      <c r="D20" s="90"/>
      <c r="E20" s="61" t="s">
        <v>12</v>
      </c>
      <c r="F20" s="56" t="s">
        <v>13</v>
      </c>
      <c r="G20" s="56" t="s">
        <v>14</v>
      </c>
      <c r="H20" s="56" t="s">
        <v>15</v>
      </c>
      <c r="I20" s="56" t="s">
        <v>16</v>
      </c>
      <c r="J20" s="56" t="s">
        <v>17</v>
      </c>
      <c r="K20" s="56" t="s">
        <v>18</v>
      </c>
      <c r="L20" s="56" t="s">
        <v>19</v>
      </c>
      <c r="M20" s="56" t="s">
        <v>20</v>
      </c>
      <c r="N20" s="56" t="s">
        <v>21</v>
      </c>
      <c r="O20" s="56" t="s">
        <v>22</v>
      </c>
      <c r="P20" s="62" t="s">
        <v>23</v>
      </c>
      <c r="Q20" s="59"/>
    </row>
    <row r="21" spans="1:18" ht="24" customHeight="1" x14ac:dyDescent="0.25">
      <c r="A21" s="85"/>
      <c r="B21" s="85"/>
      <c r="C21" s="85"/>
      <c r="D21" s="90"/>
      <c r="E21" s="75">
        <v>10000</v>
      </c>
      <c r="F21" s="76">
        <v>10000</v>
      </c>
      <c r="G21" s="76">
        <v>10000</v>
      </c>
      <c r="H21" s="76">
        <v>10000</v>
      </c>
      <c r="I21" s="76">
        <v>10000</v>
      </c>
      <c r="J21" s="76">
        <v>10000</v>
      </c>
      <c r="K21" s="76">
        <v>10000</v>
      </c>
      <c r="L21" s="76">
        <v>10000</v>
      </c>
      <c r="M21" s="76">
        <v>10000</v>
      </c>
      <c r="N21" s="76">
        <v>10000</v>
      </c>
      <c r="O21" s="76">
        <v>10000</v>
      </c>
      <c r="P21" s="77">
        <v>10000</v>
      </c>
      <c r="Q21" s="59" t="s">
        <v>24</v>
      </c>
    </row>
    <row r="22" spans="1:18" ht="33.6" customHeight="1" thickBot="1" x14ac:dyDescent="0.3">
      <c r="A22" s="89" t="s">
        <v>115</v>
      </c>
      <c r="B22" s="85"/>
      <c r="C22" s="85"/>
      <c r="D22" s="90"/>
      <c r="E22" s="106">
        <v>10000</v>
      </c>
      <c r="F22" s="107"/>
      <c r="G22" s="107"/>
      <c r="H22" s="107"/>
      <c r="I22" s="107"/>
      <c r="J22" s="107"/>
      <c r="K22" s="107"/>
      <c r="L22" s="107"/>
      <c r="M22" s="107"/>
      <c r="N22" s="107"/>
      <c r="O22" s="107"/>
      <c r="P22" s="108"/>
      <c r="Q22" s="59" t="s">
        <v>24</v>
      </c>
    </row>
    <row r="23" spans="1:18" ht="24.6" customHeight="1" x14ac:dyDescent="0.25">
      <c r="A23" s="109" t="s">
        <v>116</v>
      </c>
      <c r="B23" s="110"/>
      <c r="C23" s="110"/>
      <c r="D23" s="111"/>
      <c r="E23" s="60" t="s">
        <v>12</v>
      </c>
      <c r="F23" s="60" t="s">
        <v>13</v>
      </c>
      <c r="G23" s="60" t="s">
        <v>14</v>
      </c>
      <c r="H23" s="60" t="s">
        <v>15</v>
      </c>
      <c r="I23" s="60" t="s">
        <v>16</v>
      </c>
      <c r="J23" s="60" t="s">
        <v>17</v>
      </c>
      <c r="K23" s="60" t="s">
        <v>18</v>
      </c>
      <c r="L23" s="60" t="s">
        <v>19</v>
      </c>
      <c r="M23" s="60" t="s">
        <v>20</v>
      </c>
      <c r="N23" s="60" t="s">
        <v>21</v>
      </c>
      <c r="O23" s="60" t="s">
        <v>22</v>
      </c>
      <c r="P23" s="60" t="s">
        <v>23</v>
      </c>
      <c r="Q23" s="4"/>
    </row>
    <row r="24" spans="1:18" ht="24" customHeight="1" x14ac:dyDescent="0.25">
      <c r="A24" s="112"/>
      <c r="B24" s="113"/>
      <c r="C24" s="113"/>
      <c r="D24" s="114"/>
      <c r="E24" s="76">
        <v>5000</v>
      </c>
      <c r="F24" s="76">
        <v>5000</v>
      </c>
      <c r="G24" s="76">
        <v>5000</v>
      </c>
      <c r="H24" s="76">
        <v>5000</v>
      </c>
      <c r="I24" s="76">
        <v>5000</v>
      </c>
      <c r="J24" s="76">
        <v>5000</v>
      </c>
      <c r="K24" s="76">
        <v>5000</v>
      </c>
      <c r="L24" s="76">
        <v>5000</v>
      </c>
      <c r="M24" s="76">
        <v>5000</v>
      </c>
      <c r="N24" s="76">
        <v>5000</v>
      </c>
      <c r="O24" s="76">
        <v>5000</v>
      </c>
      <c r="P24" s="76">
        <v>5000</v>
      </c>
      <c r="Q24" s="3" t="s">
        <v>24</v>
      </c>
      <c r="R24" s="9"/>
    </row>
    <row r="25" spans="1:18" ht="36" customHeight="1" x14ac:dyDescent="0.25">
      <c r="A25" s="89" t="s">
        <v>125</v>
      </c>
      <c r="B25" s="85"/>
      <c r="C25" s="85"/>
      <c r="D25" s="85"/>
      <c r="E25" s="115">
        <v>5000</v>
      </c>
      <c r="F25" s="116"/>
      <c r="G25" s="116"/>
      <c r="H25" s="116"/>
      <c r="I25" s="116"/>
      <c r="J25" s="116"/>
      <c r="K25" s="116"/>
      <c r="L25" s="116"/>
      <c r="M25" s="116"/>
      <c r="N25" s="116"/>
      <c r="O25" s="116"/>
      <c r="P25" s="117"/>
      <c r="Q25" s="3" t="s">
        <v>24</v>
      </c>
    </row>
    <row r="26" spans="1:18" ht="24" customHeight="1" x14ac:dyDescent="0.25">
      <c r="A26" s="109" t="s">
        <v>117</v>
      </c>
      <c r="B26" s="110"/>
      <c r="C26" s="110"/>
      <c r="D26" s="111"/>
      <c r="E26" s="56" t="s">
        <v>12</v>
      </c>
      <c r="F26" s="56" t="s">
        <v>13</v>
      </c>
      <c r="G26" s="56" t="s">
        <v>14</v>
      </c>
      <c r="H26" s="56" t="s">
        <v>15</v>
      </c>
      <c r="I26" s="56" t="s">
        <v>16</v>
      </c>
      <c r="J26" s="56" t="s">
        <v>17</v>
      </c>
      <c r="K26" s="56" t="s">
        <v>18</v>
      </c>
      <c r="L26" s="56" t="s">
        <v>19</v>
      </c>
      <c r="M26" s="56" t="s">
        <v>20</v>
      </c>
      <c r="N26" s="56" t="s">
        <v>21</v>
      </c>
      <c r="O26" s="56" t="s">
        <v>22</v>
      </c>
      <c r="P26" s="57" t="s">
        <v>23</v>
      </c>
      <c r="Q26" s="3"/>
    </row>
    <row r="27" spans="1:18" ht="24" customHeight="1" x14ac:dyDescent="0.25">
      <c r="A27" s="112"/>
      <c r="B27" s="113"/>
      <c r="C27" s="113"/>
      <c r="D27" s="114"/>
      <c r="E27" s="78">
        <v>5000</v>
      </c>
      <c r="F27" s="78">
        <v>5000</v>
      </c>
      <c r="G27" s="78">
        <v>5000</v>
      </c>
      <c r="H27" s="78">
        <v>5000</v>
      </c>
      <c r="I27" s="78">
        <v>5000</v>
      </c>
      <c r="J27" s="78">
        <v>5000</v>
      </c>
      <c r="K27" s="78">
        <v>5000</v>
      </c>
      <c r="L27" s="78">
        <v>5000</v>
      </c>
      <c r="M27" s="78">
        <v>5000</v>
      </c>
      <c r="N27" s="78">
        <v>5000</v>
      </c>
      <c r="O27" s="78">
        <v>5000</v>
      </c>
      <c r="P27" s="78">
        <v>5000</v>
      </c>
      <c r="Q27" s="3" t="s">
        <v>24</v>
      </c>
    </row>
    <row r="28" spans="1:18" ht="38.450000000000003" customHeight="1" x14ac:dyDescent="0.25">
      <c r="A28" s="89" t="s">
        <v>118</v>
      </c>
      <c r="B28" s="85"/>
      <c r="C28" s="85"/>
      <c r="D28" s="85"/>
      <c r="E28" s="104">
        <v>5000</v>
      </c>
      <c r="F28" s="105"/>
      <c r="G28" s="105"/>
      <c r="H28" s="105"/>
      <c r="I28" s="105"/>
      <c r="J28" s="105"/>
      <c r="K28" s="105"/>
      <c r="L28" s="105"/>
      <c r="M28" s="105"/>
      <c r="N28" s="105"/>
      <c r="O28" s="105"/>
      <c r="P28" s="105"/>
      <c r="Q28" s="3" t="s">
        <v>24</v>
      </c>
    </row>
    <row r="29" spans="1:18" x14ac:dyDescent="0.25">
      <c r="A29" s="47" t="s">
        <v>26</v>
      </c>
    </row>
    <row r="30" spans="1:18" x14ac:dyDescent="0.25">
      <c r="A30" s="47" t="s">
        <v>142</v>
      </c>
    </row>
    <row r="31" spans="1:18" x14ac:dyDescent="0.25">
      <c r="B31" s="48" t="s">
        <v>124</v>
      </c>
    </row>
    <row r="32" spans="1:18" x14ac:dyDescent="0.25">
      <c r="B32" s="47" t="s">
        <v>143</v>
      </c>
    </row>
    <row r="33" spans="2:2" x14ac:dyDescent="0.25">
      <c r="B33" s="48" t="s">
        <v>144</v>
      </c>
    </row>
    <row r="34" spans="2:2" x14ac:dyDescent="0.25">
      <c r="B34" s="47" t="s">
        <v>121</v>
      </c>
    </row>
    <row r="35" spans="2:2" x14ac:dyDescent="0.25">
      <c r="B35" s="48" t="s">
        <v>145</v>
      </c>
    </row>
    <row r="36" spans="2:2" x14ac:dyDescent="0.25">
      <c r="B36" s="47" t="s">
        <v>122</v>
      </c>
    </row>
    <row r="37" spans="2:2" x14ac:dyDescent="0.25">
      <c r="B37" s="47" t="s">
        <v>120</v>
      </c>
    </row>
    <row r="38" spans="2:2" x14ac:dyDescent="0.25">
      <c r="B38" s="47" t="s">
        <v>123</v>
      </c>
    </row>
    <row r="39" spans="2:2" x14ac:dyDescent="0.25">
      <c r="B39" s="47" t="s">
        <v>139</v>
      </c>
    </row>
    <row r="40" spans="2:2" x14ac:dyDescent="0.25">
      <c r="B40" s="47" t="s">
        <v>146</v>
      </c>
    </row>
  </sheetData>
  <sheetProtection algorithmName="SHA-512" hashValue="kHTcFKEPlTz2VwbhljLRdoz/nFZPkEYKQIRdKS9Bd/oK9JHRGeyQcR+eymq1gfZ4aF8VUI49g/sRAaz3JYqNpA==" saltValue="6+tONyTb2OpDHFkMG6n42Q==" spinCount="100000" sheet="1" objects="1" scenarios="1"/>
  <dataConsolidate/>
  <mergeCells count="26">
    <mergeCell ref="A28:D28"/>
    <mergeCell ref="E28:P28"/>
    <mergeCell ref="A22:D22"/>
    <mergeCell ref="E22:P22"/>
    <mergeCell ref="A23:D24"/>
    <mergeCell ref="A25:D25"/>
    <mergeCell ref="E25:P25"/>
    <mergeCell ref="A26:D27"/>
    <mergeCell ref="A20:D21"/>
    <mergeCell ref="A13:D13"/>
    <mergeCell ref="E13:P13"/>
    <mergeCell ref="A14:D14"/>
    <mergeCell ref="E14:P14"/>
    <mergeCell ref="A15:D15"/>
    <mergeCell ref="E15:P15"/>
    <mergeCell ref="A16:D16"/>
    <mergeCell ref="E16:P16"/>
    <mergeCell ref="A17:D17"/>
    <mergeCell ref="E17:P17"/>
    <mergeCell ref="A18:D19"/>
    <mergeCell ref="A2:B2"/>
    <mergeCell ref="A4:Q4"/>
    <mergeCell ref="A6:Q6"/>
    <mergeCell ref="M11:Q11"/>
    <mergeCell ref="A12:D12"/>
    <mergeCell ref="E12:P12"/>
  </mergeCells>
  <phoneticPr fontId="2"/>
  <conditionalFormatting sqref="E22 E19:P19">
    <cfRule type="cellIs" dxfId="21" priority="4" operator="greaterThan">
      <formula>$E$17</formula>
    </cfRule>
  </conditionalFormatting>
  <conditionalFormatting sqref="E24:P24">
    <cfRule type="cellIs" dxfId="20" priority="3" operator="greaterThan">
      <formula>E21</formula>
    </cfRule>
  </conditionalFormatting>
  <conditionalFormatting sqref="E21:P21">
    <cfRule type="cellIs" dxfId="19" priority="2" operator="greaterThan">
      <formula>$E$17</formula>
    </cfRule>
  </conditionalFormatting>
  <conditionalFormatting sqref="E25:P25">
    <cfRule type="cellIs" dxfId="18" priority="1" operator="greaterThan">
      <formula>$E$22</formula>
    </cfRule>
  </conditionalFormatting>
  <dataValidations count="4">
    <dataValidation type="whole" operator="lessThanOrEqual" allowBlank="1" showInputMessage="1" showErrorMessage="1" error="「提供する各月の供給力」以下の整数値で入力してください" sqref="E24:P24" xr:uid="{135D9DAA-E5CA-49BA-8258-2CF84A4F51DC}">
      <formula1>E21</formula1>
    </dataValidation>
    <dataValidation type="list" allowBlank="1" showInputMessage="1" showErrorMessage="1" sqref="E16:P16" xr:uid="{B2FC62E4-0552-495C-827C-B19CDABB625B}">
      <formula1>"北海道,東北,東京,中部,北陸,関西,中国,四国,九州"</formula1>
    </dataValidation>
    <dataValidation type="whole" operator="lessThanOrEqual" allowBlank="1" showInputMessage="1" showErrorMessage="1" error="設備容量以下の整数値で入力してください" sqref="E19:P19 E21:E22 F21:P21" xr:uid="{B8E16D78-9DC2-403A-BB50-2A403153340E}">
      <formula1>$E$17</formula1>
    </dataValidation>
    <dataValidation type="whole" operator="greaterThanOrEqual" allowBlank="1" showInputMessage="1" showErrorMessage="1" error="1,000以上の整数値で入力してください" sqref="E17:P17" xr:uid="{33793162-5BA2-46B8-BCE6-38638E259A1C}">
      <formula1>1000</formula1>
    </dataValidation>
  </dataValidations>
  <pageMargins left="0.11811023622047245" right="0.11811023622047245" top="0.35433070866141736" bottom="0.35433070866141736" header="0.31496062992125984" footer="0.31496062992125984"/>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161925</xdr:colOff>
                    <xdr:row>7</xdr:row>
                    <xdr:rowOff>152400</xdr:rowOff>
                  </from>
                  <to>
                    <xdr:col>1</xdr:col>
                    <xdr:colOff>95250</xdr:colOff>
                    <xdr:row>9</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DD5E49B-4F67-4FDB-AABE-A9C8E59628AB}">
          <x14:formula1>
            <xm:f>リスト!$C$5:$C$21</xm:f>
          </x14:formula1>
          <xm:sqref>E15:P15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B2:C25"/>
  <sheetViews>
    <sheetView workbookViewId="0">
      <selection activeCell="G30" sqref="G30"/>
    </sheetView>
  </sheetViews>
  <sheetFormatPr defaultRowHeight="13.5" x14ac:dyDescent="0.15"/>
  <cols>
    <col min="2" max="2" width="17.375" bestFit="1" customWidth="1"/>
    <col min="3" max="3" width="17.5" bestFit="1" customWidth="1"/>
  </cols>
  <sheetData>
    <row r="2" spans="2:3" ht="13.5" customHeight="1" x14ac:dyDescent="0.15">
      <c r="B2" s="149" t="s">
        <v>44</v>
      </c>
      <c r="C2" s="149" t="s">
        <v>45</v>
      </c>
    </row>
    <row r="3" spans="2:3" ht="13.5" customHeight="1" x14ac:dyDescent="0.15">
      <c r="B3" s="150"/>
      <c r="C3" s="150"/>
    </row>
    <row r="4" spans="2:3" ht="15.75" x14ac:dyDescent="0.15">
      <c r="B4" s="151" t="s">
        <v>46</v>
      </c>
      <c r="C4" s="24" t="s">
        <v>50</v>
      </c>
    </row>
    <row r="5" spans="2:3" ht="15.75" x14ac:dyDescent="0.15">
      <c r="B5" s="152"/>
      <c r="C5" s="24" t="s">
        <v>48</v>
      </c>
    </row>
    <row r="6" spans="2:3" ht="15.75" x14ac:dyDescent="0.15">
      <c r="B6" s="152"/>
      <c r="C6" s="24" t="s">
        <v>47</v>
      </c>
    </row>
    <row r="7" spans="2:3" ht="15.75" x14ac:dyDescent="0.15">
      <c r="B7" s="153"/>
      <c r="C7" s="24" t="s">
        <v>49</v>
      </c>
    </row>
    <row r="8" spans="2:3" ht="15.75" x14ac:dyDescent="0.15">
      <c r="B8" s="151" t="s">
        <v>51</v>
      </c>
      <c r="C8" s="24" t="s">
        <v>52</v>
      </c>
    </row>
    <row r="9" spans="2:3" ht="15.75" x14ac:dyDescent="0.15">
      <c r="B9" s="152"/>
      <c r="C9" s="24" t="s">
        <v>53</v>
      </c>
    </row>
    <row r="10" spans="2:3" ht="15.75" x14ac:dyDescent="0.15">
      <c r="B10" s="152"/>
      <c r="C10" s="24" t="s">
        <v>54</v>
      </c>
    </row>
    <row r="11" spans="2:3" ht="15.75" x14ac:dyDescent="0.15">
      <c r="B11" s="152"/>
      <c r="C11" s="24" t="s">
        <v>55</v>
      </c>
    </row>
    <row r="12" spans="2:3" ht="15.75" x14ac:dyDescent="0.15">
      <c r="B12" s="152"/>
      <c r="C12" s="24" t="s">
        <v>56</v>
      </c>
    </row>
    <row r="13" spans="2:3" ht="15.75" x14ac:dyDescent="0.15">
      <c r="B13" s="152"/>
      <c r="C13" s="24" t="s">
        <v>57</v>
      </c>
    </row>
    <row r="14" spans="2:3" ht="15.75" x14ac:dyDescent="0.15">
      <c r="B14" s="152"/>
      <c r="C14" s="24" t="s">
        <v>58</v>
      </c>
    </row>
    <row r="15" spans="2:3" ht="15.75" x14ac:dyDescent="0.15">
      <c r="B15" s="153"/>
      <c r="C15" s="24" t="s">
        <v>59</v>
      </c>
    </row>
    <row r="16" spans="2:3" ht="15.75" x14ac:dyDescent="0.15">
      <c r="B16" s="151" t="s">
        <v>60</v>
      </c>
      <c r="C16" s="24" t="s">
        <v>61</v>
      </c>
    </row>
    <row r="17" spans="2:3" ht="15.75" x14ac:dyDescent="0.15">
      <c r="B17" s="153"/>
      <c r="C17" s="24" t="s">
        <v>62</v>
      </c>
    </row>
    <row r="18" spans="2:3" ht="15.75" x14ac:dyDescent="0.15">
      <c r="B18" s="151" t="s">
        <v>63</v>
      </c>
      <c r="C18" s="24" t="s">
        <v>67</v>
      </c>
    </row>
    <row r="19" spans="2:3" ht="15.75" x14ac:dyDescent="0.15">
      <c r="B19" s="152"/>
      <c r="C19" s="24" t="s">
        <v>68</v>
      </c>
    </row>
    <row r="20" spans="2:3" ht="15.75" x14ac:dyDescent="0.15">
      <c r="B20" s="152"/>
      <c r="C20" s="24" t="s">
        <v>69</v>
      </c>
    </row>
    <row r="21" spans="2:3" ht="15.75" x14ac:dyDescent="0.15">
      <c r="B21" s="152"/>
      <c r="C21" s="24" t="s">
        <v>70</v>
      </c>
    </row>
    <row r="22" spans="2:3" ht="15.75" x14ac:dyDescent="0.15">
      <c r="B22" s="152"/>
      <c r="C22" s="24" t="s">
        <v>64</v>
      </c>
    </row>
    <row r="23" spans="2:3" ht="15.75" x14ac:dyDescent="0.15">
      <c r="B23" s="152"/>
      <c r="C23" s="24" t="s">
        <v>65</v>
      </c>
    </row>
    <row r="24" spans="2:3" ht="15.75" x14ac:dyDescent="0.15">
      <c r="B24" s="153"/>
      <c r="C24" s="24" t="s">
        <v>66</v>
      </c>
    </row>
    <row r="25" spans="2:3" ht="15.75" x14ac:dyDescent="0.15">
      <c r="B25" s="24" t="s">
        <v>59</v>
      </c>
      <c r="C25" s="24" t="s">
        <v>71</v>
      </c>
    </row>
  </sheetData>
  <mergeCells count="6">
    <mergeCell ref="C2:C3"/>
    <mergeCell ref="B2:B3"/>
    <mergeCell ref="B18:B24"/>
    <mergeCell ref="B16:B17"/>
    <mergeCell ref="B8:B15"/>
    <mergeCell ref="B4:B7"/>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ABFD-F617-4746-B4BB-A33FE9A88E79}">
  <sheetPr>
    <tabColor rgb="FFFFFF00"/>
    <pageSetUpPr fitToPage="1"/>
  </sheetPr>
  <dimension ref="A1:R41"/>
  <sheetViews>
    <sheetView view="pageBreakPreview" zoomScale="60" zoomScaleNormal="60" workbookViewId="0"/>
  </sheetViews>
  <sheetFormatPr defaultColWidth="9" defaultRowHeight="15.75" x14ac:dyDescent="0.25"/>
  <cols>
    <col min="1" max="4" width="5.625" style="47" customWidth="1"/>
    <col min="5" max="16" width="10.25" style="47" bestFit="1" customWidth="1"/>
    <col min="17" max="20" width="5.625" style="47" customWidth="1"/>
    <col min="21" max="16384" width="9" style="47"/>
  </cols>
  <sheetData>
    <row r="1" spans="1:17" ht="16.5" x14ac:dyDescent="0.25">
      <c r="A1" s="63" t="s">
        <v>141</v>
      </c>
      <c r="B1" s="63"/>
      <c r="C1" s="63"/>
      <c r="D1" s="63"/>
      <c r="E1" s="63"/>
      <c r="F1" s="28" t="s">
        <v>73</v>
      </c>
    </row>
    <row r="2" spans="1:17" ht="16.5" x14ac:dyDescent="0.25">
      <c r="A2" s="81" t="s">
        <v>0</v>
      </c>
      <c r="B2" s="82"/>
      <c r="C2" s="6"/>
      <c r="D2" s="6"/>
      <c r="E2" s="6"/>
      <c r="F2" s="6"/>
      <c r="G2" s="6"/>
      <c r="H2" s="6"/>
      <c r="I2" s="6"/>
      <c r="J2" s="6"/>
      <c r="K2" s="6"/>
      <c r="L2" s="6"/>
      <c r="M2" s="6"/>
      <c r="N2" s="6"/>
      <c r="O2" s="6"/>
      <c r="P2" s="6"/>
      <c r="Q2" s="6"/>
    </row>
    <row r="3" spans="1:17" ht="16.5" x14ac:dyDescent="0.25">
      <c r="A3" s="71" t="s">
        <v>147</v>
      </c>
      <c r="B3" s="72"/>
      <c r="C3" s="6"/>
      <c r="D3" s="6"/>
      <c r="E3" s="6"/>
      <c r="F3" s="6"/>
      <c r="G3" s="6"/>
      <c r="H3" s="6"/>
      <c r="I3" s="6"/>
      <c r="J3" s="6"/>
      <c r="K3" s="6"/>
      <c r="L3" s="6"/>
      <c r="M3" s="6"/>
      <c r="N3" s="6"/>
      <c r="O3" s="6"/>
      <c r="P3" s="6"/>
      <c r="Q3" s="6"/>
    </row>
    <row r="4" spans="1:17" ht="16.5" x14ac:dyDescent="0.25">
      <c r="A4" s="83" t="s">
        <v>119</v>
      </c>
      <c r="B4" s="83"/>
      <c r="C4" s="83"/>
      <c r="D4" s="83"/>
      <c r="E4" s="83"/>
      <c r="F4" s="83"/>
      <c r="G4" s="83"/>
      <c r="H4" s="83"/>
      <c r="I4" s="83"/>
      <c r="J4" s="83"/>
      <c r="K4" s="83"/>
      <c r="L4" s="83"/>
      <c r="M4" s="83"/>
      <c r="N4" s="83"/>
      <c r="O4" s="83"/>
      <c r="P4" s="83"/>
      <c r="Q4" s="83"/>
    </row>
    <row r="5" spans="1:17" ht="16.5" x14ac:dyDescent="0.25">
      <c r="A5" s="6"/>
      <c r="B5" s="6"/>
      <c r="C5" s="6"/>
      <c r="D5" s="6"/>
      <c r="E5" s="6"/>
      <c r="F5" s="6"/>
      <c r="G5" s="6"/>
      <c r="H5" s="6"/>
      <c r="I5" s="6"/>
      <c r="J5" s="6"/>
      <c r="K5" s="6"/>
      <c r="L5" s="6"/>
      <c r="M5" s="6"/>
      <c r="N5" s="6"/>
      <c r="O5" s="6"/>
      <c r="P5" s="6"/>
      <c r="Q5" s="6"/>
    </row>
    <row r="6" spans="1:17" ht="16.5" x14ac:dyDescent="0.25">
      <c r="A6" s="83" t="s">
        <v>77</v>
      </c>
      <c r="B6" s="83"/>
      <c r="C6" s="83"/>
      <c r="D6" s="83"/>
      <c r="E6" s="83"/>
      <c r="F6" s="83"/>
      <c r="G6" s="83"/>
      <c r="H6" s="83"/>
      <c r="I6" s="83"/>
      <c r="J6" s="83"/>
      <c r="K6" s="83"/>
      <c r="L6" s="83"/>
      <c r="M6" s="83"/>
      <c r="N6" s="83"/>
      <c r="O6" s="83"/>
      <c r="P6" s="83"/>
      <c r="Q6" s="83"/>
    </row>
    <row r="7" spans="1:17" ht="16.5" x14ac:dyDescent="0.25">
      <c r="A7" s="49"/>
      <c r="B7" s="49"/>
      <c r="C7" s="49"/>
      <c r="D7" s="49"/>
      <c r="E7" s="49"/>
      <c r="F7" s="49"/>
      <c r="G7" s="49"/>
      <c r="H7" s="49"/>
      <c r="I7" s="49"/>
      <c r="J7" s="49"/>
      <c r="K7" s="49"/>
      <c r="L7" s="49"/>
      <c r="M7" s="49"/>
      <c r="N7" s="49"/>
      <c r="O7" s="49"/>
      <c r="P7" s="49"/>
      <c r="Q7" s="49"/>
    </row>
    <row r="8" spans="1:17" ht="16.5" x14ac:dyDescent="0.25">
      <c r="A8" s="73" t="s">
        <v>140</v>
      </c>
      <c r="B8" s="49"/>
      <c r="C8" s="49"/>
      <c r="D8" s="49"/>
      <c r="E8" s="49"/>
      <c r="F8" s="49"/>
      <c r="G8" s="49"/>
      <c r="H8" s="49"/>
      <c r="I8" s="49"/>
      <c r="J8" s="49"/>
      <c r="K8" s="49"/>
      <c r="L8" s="49"/>
      <c r="M8" s="49"/>
      <c r="N8" s="49"/>
      <c r="O8" s="49"/>
      <c r="P8" s="49"/>
      <c r="Q8" s="49"/>
    </row>
    <row r="9" spans="1:17" ht="16.5" x14ac:dyDescent="0.25">
      <c r="A9" s="49"/>
      <c r="B9" s="74" t="s">
        <v>87</v>
      </c>
      <c r="C9" s="49"/>
      <c r="D9" s="49"/>
      <c r="E9" s="49"/>
      <c r="F9" s="49"/>
      <c r="G9" s="49"/>
      <c r="H9" s="49"/>
      <c r="I9" s="49"/>
      <c r="J9" s="49"/>
      <c r="K9" s="49"/>
      <c r="L9" s="49"/>
      <c r="M9" s="49"/>
      <c r="N9" s="49"/>
      <c r="O9" s="49"/>
      <c r="P9" s="49"/>
      <c r="Q9" s="49"/>
    </row>
    <row r="10" spans="1:17" ht="16.5" x14ac:dyDescent="0.25">
      <c r="A10" s="49"/>
      <c r="B10" s="32"/>
      <c r="C10" s="49"/>
      <c r="D10" s="49"/>
      <c r="E10" s="49"/>
      <c r="F10" s="49"/>
      <c r="G10" s="49"/>
      <c r="H10" s="49"/>
      <c r="I10" s="49"/>
      <c r="J10" s="49"/>
      <c r="K10" s="49"/>
      <c r="L10" s="49"/>
      <c r="M10" s="49"/>
      <c r="N10" s="49"/>
      <c r="O10" s="49"/>
      <c r="P10" s="49"/>
      <c r="Q10" s="49"/>
    </row>
    <row r="11" spans="1:17" ht="16.5" x14ac:dyDescent="0.25">
      <c r="A11" s="25"/>
      <c r="B11" s="25"/>
      <c r="C11" s="25"/>
      <c r="D11" s="25"/>
      <c r="E11" s="25"/>
      <c r="F11" s="25"/>
      <c r="G11" s="25"/>
      <c r="H11" s="25"/>
      <c r="I11" s="25"/>
      <c r="J11" s="25"/>
      <c r="K11" s="25"/>
      <c r="L11" s="25"/>
      <c r="M11" s="84" t="s">
        <v>85</v>
      </c>
      <c r="N11" s="84"/>
      <c r="O11" s="84"/>
      <c r="P11" s="84"/>
      <c r="Q11" s="84"/>
    </row>
    <row r="12" spans="1:17" ht="24" customHeight="1" thickBot="1" x14ac:dyDescent="0.3">
      <c r="A12" s="85" t="s">
        <v>1</v>
      </c>
      <c r="B12" s="85"/>
      <c r="C12" s="85"/>
      <c r="D12" s="85"/>
      <c r="E12" s="86" t="s">
        <v>25</v>
      </c>
      <c r="F12" s="87"/>
      <c r="G12" s="87"/>
      <c r="H12" s="87"/>
      <c r="I12" s="87"/>
      <c r="J12" s="87"/>
      <c r="K12" s="87"/>
      <c r="L12" s="87"/>
      <c r="M12" s="87"/>
      <c r="N12" s="87"/>
      <c r="O12" s="87"/>
      <c r="P12" s="88"/>
      <c r="Q12" s="50" t="s">
        <v>2</v>
      </c>
    </row>
    <row r="13" spans="1:17" ht="24" customHeight="1" x14ac:dyDescent="0.25">
      <c r="A13" s="85" t="s">
        <v>3</v>
      </c>
      <c r="B13" s="85"/>
      <c r="C13" s="85"/>
      <c r="D13" s="90"/>
      <c r="E13" s="91"/>
      <c r="F13" s="92"/>
      <c r="G13" s="92"/>
      <c r="H13" s="92"/>
      <c r="I13" s="92"/>
      <c r="J13" s="92"/>
      <c r="K13" s="92"/>
      <c r="L13" s="92"/>
      <c r="M13" s="92"/>
      <c r="N13" s="92"/>
      <c r="O13" s="92"/>
      <c r="P13" s="93"/>
      <c r="Q13" s="58"/>
    </row>
    <row r="14" spans="1:17" ht="30" customHeight="1" x14ac:dyDescent="0.25">
      <c r="A14" s="89" t="s">
        <v>4</v>
      </c>
      <c r="B14" s="89"/>
      <c r="C14" s="89"/>
      <c r="D14" s="94"/>
      <c r="E14" s="98"/>
      <c r="F14" s="99"/>
      <c r="G14" s="99"/>
      <c r="H14" s="99"/>
      <c r="I14" s="99"/>
      <c r="J14" s="99"/>
      <c r="K14" s="99"/>
      <c r="L14" s="99"/>
      <c r="M14" s="99"/>
      <c r="N14" s="99"/>
      <c r="O14" s="99"/>
      <c r="P14" s="100"/>
      <c r="Q14" s="58"/>
    </row>
    <row r="15" spans="1:17" ht="24" customHeight="1" x14ac:dyDescent="0.25">
      <c r="A15" s="85" t="s">
        <v>5</v>
      </c>
      <c r="B15" s="85"/>
      <c r="C15" s="85"/>
      <c r="D15" s="90"/>
      <c r="E15" s="98"/>
      <c r="F15" s="99"/>
      <c r="G15" s="99"/>
      <c r="H15" s="99"/>
      <c r="I15" s="99"/>
      <c r="J15" s="99"/>
      <c r="K15" s="99"/>
      <c r="L15" s="99"/>
      <c r="M15" s="99"/>
      <c r="N15" s="99"/>
      <c r="O15" s="99"/>
      <c r="P15" s="100"/>
      <c r="Q15" s="58"/>
    </row>
    <row r="16" spans="1:17" ht="24" customHeight="1" x14ac:dyDescent="0.25">
      <c r="A16" s="85" t="s">
        <v>6</v>
      </c>
      <c r="B16" s="85"/>
      <c r="C16" s="85"/>
      <c r="D16" s="90"/>
      <c r="E16" s="98"/>
      <c r="F16" s="99"/>
      <c r="G16" s="99"/>
      <c r="H16" s="99"/>
      <c r="I16" s="99"/>
      <c r="J16" s="99"/>
      <c r="K16" s="99"/>
      <c r="L16" s="99"/>
      <c r="M16" s="99"/>
      <c r="N16" s="99"/>
      <c r="O16" s="99"/>
      <c r="P16" s="100"/>
      <c r="Q16" s="58"/>
    </row>
    <row r="17" spans="1:18" ht="24" customHeight="1" x14ac:dyDescent="0.25">
      <c r="A17" s="85" t="s">
        <v>7</v>
      </c>
      <c r="B17" s="85"/>
      <c r="C17" s="85"/>
      <c r="D17" s="90"/>
      <c r="E17" s="101"/>
      <c r="F17" s="102"/>
      <c r="G17" s="102"/>
      <c r="H17" s="102"/>
      <c r="I17" s="102"/>
      <c r="J17" s="102"/>
      <c r="K17" s="102"/>
      <c r="L17" s="102"/>
      <c r="M17" s="102"/>
      <c r="N17" s="102"/>
      <c r="O17" s="102"/>
      <c r="P17" s="103"/>
      <c r="Q17" s="59" t="s">
        <v>24</v>
      </c>
    </row>
    <row r="18" spans="1:18" ht="24" customHeight="1" x14ac:dyDescent="0.25">
      <c r="A18" s="89" t="s">
        <v>113</v>
      </c>
      <c r="B18" s="85"/>
      <c r="C18" s="85"/>
      <c r="D18" s="90"/>
      <c r="E18" s="61" t="s">
        <v>12</v>
      </c>
      <c r="F18" s="54" t="s">
        <v>13</v>
      </c>
      <c r="G18" s="54" t="s">
        <v>14</v>
      </c>
      <c r="H18" s="54" t="s">
        <v>15</v>
      </c>
      <c r="I18" s="54" t="s">
        <v>16</v>
      </c>
      <c r="J18" s="54" t="s">
        <v>17</v>
      </c>
      <c r="K18" s="54" t="s">
        <v>18</v>
      </c>
      <c r="L18" s="54" t="s">
        <v>19</v>
      </c>
      <c r="M18" s="54" t="s">
        <v>20</v>
      </c>
      <c r="N18" s="54" t="s">
        <v>21</v>
      </c>
      <c r="O18" s="54" t="s">
        <v>22</v>
      </c>
      <c r="P18" s="62" t="s">
        <v>23</v>
      </c>
      <c r="Q18" s="58"/>
    </row>
    <row r="19" spans="1:18" ht="24" customHeight="1" x14ac:dyDescent="0.25">
      <c r="A19" s="85"/>
      <c r="B19" s="85"/>
      <c r="C19" s="85"/>
      <c r="D19" s="90"/>
      <c r="E19" s="75"/>
      <c r="F19" s="76"/>
      <c r="G19" s="76"/>
      <c r="H19" s="76"/>
      <c r="I19" s="76"/>
      <c r="J19" s="76"/>
      <c r="K19" s="76"/>
      <c r="L19" s="76"/>
      <c r="M19" s="76"/>
      <c r="N19" s="76"/>
      <c r="O19" s="76"/>
      <c r="P19" s="77"/>
      <c r="Q19" s="59" t="s">
        <v>24</v>
      </c>
    </row>
    <row r="20" spans="1:18" ht="24" customHeight="1" x14ac:dyDescent="0.25">
      <c r="A20" s="89" t="s">
        <v>114</v>
      </c>
      <c r="B20" s="85"/>
      <c r="C20" s="85"/>
      <c r="D20" s="90"/>
      <c r="E20" s="61" t="s">
        <v>12</v>
      </c>
      <c r="F20" s="54" t="s">
        <v>13</v>
      </c>
      <c r="G20" s="54" t="s">
        <v>14</v>
      </c>
      <c r="H20" s="54" t="s">
        <v>15</v>
      </c>
      <c r="I20" s="54" t="s">
        <v>16</v>
      </c>
      <c r="J20" s="54" t="s">
        <v>17</v>
      </c>
      <c r="K20" s="54" t="s">
        <v>18</v>
      </c>
      <c r="L20" s="54" t="s">
        <v>19</v>
      </c>
      <c r="M20" s="54" t="s">
        <v>20</v>
      </c>
      <c r="N20" s="54" t="s">
        <v>21</v>
      </c>
      <c r="O20" s="54" t="s">
        <v>22</v>
      </c>
      <c r="P20" s="62" t="s">
        <v>23</v>
      </c>
      <c r="Q20" s="59"/>
    </row>
    <row r="21" spans="1:18" ht="24" customHeight="1" x14ac:dyDescent="0.25">
      <c r="A21" s="85"/>
      <c r="B21" s="85"/>
      <c r="C21" s="85"/>
      <c r="D21" s="90"/>
      <c r="E21" s="75"/>
      <c r="F21" s="76"/>
      <c r="G21" s="76"/>
      <c r="H21" s="76"/>
      <c r="I21" s="76"/>
      <c r="J21" s="76"/>
      <c r="K21" s="76"/>
      <c r="L21" s="76"/>
      <c r="M21" s="76"/>
      <c r="N21" s="76"/>
      <c r="O21" s="76"/>
      <c r="P21" s="77"/>
      <c r="Q21" s="59" t="s">
        <v>24</v>
      </c>
    </row>
    <row r="22" spans="1:18" ht="33.6" customHeight="1" thickBot="1" x14ac:dyDescent="0.3">
      <c r="A22" s="89" t="s">
        <v>115</v>
      </c>
      <c r="B22" s="85"/>
      <c r="C22" s="85"/>
      <c r="D22" s="90"/>
      <c r="E22" s="106"/>
      <c r="F22" s="107"/>
      <c r="G22" s="107"/>
      <c r="H22" s="107"/>
      <c r="I22" s="107"/>
      <c r="J22" s="107"/>
      <c r="K22" s="107"/>
      <c r="L22" s="107"/>
      <c r="M22" s="107"/>
      <c r="N22" s="107"/>
      <c r="O22" s="107"/>
      <c r="P22" s="108"/>
      <c r="Q22" s="59" t="s">
        <v>24</v>
      </c>
    </row>
    <row r="23" spans="1:18" ht="24.6" customHeight="1" x14ac:dyDescent="0.25">
      <c r="A23" s="109" t="s">
        <v>116</v>
      </c>
      <c r="B23" s="110"/>
      <c r="C23" s="110"/>
      <c r="D23" s="111"/>
      <c r="E23" s="60" t="s">
        <v>12</v>
      </c>
      <c r="F23" s="60" t="s">
        <v>13</v>
      </c>
      <c r="G23" s="60" t="s">
        <v>14</v>
      </c>
      <c r="H23" s="60" t="s">
        <v>15</v>
      </c>
      <c r="I23" s="60" t="s">
        <v>16</v>
      </c>
      <c r="J23" s="60" t="s">
        <v>17</v>
      </c>
      <c r="K23" s="60" t="s">
        <v>18</v>
      </c>
      <c r="L23" s="60" t="s">
        <v>19</v>
      </c>
      <c r="M23" s="60" t="s">
        <v>20</v>
      </c>
      <c r="N23" s="60" t="s">
        <v>21</v>
      </c>
      <c r="O23" s="60" t="s">
        <v>22</v>
      </c>
      <c r="P23" s="60" t="s">
        <v>23</v>
      </c>
      <c r="Q23" s="4"/>
    </row>
    <row r="24" spans="1:18" ht="24" customHeight="1" x14ac:dyDescent="0.25">
      <c r="A24" s="112"/>
      <c r="B24" s="113"/>
      <c r="C24" s="113"/>
      <c r="D24" s="114"/>
      <c r="E24" s="76"/>
      <c r="F24" s="76"/>
      <c r="G24" s="76"/>
      <c r="H24" s="76"/>
      <c r="I24" s="76"/>
      <c r="J24" s="76"/>
      <c r="K24" s="76"/>
      <c r="L24" s="76"/>
      <c r="M24" s="76"/>
      <c r="N24" s="76"/>
      <c r="O24" s="76"/>
      <c r="P24" s="76"/>
      <c r="Q24" s="3" t="s">
        <v>24</v>
      </c>
      <c r="R24" s="9"/>
    </row>
    <row r="25" spans="1:18" ht="42.75" hidden="1" customHeight="1" x14ac:dyDescent="0.25">
      <c r="A25" s="118" t="s">
        <v>138</v>
      </c>
      <c r="B25" s="119"/>
      <c r="C25" s="119"/>
      <c r="D25" s="120"/>
      <c r="E25" s="79">
        <f>ROUND(E24,0)</f>
        <v>0</v>
      </c>
      <c r="F25" s="79">
        <f>ROUND(F24,0)</f>
        <v>0</v>
      </c>
      <c r="G25" s="79">
        <f t="shared" ref="G25:P25" si="0">ROUND(G24,0)</f>
        <v>0</v>
      </c>
      <c r="H25" s="79">
        <f t="shared" si="0"/>
        <v>0</v>
      </c>
      <c r="I25" s="79">
        <f t="shared" si="0"/>
        <v>0</v>
      </c>
      <c r="J25" s="79">
        <f t="shared" si="0"/>
        <v>0</v>
      </c>
      <c r="K25" s="79">
        <f t="shared" si="0"/>
        <v>0</v>
      </c>
      <c r="L25" s="79">
        <f t="shared" si="0"/>
        <v>0</v>
      </c>
      <c r="M25" s="79">
        <f t="shared" si="0"/>
        <v>0</v>
      </c>
      <c r="N25" s="79">
        <f t="shared" si="0"/>
        <v>0</v>
      </c>
      <c r="O25" s="79">
        <f t="shared" si="0"/>
        <v>0</v>
      </c>
      <c r="P25" s="79">
        <f t="shared" si="0"/>
        <v>0</v>
      </c>
      <c r="Q25" s="65"/>
      <c r="R25" s="9"/>
    </row>
    <row r="26" spans="1:18" ht="36" customHeight="1" x14ac:dyDescent="0.25">
      <c r="A26" s="89" t="s">
        <v>125</v>
      </c>
      <c r="B26" s="85"/>
      <c r="C26" s="85"/>
      <c r="D26" s="85"/>
      <c r="E26" s="115">
        <f>ROUND(AVERAGE(E25:P25),0)</f>
        <v>0</v>
      </c>
      <c r="F26" s="116"/>
      <c r="G26" s="116"/>
      <c r="H26" s="116"/>
      <c r="I26" s="116"/>
      <c r="J26" s="116"/>
      <c r="K26" s="116"/>
      <c r="L26" s="116"/>
      <c r="M26" s="116"/>
      <c r="N26" s="116"/>
      <c r="O26" s="116"/>
      <c r="P26" s="117"/>
      <c r="Q26" s="3" t="s">
        <v>24</v>
      </c>
    </row>
    <row r="27" spans="1:18" ht="24" customHeight="1" x14ac:dyDescent="0.25">
      <c r="A27" s="109" t="s">
        <v>117</v>
      </c>
      <c r="B27" s="110"/>
      <c r="C27" s="110"/>
      <c r="D27" s="111"/>
      <c r="E27" s="52" t="s">
        <v>12</v>
      </c>
      <c r="F27" s="52" t="s">
        <v>13</v>
      </c>
      <c r="G27" s="52" t="s">
        <v>14</v>
      </c>
      <c r="H27" s="52" t="s">
        <v>15</v>
      </c>
      <c r="I27" s="52" t="s">
        <v>16</v>
      </c>
      <c r="J27" s="52" t="s">
        <v>17</v>
      </c>
      <c r="K27" s="52" t="s">
        <v>18</v>
      </c>
      <c r="L27" s="52" t="s">
        <v>19</v>
      </c>
      <c r="M27" s="52" t="s">
        <v>20</v>
      </c>
      <c r="N27" s="52" t="s">
        <v>21</v>
      </c>
      <c r="O27" s="52" t="s">
        <v>22</v>
      </c>
      <c r="P27" s="53" t="s">
        <v>23</v>
      </c>
      <c r="Q27" s="3"/>
    </row>
    <row r="28" spans="1:18" ht="24" customHeight="1" x14ac:dyDescent="0.25">
      <c r="A28" s="112"/>
      <c r="B28" s="113"/>
      <c r="C28" s="113"/>
      <c r="D28" s="114"/>
      <c r="E28" s="78">
        <f>ROUND(E21-E25,0)</f>
        <v>0</v>
      </c>
      <c r="F28" s="78">
        <f>ROUND(F21-F25,0)</f>
        <v>0</v>
      </c>
      <c r="G28" s="78">
        <f t="shared" ref="G28:P28" si="1">ROUND(G21-G25,0)</f>
        <v>0</v>
      </c>
      <c r="H28" s="78">
        <f t="shared" si="1"/>
        <v>0</v>
      </c>
      <c r="I28" s="78">
        <f t="shared" si="1"/>
        <v>0</v>
      </c>
      <c r="J28" s="78">
        <f t="shared" si="1"/>
        <v>0</v>
      </c>
      <c r="K28" s="78">
        <f t="shared" si="1"/>
        <v>0</v>
      </c>
      <c r="L28" s="78">
        <f t="shared" si="1"/>
        <v>0</v>
      </c>
      <c r="M28" s="78">
        <f t="shared" si="1"/>
        <v>0</v>
      </c>
      <c r="N28" s="78">
        <f t="shared" si="1"/>
        <v>0</v>
      </c>
      <c r="O28" s="78">
        <f t="shared" si="1"/>
        <v>0</v>
      </c>
      <c r="P28" s="78">
        <f t="shared" si="1"/>
        <v>0</v>
      </c>
      <c r="Q28" s="3" t="s">
        <v>24</v>
      </c>
    </row>
    <row r="29" spans="1:18" ht="38.450000000000003" customHeight="1" x14ac:dyDescent="0.25">
      <c r="A29" s="89" t="s">
        <v>118</v>
      </c>
      <c r="B29" s="85"/>
      <c r="C29" s="85"/>
      <c r="D29" s="85"/>
      <c r="E29" s="104">
        <f>ROUND(E22-E26,0)</f>
        <v>0</v>
      </c>
      <c r="F29" s="105"/>
      <c r="G29" s="105"/>
      <c r="H29" s="105"/>
      <c r="I29" s="105"/>
      <c r="J29" s="105"/>
      <c r="K29" s="105"/>
      <c r="L29" s="105"/>
      <c r="M29" s="105"/>
      <c r="N29" s="105"/>
      <c r="O29" s="105"/>
      <c r="P29" s="105"/>
      <c r="Q29" s="3" t="s">
        <v>24</v>
      </c>
    </row>
    <row r="30" spans="1:18" x14ac:dyDescent="0.25">
      <c r="A30" s="47" t="s">
        <v>26</v>
      </c>
      <c r="E30" s="80"/>
      <c r="F30" s="80"/>
      <c r="G30" s="80"/>
      <c r="H30" s="80"/>
      <c r="I30" s="80"/>
      <c r="J30" s="80"/>
      <c r="K30" s="80"/>
      <c r="L30" s="80"/>
      <c r="M30" s="80"/>
      <c r="N30" s="80"/>
      <c r="O30" s="80"/>
      <c r="P30" s="80"/>
    </row>
    <row r="31" spans="1:18" x14ac:dyDescent="0.25">
      <c r="A31" s="47" t="s">
        <v>142</v>
      </c>
    </row>
    <row r="32" spans="1:18" x14ac:dyDescent="0.25">
      <c r="B32" s="48" t="s">
        <v>124</v>
      </c>
    </row>
    <row r="33" spans="2:2" x14ac:dyDescent="0.25">
      <c r="B33" s="47" t="s">
        <v>143</v>
      </c>
    </row>
    <row r="34" spans="2:2" x14ac:dyDescent="0.25">
      <c r="B34" s="48" t="s">
        <v>144</v>
      </c>
    </row>
    <row r="35" spans="2:2" x14ac:dyDescent="0.25">
      <c r="B35" s="47" t="s">
        <v>121</v>
      </c>
    </row>
    <row r="36" spans="2:2" x14ac:dyDescent="0.25">
      <c r="B36" s="48" t="s">
        <v>145</v>
      </c>
    </row>
    <row r="37" spans="2:2" x14ac:dyDescent="0.25">
      <c r="B37" s="47" t="s">
        <v>122</v>
      </c>
    </row>
    <row r="38" spans="2:2" x14ac:dyDescent="0.25">
      <c r="B38" s="47" t="s">
        <v>120</v>
      </c>
    </row>
    <row r="39" spans="2:2" x14ac:dyDescent="0.25">
      <c r="B39" s="47" t="s">
        <v>123</v>
      </c>
    </row>
    <row r="40" spans="2:2" x14ac:dyDescent="0.25">
      <c r="B40" s="47" t="s">
        <v>139</v>
      </c>
    </row>
    <row r="41" spans="2:2" x14ac:dyDescent="0.25">
      <c r="B41" s="47" t="s">
        <v>146</v>
      </c>
    </row>
  </sheetData>
  <sheetProtection algorithmName="SHA-512" hashValue="v+T3V5bHUvr/diPN11NyntDse3k5Vw+zH7jrZVl9cQ6DeALGwNlSGSRcV1VITxZ9s8z0mU4LDikxy/8ipIZ8ug==" saltValue="2tbw9jCDVqvdTXra6yBksw==" spinCount="100000" sheet="1" objects="1" scenarios="1"/>
  <dataConsolidate/>
  <mergeCells count="27">
    <mergeCell ref="A26:D26"/>
    <mergeCell ref="E26:P26"/>
    <mergeCell ref="A16:D16"/>
    <mergeCell ref="E16:P16"/>
    <mergeCell ref="A17:D17"/>
    <mergeCell ref="E17:P17"/>
    <mergeCell ref="A18:D19"/>
    <mergeCell ref="A20:D21"/>
    <mergeCell ref="A22:D22"/>
    <mergeCell ref="E22:P22"/>
    <mergeCell ref="A25:D25"/>
    <mergeCell ref="A27:D28"/>
    <mergeCell ref="A29:D29"/>
    <mergeCell ref="E29:P29"/>
    <mergeCell ref="A2:B2"/>
    <mergeCell ref="A4:Q4"/>
    <mergeCell ref="A6:Q6"/>
    <mergeCell ref="M11:Q11"/>
    <mergeCell ref="A12:D12"/>
    <mergeCell ref="E12:P12"/>
    <mergeCell ref="A13:D13"/>
    <mergeCell ref="E13:P13"/>
    <mergeCell ref="A14:D14"/>
    <mergeCell ref="E14:P14"/>
    <mergeCell ref="A15:D15"/>
    <mergeCell ref="E15:P15"/>
    <mergeCell ref="A23:D24"/>
  </mergeCells>
  <phoneticPr fontId="2"/>
  <conditionalFormatting sqref="E22 E19:P19">
    <cfRule type="cellIs" dxfId="17" priority="17" operator="greaterThan">
      <formula>$E$17</formula>
    </cfRule>
  </conditionalFormatting>
  <conditionalFormatting sqref="E21:P21">
    <cfRule type="cellIs" dxfId="16" priority="15" operator="greaterThan">
      <formula>$E$17</formula>
    </cfRule>
  </conditionalFormatting>
  <conditionalFormatting sqref="E26:P26">
    <cfRule type="cellIs" dxfId="15" priority="14" operator="greaterThan">
      <formula>$E$22</formula>
    </cfRule>
  </conditionalFormatting>
  <conditionalFormatting sqref="E24">
    <cfRule type="cellIs" dxfId="14" priority="13" operator="greaterThan">
      <formula>E21</formula>
    </cfRule>
  </conditionalFormatting>
  <conditionalFormatting sqref="F24">
    <cfRule type="cellIs" dxfId="13" priority="12" operator="greaterThan">
      <formula>F21</formula>
    </cfRule>
  </conditionalFormatting>
  <conditionalFormatting sqref="G24">
    <cfRule type="cellIs" dxfId="12" priority="11" operator="greaterThan">
      <formula>G21</formula>
    </cfRule>
  </conditionalFormatting>
  <conditionalFormatting sqref="H24">
    <cfRule type="cellIs" dxfId="11" priority="10" operator="greaterThan">
      <formula>H21</formula>
    </cfRule>
  </conditionalFormatting>
  <conditionalFormatting sqref="I24">
    <cfRule type="cellIs" dxfId="10" priority="9" operator="greaterThan">
      <formula>I21</formula>
    </cfRule>
  </conditionalFormatting>
  <conditionalFormatting sqref="J24">
    <cfRule type="cellIs" dxfId="9" priority="8" operator="greaterThan">
      <formula>J21</formula>
    </cfRule>
  </conditionalFormatting>
  <conditionalFormatting sqref="K24">
    <cfRule type="cellIs" dxfId="8" priority="7" operator="greaterThan">
      <formula>K21</formula>
    </cfRule>
  </conditionalFormatting>
  <conditionalFormatting sqref="L24">
    <cfRule type="cellIs" dxfId="7" priority="6" operator="greaterThan">
      <formula>L21</formula>
    </cfRule>
  </conditionalFormatting>
  <conditionalFormatting sqref="M24">
    <cfRule type="cellIs" dxfId="6" priority="5" operator="greaterThan">
      <formula>M21</formula>
    </cfRule>
  </conditionalFormatting>
  <conditionalFormatting sqref="N24">
    <cfRule type="cellIs" dxfId="5" priority="4" operator="greaterThan">
      <formula>N21</formula>
    </cfRule>
  </conditionalFormatting>
  <conditionalFormatting sqref="O24">
    <cfRule type="cellIs" dxfId="4" priority="3" operator="greaterThan">
      <formula>O21</formula>
    </cfRule>
  </conditionalFormatting>
  <conditionalFormatting sqref="P24">
    <cfRule type="cellIs" dxfId="3" priority="2" operator="greaterThan">
      <formula>P21</formula>
    </cfRule>
  </conditionalFormatting>
  <conditionalFormatting sqref="E29:P29">
    <cfRule type="cellIs" dxfId="2" priority="1" operator="lessThan">
      <formula>1000</formula>
    </cfRule>
  </conditionalFormatting>
  <dataValidations count="2">
    <dataValidation type="whole" operator="lessThanOrEqual" allowBlank="1" showInputMessage="1" showErrorMessage="1" error="「提供する各月の供給力」以下の整数値で入力してください" sqref="E25:P25" xr:uid="{6FEF46BB-AEB6-4C9D-9CFF-C8D9B73778D5}">
      <formula1>E22</formula1>
    </dataValidation>
    <dataValidation type="whole" operator="lessThanOrEqual" allowBlank="1" showInputMessage="1" showErrorMessage="1" error="「【メインオークション】提供する各月の供給力」以下の整数値を入力してください" sqref="E24:P24" xr:uid="{BFA61F69-2A1D-43AF-9320-DA9816307A82}">
      <formula1>E21</formula1>
    </dataValidation>
  </dataValidations>
  <pageMargins left="0.11811023622047245" right="0.11811023622047245" top="0.35433070866141736" bottom="0.35433070866141736" header="0.31496062992125984" footer="0.31496062992125984"/>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F6BA3EF-2E98-4561-A9F7-4D0BD1389ADC}">
          <x14:formula1>
            <xm:f>リスト!$C$5:$C$21</xm:f>
          </x14:formula1>
          <xm:sqref>E15:P15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tabColor theme="8" tint="0.59999389629810485"/>
  </sheetPr>
  <dimension ref="B2:C7"/>
  <sheetViews>
    <sheetView workbookViewId="0">
      <selection activeCell="G30" sqref="G30"/>
    </sheetView>
  </sheetViews>
  <sheetFormatPr defaultColWidth="8.875" defaultRowHeight="15.75" x14ac:dyDescent="0.25"/>
  <cols>
    <col min="1" max="1" width="2.75" style="1" customWidth="1"/>
    <col min="2" max="2" width="3.75" style="1" customWidth="1"/>
    <col min="3" max="16384" width="8.875" style="1"/>
  </cols>
  <sheetData>
    <row r="2" spans="2:3" x14ac:dyDescent="0.25">
      <c r="B2" s="1" t="s">
        <v>80</v>
      </c>
    </row>
    <row r="3" spans="2:3" x14ac:dyDescent="0.25">
      <c r="B3" s="1" t="s">
        <v>78</v>
      </c>
      <c r="C3" s="29" t="s">
        <v>79</v>
      </c>
    </row>
    <row r="4" spans="2:3" x14ac:dyDescent="0.25">
      <c r="B4" s="1" t="s">
        <v>78</v>
      </c>
      <c r="C4" s="29"/>
    </row>
    <row r="5" spans="2:3" x14ac:dyDescent="0.25">
      <c r="B5" s="1" t="s">
        <v>81</v>
      </c>
    </row>
    <row r="6" spans="2:3" x14ac:dyDescent="0.25">
      <c r="C6" s="29" t="s">
        <v>82</v>
      </c>
    </row>
    <row r="7" spans="2:3" x14ac:dyDescent="0.25">
      <c r="C7" s="29" t="s">
        <v>83</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0A7E8-F327-4D35-8ACD-D3E65F4DD9B7}">
  <sheetPr>
    <tabColor rgb="FFFFCCFF"/>
    <pageSetUpPr fitToPage="1"/>
  </sheetPr>
  <dimension ref="A1:R33"/>
  <sheetViews>
    <sheetView showGridLines="0" zoomScale="70" zoomScaleNormal="70" workbookViewId="0">
      <selection activeCell="G30" sqref="G30"/>
    </sheetView>
  </sheetViews>
  <sheetFormatPr defaultColWidth="9" defaultRowHeight="15.75" x14ac:dyDescent="0.25"/>
  <cols>
    <col min="1" max="4" width="5.625" style="47" customWidth="1"/>
    <col min="5" max="16" width="10.25" style="47" bestFit="1" customWidth="1"/>
    <col min="17" max="20" width="5.625" style="47" customWidth="1"/>
    <col min="21" max="16384" width="9" style="47"/>
  </cols>
  <sheetData>
    <row r="1" spans="1:18" ht="16.5" x14ac:dyDescent="0.25">
      <c r="A1" s="26" t="s">
        <v>72</v>
      </c>
      <c r="B1" s="26"/>
      <c r="C1" s="26"/>
      <c r="D1" s="26"/>
      <c r="E1" s="26"/>
      <c r="F1" s="27" t="s">
        <v>74</v>
      </c>
      <c r="G1" s="27"/>
      <c r="H1" s="27"/>
      <c r="I1" s="28" t="s">
        <v>73</v>
      </c>
    </row>
    <row r="2" spans="1:18" ht="16.5" x14ac:dyDescent="0.25">
      <c r="A2" s="121" t="s">
        <v>0</v>
      </c>
      <c r="B2" s="122"/>
      <c r="C2" s="6"/>
      <c r="D2" s="6"/>
      <c r="E2" s="6"/>
      <c r="F2" s="6"/>
      <c r="G2" s="6"/>
      <c r="H2" s="6"/>
      <c r="I2" s="6"/>
      <c r="J2" s="6"/>
      <c r="K2" s="6"/>
      <c r="L2" s="6"/>
      <c r="M2" s="6"/>
      <c r="N2" s="6"/>
      <c r="O2" s="6"/>
      <c r="P2" s="6"/>
      <c r="Q2" s="6"/>
    </row>
    <row r="3" spans="1:18" ht="16.5" x14ac:dyDescent="0.25">
      <c r="A3" s="23"/>
      <c r="B3" s="23"/>
      <c r="C3" s="6"/>
      <c r="D3" s="6"/>
      <c r="E3" s="6"/>
      <c r="F3" s="6"/>
      <c r="G3" s="6"/>
      <c r="H3" s="6"/>
      <c r="I3" s="6"/>
      <c r="J3" s="6"/>
      <c r="K3" s="6"/>
      <c r="L3" s="6"/>
      <c r="M3" s="6"/>
      <c r="N3" s="6"/>
      <c r="O3" s="6"/>
      <c r="P3" s="6"/>
      <c r="Q3" s="6"/>
    </row>
    <row r="4" spans="1:18" ht="16.5" x14ac:dyDescent="0.25">
      <c r="A4" s="83" t="s">
        <v>137</v>
      </c>
      <c r="B4" s="83"/>
      <c r="C4" s="83"/>
      <c r="D4" s="83"/>
      <c r="E4" s="83"/>
      <c r="F4" s="83"/>
      <c r="G4" s="83"/>
      <c r="H4" s="83"/>
      <c r="I4" s="83"/>
      <c r="J4" s="83"/>
      <c r="K4" s="83"/>
      <c r="L4" s="83"/>
      <c r="M4" s="83"/>
      <c r="N4" s="83"/>
      <c r="O4" s="83"/>
      <c r="P4" s="83"/>
      <c r="Q4" s="83"/>
    </row>
    <row r="5" spans="1:18" ht="16.5" x14ac:dyDescent="0.25">
      <c r="A5" s="6"/>
      <c r="B5" s="6"/>
      <c r="C5" s="6"/>
      <c r="D5" s="6"/>
      <c r="E5" s="6"/>
      <c r="F5" s="6"/>
      <c r="G5" s="6"/>
      <c r="H5" s="6"/>
      <c r="I5" s="6"/>
      <c r="J5" s="6"/>
      <c r="K5" s="6"/>
      <c r="L5" s="6"/>
      <c r="M5" s="6"/>
      <c r="N5" s="6"/>
      <c r="O5" s="6"/>
      <c r="P5" s="6"/>
      <c r="Q5" s="6"/>
    </row>
    <row r="6" spans="1:18" ht="16.5" x14ac:dyDescent="0.25">
      <c r="A6" s="83" t="s">
        <v>77</v>
      </c>
      <c r="B6" s="83"/>
      <c r="C6" s="83"/>
      <c r="D6" s="83"/>
      <c r="E6" s="83"/>
      <c r="F6" s="83"/>
      <c r="G6" s="83"/>
      <c r="H6" s="83"/>
      <c r="I6" s="83"/>
      <c r="J6" s="83"/>
      <c r="K6" s="83"/>
      <c r="L6" s="83"/>
      <c r="M6" s="83"/>
      <c r="N6" s="83"/>
      <c r="O6" s="83"/>
      <c r="P6" s="83"/>
      <c r="Q6" s="83"/>
    </row>
    <row r="7" spans="1:18" ht="16.5" x14ac:dyDescent="0.25">
      <c r="C7" s="6"/>
      <c r="D7" s="6"/>
      <c r="E7" s="6"/>
      <c r="F7" s="6"/>
      <c r="G7" s="6"/>
      <c r="H7" s="6"/>
      <c r="I7" s="6"/>
      <c r="J7" s="6"/>
      <c r="K7" s="6"/>
      <c r="L7" s="6"/>
      <c r="M7" s="69"/>
      <c r="N7" s="6"/>
      <c r="O7" s="6"/>
      <c r="P7" s="6"/>
      <c r="Q7" s="6"/>
    </row>
    <row r="8" spans="1:18" ht="16.5" x14ac:dyDescent="0.25">
      <c r="A8" s="25"/>
      <c r="B8" s="25"/>
      <c r="C8" s="25"/>
      <c r="D8" s="25"/>
      <c r="E8" s="25"/>
      <c r="F8" s="25"/>
      <c r="G8" s="25"/>
      <c r="H8" s="25"/>
      <c r="I8" s="25"/>
      <c r="J8" s="25"/>
      <c r="K8" s="25"/>
      <c r="L8" s="25"/>
      <c r="M8" s="127" t="s">
        <v>136</v>
      </c>
      <c r="N8" s="127"/>
      <c r="O8" s="127"/>
      <c r="P8" s="127"/>
      <c r="Q8" s="127"/>
    </row>
    <row r="9" spans="1:18" ht="24" customHeight="1" x14ac:dyDescent="0.25">
      <c r="A9" s="85" t="s">
        <v>1</v>
      </c>
      <c r="B9" s="85"/>
      <c r="C9" s="85"/>
      <c r="D9" s="85"/>
      <c r="E9" s="90" t="s">
        <v>25</v>
      </c>
      <c r="F9" s="132"/>
      <c r="G9" s="132"/>
      <c r="H9" s="132"/>
      <c r="I9" s="132"/>
      <c r="J9" s="132"/>
      <c r="K9" s="132"/>
      <c r="L9" s="132"/>
      <c r="M9" s="132"/>
      <c r="N9" s="132"/>
      <c r="O9" s="132"/>
      <c r="P9" s="133"/>
      <c r="Q9" s="64" t="s">
        <v>2</v>
      </c>
    </row>
    <row r="10" spans="1:18" ht="24" customHeight="1" x14ac:dyDescent="0.25">
      <c r="A10" s="85" t="s">
        <v>3</v>
      </c>
      <c r="B10" s="85"/>
      <c r="C10" s="85"/>
      <c r="D10" s="85"/>
      <c r="E10" s="134">
        <f>'（実需給2025年度以降で使用）入力'!E13:P13</f>
        <v>0</v>
      </c>
      <c r="F10" s="135"/>
      <c r="G10" s="135"/>
      <c r="H10" s="135"/>
      <c r="I10" s="135"/>
      <c r="J10" s="135"/>
      <c r="K10" s="135"/>
      <c r="L10" s="135"/>
      <c r="M10" s="135"/>
      <c r="N10" s="135"/>
      <c r="O10" s="135"/>
      <c r="P10" s="136"/>
      <c r="Q10" s="4"/>
    </row>
    <row r="11" spans="1:18" ht="30" customHeight="1" x14ac:dyDescent="0.25">
      <c r="A11" s="128" t="s">
        <v>4</v>
      </c>
      <c r="B11" s="128"/>
      <c r="C11" s="128"/>
      <c r="D11" s="128"/>
      <c r="E11" s="137" t="s">
        <v>135</v>
      </c>
      <c r="F11" s="119"/>
      <c r="G11" s="119"/>
      <c r="H11" s="119"/>
      <c r="I11" s="119"/>
      <c r="J11" s="119"/>
      <c r="K11" s="119"/>
      <c r="L11" s="119"/>
      <c r="M11" s="119"/>
      <c r="N11" s="119"/>
      <c r="O11" s="119"/>
      <c r="P11" s="120"/>
      <c r="Q11" s="68"/>
    </row>
    <row r="12" spans="1:18" ht="24" customHeight="1" x14ac:dyDescent="0.25">
      <c r="A12" s="123" t="s">
        <v>5</v>
      </c>
      <c r="B12" s="123"/>
      <c r="C12" s="123"/>
      <c r="D12" s="123"/>
      <c r="E12" s="138"/>
      <c r="F12" s="139"/>
      <c r="G12" s="139"/>
      <c r="H12" s="139"/>
      <c r="I12" s="139"/>
      <c r="J12" s="139"/>
      <c r="K12" s="139"/>
      <c r="L12" s="139"/>
      <c r="M12" s="139"/>
      <c r="N12" s="139"/>
      <c r="O12" s="139"/>
      <c r="P12" s="140"/>
      <c r="Q12" s="68"/>
    </row>
    <row r="13" spans="1:18" ht="24" customHeight="1" x14ac:dyDescent="0.25">
      <c r="A13" s="123" t="s">
        <v>6</v>
      </c>
      <c r="B13" s="123"/>
      <c r="C13" s="123"/>
      <c r="D13" s="123"/>
      <c r="E13" s="138"/>
      <c r="F13" s="139"/>
      <c r="G13" s="139"/>
      <c r="H13" s="139"/>
      <c r="I13" s="139"/>
      <c r="J13" s="139"/>
      <c r="K13" s="139"/>
      <c r="L13" s="139"/>
      <c r="M13" s="139"/>
      <c r="N13" s="139"/>
      <c r="O13" s="139"/>
      <c r="P13" s="140"/>
      <c r="Q13" s="68"/>
    </row>
    <row r="14" spans="1:18" ht="24" customHeight="1" x14ac:dyDescent="0.25">
      <c r="A14" s="123" t="s">
        <v>7</v>
      </c>
      <c r="B14" s="123"/>
      <c r="C14" s="123"/>
      <c r="D14" s="123"/>
      <c r="E14" s="141" t="e">
        <f>#REF!</f>
        <v>#REF!</v>
      </c>
      <c r="F14" s="142"/>
      <c r="G14" s="142"/>
      <c r="H14" s="142"/>
      <c r="I14" s="142"/>
      <c r="J14" s="142"/>
      <c r="K14" s="142"/>
      <c r="L14" s="142"/>
      <c r="M14" s="142"/>
      <c r="N14" s="142"/>
      <c r="O14" s="142"/>
      <c r="P14" s="143"/>
      <c r="Q14" s="65" t="s">
        <v>24</v>
      </c>
    </row>
    <row r="15" spans="1:18" ht="24" customHeight="1" x14ac:dyDescent="0.25">
      <c r="A15" s="123" t="s">
        <v>8</v>
      </c>
      <c r="B15" s="123"/>
      <c r="C15" s="123"/>
      <c r="D15" s="123"/>
      <c r="E15" s="65" t="s">
        <v>12</v>
      </c>
      <c r="F15" s="65" t="s">
        <v>13</v>
      </c>
      <c r="G15" s="65" t="s">
        <v>14</v>
      </c>
      <c r="H15" s="65" t="s">
        <v>15</v>
      </c>
      <c r="I15" s="65" t="s">
        <v>16</v>
      </c>
      <c r="J15" s="65" t="s">
        <v>17</v>
      </c>
      <c r="K15" s="65" t="s">
        <v>18</v>
      </c>
      <c r="L15" s="65" t="s">
        <v>19</v>
      </c>
      <c r="M15" s="65" t="s">
        <v>20</v>
      </c>
      <c r="N15" s="65" t="s">
        <v>21</v>
      </c>
      <c r="O15" s="65" t="s">
        <v>22</v>
      </c>
      <c r="P15" s="65" t="s">
        <v>23</v>
      </c>
      <c r="Q15" s="68"/>
    </row>
    <row r="16" spans="1:18" ht="24" customHeight="1" x14ac:dyDescent="0.25">
      <c r="A16" s="123"/>
      <c r="B16" s="123"/>
      <c r="C16" s="123"/>
      <c r="D16" s="123"/>
      <c r="E16" s="67"/>
      <c r="F16" s="67"/>
      <c r="G16" s="67"/>
      <c r="H16" s="67"/>
      <c r="I16" s="67"/>
      <c r="J16" s="67"/>
      <c r="K16" s="67"/>
      <c r="L16" s="67"/>
      <c r="M16" s="67"/>
      <c r="N16" s="67"/>
      <c r="O16" s="67"/>
      <c r="P16" s="67"/>
      <c r="Q16" s="65" t="s">
        <v>24</v>
      </c>
      <c r="R16" s="9"/>
    </row>
    <row r="17" spans="1:18" ht="24" customHeight="1" x14ac:dyDescent="0.25">
      <c r="A17" s="123" t="s">
        <v>9</v>
      </c>
      <c r="B17" s="123"/>
      <c r="C17" s="123"/>
      <c r="D17" s="123"/>
      <c r="E17" s="124"/>
      <c r="F17" s="125"/>
      <c r="G17" s="125"/>
      <c r="H17" s="125"/>
      <c r="I17" s="125"/>
      <c r="J17" s="125"/>
      <c r="K17" s="125"/>
      <c r="L17" s="125"/>
      <c r="M17" s="125"/>
      <c r="N17" s="125"/>
      <c r="O17" s="125"/>
      <c r="P17" s="126"/>
      <c r="Q17" s="65" t="s">
        <v>24</v>
      </c>
    </row>
    <row r="18" spans="1:18" ht="24" customHeight="1" x14ac:dyDescent="0.25">
      <c r="A18" s="85" t="s">
        <v>10</v>
      </c>
      <c r="B18" s="85"/>
      <c r="C18" s="85"/>
      <c r="D18" s="85"/>
      <c r="E18" s="64" t="s">
        <v>12</v>
      </c>
      <c r="F18" s="64" t="s">
        <v>13</v>
      </c>
      <c r="G18" s="64" t="s">
        <v>14</v>
      </c>
      <c r="H18" s="64" t="s">
        <v>15</v>
      </c>
      <c r="I18" s="64" t="s">
        <v>16</v>
      </c>
      <c r="J18" s="64" t="s">
        <v>17</v>
      </c>
      <c r="K18" s="64" t="s">
        <v>18</v>
      </c>
      <c r="L18" s="64" t="s">
        <v>19</v>
      </c>
      <c r="M18" s="64" t="s">
        <v>20</v>
      </c>
      <c r="N18" s="64" t="s">
        <v>21</v>
      </c>
      <c r="O18" s="64" t="s">
        <v>22</v>
      </c>
      <c r="P18" s="64" t="s">
        <v>23</v>
      </c>
      <c r="Q18" s="4"/>
    </row>
    <row r="19" spans="1:18" ht="24" customHeight="1" x14ac:dyDescent="0.25">
      <c r="A19" s="85"/>
      <c r="B19" s="85"/>
      <c r="C19" s="85"/>
      <c r="D19" s="85"/>
      <c r="E19" s="66">
        <f>【リリースAX】入力!E28</f>
        <v>0</v>
      </c>
      <c r="F19" s="66">
        <f>【リリースAX】入力!F28</f>
        <v>0</v>
      </c>
      <c r="G19" s="66">
        <f>【リリースAX】入力!G28</f>
        <v>0</v>
      </c>
      <c r="H19" s="66">
        <f>【リリースAX】入力!H28</f>
        <v>0</v>
      </c>
      <c r="I19" s="66">
        <f>【リリースAX】入力!I28</f>
        <v>0</v>
      </c>
      <c r="J19" s="66">
        <f>【リリースAX】入力!J28</f>
        <v>0</v>
      </c>
      <c r="K19" s="66">
        <f>【リリースAX】入力!K28</f>
        <v>0</v>
      </c>
      <c r="L19" s="66">
        <f>【リリースAX】入力!L28</f>
        <v>0</v>
      </c>
      <c r="M19" s="66">
        <f>【リリースAX】入力!M28</f>
        <v>0</v>
      </c>
      <c r="N19" s="66">
        <f>【リリースAX】入力!N28</f>
        <v>0</v>
      </c>
      <c r="O19" s="66">
        <f>【リリースAX】入力!O28</f>
        <v>0</v>
      </c>
      <c r="P19" s="66">
        <f>【リリースAX】入力!P28</f>
        <v>0</v>
      </c>
      <c r="Q19" s="3" t="s">
        <v>24</v>
      </c>
      <c r="R19" s="9"/>
    </row>
    <row r="20" spans="1:18" ht="24" customHeight="1" x14ac:dyDescent="0.25">
      <c r="A20" s="123" t="s">
        <v>11</v>
      </c>
      <c r="B20" s="123"/>
      <c r="C20" s="123"/>
      <c r="D20" s="123"/>
      <c r="E20" s="129"/>
      <c r="F20" s="130"/>
      <c r="G20" s="130"/>
      <c r="H20" s="130"/>
      <c r="I20" s="130"/>
      <c r="J20" s="130"/>
      <c r="K20" s="130"/>
      <c r="L20" s="130"/>
      <c r="M20" s="130"/>
      <c r="N20" s="130"/>
      <c r="O20" s="130"/>
      <c r="P20" s="131"/>
      <c r="Q20" s="65" t="s">
        <v>24</v>
      </c>
    </row>
    <row r="21" spans="1:18" x14ac:dyDescent="0.25">
      <c r="A21" s="47" t="s">
        <v>26</v>
      </c>
    </row>
    <row r="22" spans="1:18" x14ac:dyDescent="0.25">
      <c r="A22" s="47" t="s">
        <v>134</v>
      </c>
    </row>
    <row r="23" spans="1:18" x14ac:dyDescent="0.25">
      <c r="B23" s="47" t="s">
        <v>133</v>
      </c>
    </row>
    <row r="24" spans="1:18" x14ac:dyDescent="0.25">
      <c r="B24" s="48" t="s">
        <v>76</v>
      </c>
    </row>
    <row r="25" spans="1:18" x14ac:dyDescent="0.25">
      <c r="B25" s="47" t="s">
        <v>132</v>
      </c>
    </row>
    <row r="26" spans="1:18" x14ac:dyDescent="0.25">
      <c r="B26" s="47" t="s">
        <v>131</v>
      </c>
    </row>
    <row r="27" spans="1:18" x14ac:dyDescent="0.25">
      <c r="B27" s="47" t="s">
        <v>130</v>
      </c>
    </row>
    <row r="28" spans="1:18" x14ac:dyDescent="0.25">
      <c r="B28" s="47" t="s">
        <v>129</v>
      </c>
    </row>
    <row r="29" spans="1:18" x14ac:dyDescent="0.25">
      <c r="B29" s="47" t="s">
        <v>128</v>
      </c>
    </row>
    <row r="31" spans="1:18" x14ac:dyDescent="0.25">
      <c r="A31" s="47" t="s">
        <v>127</v>
      </c>
    </row>
    <row r="32" spans="1:18" x14ac:dyDescent="0.25">
      <c r="B32" s="47" t="s">
        <v>126</v>
      </c>
    </row>
    <row r="33" spans="2:2" x14ac:dyDescent="0.25">
      <c r="B33" s="47" t="s">
        <v>75</v>
      </c>
    </row>
  </sheetData>
  <dataConsolidate/>
  <mergeCells count="22">
    <mergeCell ref="E20:P20"/>
    <mergeCell ref="E9:P9"/>
    <mergeCell ref="E10:P10"/>
    <mergeCell ref="E11:P11"/>
    <mergeCell ref="E12:P12"/>
    <mergeCell ref="E13:P13"/>
    <mergeCell ref="E14:P14"/>
    <mergeCell ref="A20:D20"/>
    <mergeCell ref="A9:D9"/>
    <mergeCell ref="A15:D16"/>
    <mergeCell ref="A18:D19"/>
    <mergeCell ref="A14:D14"/>
    <mergeCell ref="A10:D10"/>
    <mergeCell ref="A11:D11"/>
    <mergeCell ref="A12:D12"/>
    <mergeCell ref="A13:D13"/>
    <mergeCell ref="A6:Q6"/>
    <mergeCell ref="A4:Q4"/>
    <mergeCell ref="A2:B2"/>
    <mergeCell ref="A17:D17"/>
    <mergeCell ref="E17:P17"/>
    <mergeCell ref="M8:Q8"/>
  </mergeCells>
  <phoneticPr fontId="2"/>
  <conditionalFormatting sqref="E16:P16">
    <cfRule type="cellIs" dxfId="1" priority="1" operator="greaterThan">
      <formula>$E$14</formula>
    </cfRule>
  </conditionalFormatting>
  <dataValidations count="4">
    <dataValidation type="list" allowBlank="1" showInputMessage="1" showErrorMessage="1" sqref="E13:P13" xr:uid="{00000000-0002-0000-0100-000000000000}">
      <formula1>"北海道,東北,東京,中部,北陸,関西,中国,四国,九州"</formula1>
    </dataValidation>
    <dataValidation type="whole" operator="lessThanOrEqual" allowBlank="1" showInputMessage="1" showErrorMessage="1" error="設備容量以下の整数値で入力してください" sqref="E16:P16" xr:uid="{00000000-0002-0000-0100-000001000000}">
      <formula1>$E$14</formula1>
    </dataValidation>
    <dataValidation type="whole" operator="greaterThanOrEqual" allowBlank="1" showInputMessage="1" showErrorMessage="1" error="1,000以上の整数値で入力してください" sqref="E14:P14" xr:uid="{00000000-0002-0000-0100-000002000000}">
      <formula1>1000</formula1>
    </dataValidation>
    <dataValidation type="whole" operator="lessThanOrEqual" allowBlank="1" showInputMessage="1" showErrorMessage="1" error="各月の供給力の最大値以下の整数値で入力してください" sqref="E19:P19" xr:uid="{00000000-0002-0000-0100-000003000000}">
      <formula1>E16</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'C:\Users\kihara-a\Downloads\[2024_yoshiki2_antei.xlsx]リスト'!#REF!</xm:f>
          </x14:formula1>
          <xm:sqref>E12:P12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R36"/>
  <sheetViews>
    <sheetView showGridLines="0" zoomScale="60" zoomScaleNormal="60" workbookViewId="0">
      <selection activeCell="G30" sqref="G30"/>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26" t="s">
        <v>72</v>
      </c>
      <c r="B1" s="26"/>
      <c r="C1" s="26"/>
      <c r="D1" s="26"/>
      <c r="E1" s="26"/>
      <c r="F1" s="27" t="s">
        <v>74</v>
      </c>
      <c r="G1" s="27"/>
      <c r="H1" s="27"/>
      <c r="I1" s="28" t="s">
        <v>73</v>
      </c>
    </row>
    <row r="2" spans="1:17" ht="16.5" x14ac:dyDescent="0.25">
      <c r="A2" s="121" t="s">
        <v>0</v>
      </c>
      <c r="B2" s="122"/>
      <c r="C2" s="6"/>
      <c r="D2" s="6"/>
      <c r="E2" s="6"/>
      <c r="F2" s="6"/>
      <c r="G2" s="6"/>
      <c r="H2" s="6"/>
      <c r="I2" s="6"/>
      <c r="J2" s="6"/>
      <c r="K2" s="6"/>
      <c r="L2" s="6"/>
      <c r="M2" s="6"/>
      <c r="N2" s="6"/>
      <c r="O2" s="6"/>
      <c r="P2" s="6"/>
      <c r="Q2" s="6"/>
    </row>
    <row r="3" spans="1:17" ht="16.5" x14ac:dyDescent="0.25">
      <c r="A3" s="23"/>
      <c r="B3" s="23"/>
      <c r="C3" s="6"/>
      <c r="D3" s="6"/>
      <c r="E3" s="6"/>
      <c r="F3" s="6"/>
      <c r="G3" s="6"/>
      <c r="H3" s="6"/>
      <c r="I3" s="6"/>
      <c r="J3" s="6"/>
      <c r="K3" s="6"/>
      <c r="L3" s="6"/>
      <c r="M3" s="6"/>
      <c r="N3" s="6"/>
      <c r="O3" s="6"/>
      <c r="P3" s="6"/>
      <c r="Q3" s="6"/>
    </row>
    <row r="4" spans="1:17" ht="16.5" x14ac:dyDescent="0.25">
      <c r="A4" s="147" t="s">
        <v>112</v>
      </c>
      <c r="B4" s="147"/>
      <c r="C4" s="147"/>
      <c r="D4" s="147"/>
      <c r="E4" s="147"/>
      <c r="F4" s="147"/>
      <c r="G4" s="147"/>
      <c r="H4" s="147"/>
      <c r="I4" s="147"/>
      <c r="J4" s="147"/>
      <c r="K4" s="147"/>
      <c r="L4" s="147"/>
      <c r="M4" s="147"/>
      <c r="N4" s="147"/>
      <c r="O4" s="147"/>
      <c r="P4" s="147"/>
      <c r="Q4" s="147"/>
    </row>
    <row r="5" spans="1:17" ht="16.5" x14ac:dyDescent="0.25">
      <c r="A5" s="6"/>
      <c r="B5" s="6"/>
      <c r="C5" s="6"/>
      <c r="D5" s="6"/>
      <c r="E5" s="6"/>
      <c r="F5" s="6"/>
      <c r="G5" s="6"/>
      <c r="H5" s="6"/>
      <c r="I5" s="6"/>
      <c r="J5" s="6"/>
      <c r="K5" s="6"/>
      <c r="L5" s="6"/>
      <c r="M5" s="6"/>
      <c r="N5" s="6"/>
      <c r="O5" s="6"/>
      <c r="P5" s="6"/>
      <c r="Q5" s="6"/>
    </row>
    <row r="6" spans="1:17" ht="16.5" x14ac:dyDescent="0.25">
      <c r="A6" s="83" t="s">
        <v>77</v>
      </c>
      <c r="B6" s="83"/>
      <c r="C6" s="83"/>
      <c r="D6" s="83"/>
      <c r="E6" s="83"/>
      <c r="F6" s="83"/>
      <c r="G6" s="83"/>
      <c r="H6" s="83"/>
      <c r="I6" s="83"/>
      <c r="J6" s="83"/>
      <c r="K6" s="83"/>
      <c r="L6" s="83"/>
      <c r="M6" s="83"/>
      <c r="N6" s="83"/>
      <c r="O6" s="83"/>
      <c r="P6" s="83"/>
      <c r="Q6" s="83"/>
    </row>
    <row r="7" spans="1:17" ht="16.5" x14ac:dyDescent="0.25">
      <c r="A7" s="31"/>
      <c r="B7" s="31"/>
      <c r="C7" s="31"/>
      <c r="D7" s="31"/>
      <c r="E7" s="31"/>
      <c r="F7" s="31"/>
      <c r="G7" s="31"/>
      <c r="H7" s="31"/>
      <c r="I7" s="31"/>
      <c r="J7" s="31"/>
      <c r="K7" s="31"/>
      <c r="L7" s="31"/>
      <c r="M7" s="31"/>
      <c r="N7" s="31"/>
      <c r="O7" s="31"/>
      <c r="P7" s="31"/>
      <c r="Q7" s="31"/>
    </row>
    <row r="8" spans="1:17" ht="16.5" x14ac:dyDescent="0.25">
      <c r="A8" s="32" t="s">
        <v>86</v>
      </c>
      <c r="B8" s="31"/>
      <c r="C8" s="31"/>
      <c r="D8" s="31"/>
      <c r="E8" s="31"/>
      <c r="F8" s="31"/>
      <c r="G8" s="31"/>
      <c r="H8" s="31"/>
      <c r="I8" s="31"/>
      <c r="J8" s="31"/>
      <c r="K8" s="31"/>
      <c r="L8" s="31"/>
      <c r="M8" s="31"/>
      <c r="N8" s="31"/>
      <c r="O8" s="31"/>
      <c r="P8" s="31"/>
      <c r="Q8" s="31"/>
    </row>
    <row r="9" spans="1:17" ht="16.5" x14ac:dyDescent="0.25">
      <c r="A9" s="31"/>
      <c r="B9" s="32" t="s">
        <v>87</v>
      </c>
      <c r="C9" s="31"/>
      <c r="D9" s="31"/>
      <c r="E9" s="31"/>
      <c r="F9" s="31"/>
      <c r="G9" s="31"/>
      <c r="H9" s="31"/>
      <c r="I9" s="31"/>
      <c r="J9" s="31"/>
      <c r="K9" s="31"/>
      <c r="L9" s="31"/>
      <c r="M9" s="31"/>
      <c r="N9" s="31"/>
      <c r="O9" s="31"/>
      <c r="P9" s="31"/>
      <c r="Q9" s="31"/>
    </row>
    <row r="10" spans="1:17" s="47" customFormat="1" ht="16.5" x14ac:dyDescent="0.25">
      <c r="A10" s="49"/>
      <c r="B10" s="32"/>
      <c r="C10" s="49"/>
      <c r="D10" s="49"/>
      <c r="E10" s="49"/>
      <c r="F10" s="49"/>
      <c r="G10" s="49"/>
      <c r="H10" s="49"/>
      <c r="I10" s="49"/>
      <c r="J10" s="49"/>
      <c r="K10" s="49"/>
      <c r="L10" s="49"/>
      <c r="M10" s="49"/>
      <c r="N10" s="49"/>
      <c r="O10" s="49"/>
      <c r="P10" s="49"/>
      <c r="Q10" s="49"/>
    </row>
    <row r="11" spans="1:17" ht="16.5" x14ac:dyDescent="0.25">
      <c r="A11" s="25"/>
      <c r="B11" s="25"/>
      <c r="C11" s="25"/>
      <c r="D11" s="25"/>
      <c r="E11" s="25"/>
      <c r="F11" s="25"/>
      <c r="G11" s="25"/>
      <c r="H11" s="25"/>
      <c r="I11" s="25"/>
      <c r="J11" s="25"/>
      <c r="K11" s="25"/>
      <c r="L11" s="25"/>
      <c r="M11" s="148" t="s">
        <v>85</v>
      </c>
      <c r="N11" s="148"/>
      <c r="O11" s="148"/>
      <c r="P11" s="148"/>
      <c r="Q11" s="148"/>
    </row>
    <row r="12" spans="1:17" ht="24" customHeight="1" x14ac:dyDescent="0.25">
      <c r="A12" s="85" t="s">
        <v>1</v>
      </c>
      <c r="B12" s="85"/>
      <c r="C12" s="85"/>
      <c r="D12" s="85"/>
      <c r="E12" s="90" t="s">
        <v>25</v>
      </c>
      <c r="F12" s="132"/>
      <c r="G12" s="132"/>
      <c r="H12" s="132"/>
      <c r="I12" s="132"/>
      <c r="J12" s="132"/>
      <c r="K12" s="132"/>
      <c r="L12" s="132"/>
      <c r="M12" s="132"/>
      <c r="N12" s="132"/>
      <c r="O12" s="132"/>
      <c r="P12" s="133"/>
      <c r="Q12" s="5" t="s">
        <v>2</v>
      </c>
    </row>
    <row r="13" spans="1:17" ht="24" customHeight="1" x14ac:dyDescent="0.25">
      <c r="A13" s="85" t="s">
        <v>3</v>
      </c>
      <c r="B13" s="85"/>
      <c r="C13" s="85"/>
      <c r="D13" s="85"/>
      <c r="E13" s="134">
        <f>【リリースAX】入力!E13</f>
        <v>0</v>
      </c>
      <c r="F13" s="135"/>
      <c r="G13" s="135"/>
      <c r="H13" s="135"/>
      <c r="I13" s="135"/>
      <c r="J13" s="135"/>
      <c r="K13" s="135"/>
      <c r="L13" s="135"/>
      <c r="M13" s="135"/>
      <c r="N13" s="135"/>
      <c r="O13" s="135"/>
      <c r="P13" s="136"/>
      <c r="Q13" s="4"/>
    </row>
    <row r="14" spans="1:17" ht="30" customHeight="1" x14ac:dyDescent="0.25">
      <c r="A14" s="89" t="s">
        <v>4</v>
      </c>
      <c r="B14" s="89"/>
      <c r="C14" s="89"/>
      <c r="D14" s="89"/>
      <c r="E14" s="137">
        <f>【リリースAX】入力!E14</f>
        <v>0</v>
      </c>
      <c r="F14" s="119"/>
      <c r="G14" s="119"/>
      <c r="H14" s="119"/>
      <c r="I14" s="119"/>
      <c r="J14" s="119"/>
      <c r="K14" s="119"/>
      <c r="L14" s="119"/>
      <c r="M14" s="119"/>
      <c r="N14" s="119"/>
      <c r="O14" s="119"/>
      <c r="P14" s="120"/>
      <c r="Q14" s="68"/>
    </row>
    <row r="15" spans="1:17" ht="24" customHeight="1" x14ac:dyDescent="0.25">
      <c r="A15" s="85" t="s">
        <v>5</v>
      </c>
      <c r="B15" s="85"/>
      <c r="C15" s="85"/>
      <c r="D15" s="85"/>
      <c r="E15" s="138">
        <f>【リリースAX】入力!E15</f>
        <v>0</v>
      </c>
      <c r="F15" s="139"/>
      <c r="G15" s="139"/>
      <c r="H15" s="139"/>
      <c r="I15" s="139"/>
      <c r="J15" s="139"/>
      <c r="K15" s="139"/>
      <c r="L15" s="139"/>
      <c r="M15" s="139"/>
      <c r="N15" s="139"/>
      <c r="O15" s="139"/>
      <c r="P15" s="140"/>
      <c r="Q15" s="68"/>
    </row>
    <row r="16" spans="1:17" ht="24" customHeight="1" x14ac:dyDescent="0.25">
      <c r="A16" s="85" t="s">
        <v>6</v>
      </c>
      <c r="B16" s="85"/>
      <c r="C16" s="85"/>
      <c r="D16" s="85"/>
      <c r="E16" s="138">
        <f>【リリースAX】入力!E16</f>
        <v>0</v>
      </c>
      <c r="F16" s="139"/>
      <c r="G16" s="139"/>
      <c r="H16" s="139"/>
      <c r="I16" s="139"/>
      <c r="J16" s="139"/>
      <c r="K16" s="139"/>
      <c r="L16" s="139"/>
      <c r="M16" s="139"/>
      <c r="N16" s="139"/>
      <c r="O16" s="139"/>
      <c r="P16" s="140"/>
      <c r="Q16" s="68"/>
    </row>
    <row r="17" spans="1:18" ht="24" customHeight="1" x14ac:dyDescent="0.25">
      <c r="A17" s="85" t="s">
        <v>7</v>
      </c>
      <c r="B17" s="85"/>
      <c r="C17" s="85"/>
      <c r="D17" s="85"/>
      <c r="E17" s="141">
        <f>【リリースAX】入力!E17</f>
        <v>0</v>
      </c>
      <c r="F17" s="142"/>
      <c r="G17" s="142"/>
      <c r="H17" s="142"/>
      <c r="I17" s="142"/>
      <c r="J17" s="142"/>
      <c r="K17" s="142"/>
      <c r="L17" s="142"/>
      <c r="M17" s="142"/>
      <c r="N17" s="142"/>
      <c r="O17" s="142"/>
      <c r="P17" s="143"/>
      <c r="Q17" s="65" t="s">
        <v>24</v>
      </c>
    </row>
    <row r="18" spans="1:18" ht="24" customHeight="1" x14ac:dyDescent="0.25">
      <c r="A18" s="85" t="s">
        <v>8</v>
      </c>
      <c r="B18" s="85"/>
      <c r="C18" s="85"/>
      <c r="D18" s="85"/>
      <c r="E18" s="5" t="s">
        <v>12</v>
      </c>
      <c r="F18" s="5" t="s">
        <v>13</v>
      </c>
      <c r="G18" s="5" t="s">
        <v>14</v>
      </c>
      <c r="H18" s="5" t="s">
        <v>15</v>
      </c>
      <c r="I18" s="5" t="s">
        <v>16</v>
      </c>
      <c r="J18" s="5" t="s">
        <v>17</v>
      </c>
      <c r="K18" s="5" t="s">
        <v>18</v>
      </c>
      <c r="L18" s="5" t="s">
        <v>19</v>
      </c>
      <c r="M18" s="5" t="s">
        <v>20</v>
      </c>
      <c r="N18" s="5" t="s">
        <v>21</v>
      </c>
      <c r="O18" s="5" t="s">
        <v>22</v>
      </c>
      <c r="P18" s="5" t="s">
        <v>23</v>
      </c>
      <c r="Q18" s="4"/>
    </row>
    <row r="19" spans="1:18" ht="24" customHeight="1" x14ac:dyDescent="0.25">
      <c r="A19" s="85"/>
      <c r="B19" s="85"/>
      <c r="C19" s="85"/>
      <c r="D19" s="85"/>
      <c r="E19" s="70"/>
      <c r="F19" s="70"/>
      <c r="G19" s="70"/>
      <c r="H19" s="70"/>
      <c r="I19" s="70"/>
      <c r="J19" s="70"/>
      <c r="K19" s="70"/>
      <c r="L19" s="70"/>
      <c r="M19" s="70"/>
      <c r="N19" s="70"/>
      <c r="O19" s="70"/>
      <c r="P19" s="70"/>
      <c r="Q19" s="65" t="s">
        <v>24</v>
      </c>
      <c r="R19" s="9"/>
    </row>
    <row r="20" spans="1:18" ht="24" customHeight="1" x14ac:dyDescent="0.25">
      <c r="A20" s="85" t="s">
        <v>9</v>
      </c>
      <c r="B20" s="85"/>
      <c r="C20" s="85"/>
      <c r="D20" s="85"/>
      <c r="E20" s="129"/>
      <c r="F20" s="130"/>
      <c r="G20" s="130"/>
      <c r="H20" s="130"/>
      <c r="I20" s="130"/>
      <c r="J20" s="130"/>
      <c r="K20" s="130"/>
      <c r="L20" s="130"/>
      <c r="M20" s="130"/>
      <c r="N20" s="130"/>
      <c r="O20" s="130"/>
      <c r="P20" s="131"/>
      <c r="Q20" s="65" t="s">
        <v>24</v>
      </c>
    </row>
    <row r="21" spans="1:18" ht="24.6" customHeight="1" x14ac:dyDescent="0.25">
      <c r="A21" s="86" t="s">
        <v>10</v>
      </c>
      <c r="B21" s="87"/>
      <c r="C21" s="87"/>
      <c r="D21" s="88"/>
      <c r="E21" s="5" t="s">
        <v>12</v>
      </c>
      <c r="F21" s="5" t="s">
        <v>13</v>
      </c>
      <c r="G21" s="5" t="s">
        <v>14</v>
      </c>
      <c r="H21" s="5" t="s">
        <v>15</v>
      </c>
      <c r="I21" s="5" t="s">
        <v>16</v>
      </c>
      <c r="J21" s="5" t="s">
        <v>17</v>
      </c>
      <c r="K21" s="5" t="s">
        <v>18</v>
      </c>
      <c r="L21" s="5" t="s">
        <v>19</v>
      </c>
      <c r="M21" s="5" t="s">
        <v>20</v>
      </c>
      <c r="N21" s="5" t="s">
        <v>21</v>
      </c>
      <c r="O21" s="5" t="s">
        <v>22</v>
      </c>
      <c r="P21" s="5" t="s">
        <v>23</v>
      </c>
      <c r="Q21" s="4"/>
    </row>
    <row r="22" spans="1:18" ht="24" customHeight="1" x14ac:dyDescent="0.25">
      <c r="A22" s="144"/>
      <c r="B22" s="145"/>
      <c r="C22" s="145"/>
      <c r="D22" s="146"/>
      <c r="E22" s="51">
        <f>【リリースAX】入力!E28</f>
        <v>0</v>
      </c>
      <c r="F22" s="51">
        <f>【リリースAX】入力!F28</f>
        <v>0</v>
      </c>
      <c r="G22" s="51">
        <f>【リリースAX】入力!G28</f>
        <v>0</v>
      </c>
      <c r="H22" s="51">
        <f>【リリースAX】入力!H28</f>
        <v>0</v>
      </c>
      <c r="I22" s="51">
        <f>【リリースAX】入力!I28</f>
        <v>0</v>
      </c>
      <c r="J22" s="51">
        <f>【リリースAX】入力!J28</f>
        <v>0</v>
      </c>
      <c r="K22" s="51">
        <f>【リリースAX】入力!K28</f>
        <v>0</v>
      </c>
      <c r="L22" s="51">
        <f>【リリースAX】入力!L28</f>
        <v>0</v>
      </c>
      <c r="M22" s="51">
        <f>【リリースAX】入力!M28</f>
        <v>0</v>
      </c>
      <c r="N22" s="51">
        <f>【リリースAX】入力!N28</f>
        <v>0</v>
      </c>
      <c r="O22" s="51">
        <f>【リリースAX】入力!O28</f>
        <v>0</v>
      </c>
      <c r="P22" s="51">
        <f>【リリースAX】入力!P28</f>
        <v>0</v>
      </c>
      <c r="Q22" s="3" t="s">
        <v>24</v>
      </c>
      <c r="R22" s="9"/>
    </row>
    <row r="23" spans="1:18" ht="24" customHeight="1" x14ac:dyDescent="0.25">
      <c r="A23" s="85" t="s">
        <v>11</v>
      </c>
      <c r="B23" s="85"/>
      <c r="C23" s="85"/>
      <c r="D23" s="85"/>
      <c r="E23" s="129"/>
      <c r="F23" s="130"/>
      <c r="G23" s="130"/>
      <c r="H23" s="130"/>
      <c r="I23" s="130"/>
      <c r="J23" s="130"/>
      <c r="K23" s="130"/>
      <c r="L23" s="130"/>
      <c r="M23" s="130"/>
      <c r="N23" s="130"/>
      <c r="O23" s="130"/>
      <c r="P23" s="131"/>
      <c r="Q23" s="65" t="s">
        <v>24</v>
      </c>
    </row>
    <row r="24" spans="1:18" x14ac:dyDescent="0.25">
      <c r="A24" s="1" t="s">
        <v>26</v>
      </c>
    </row>
    <row r="25" spans="1:18" x14ac:dyDescent="0.25">
      <c r="A25" s="48" t="s">
        <v>108</v>
      </c>
      <c r="B25" s="48"/>
      <c r="C25" s="48"/>
      <c r="D25" s="48"/>
      <c r="E25" s="48"/>
      <c r="F25" s="48"/>
      <c r="G25" s="48"/>
      <c r="H25" s="48"/>
      <c r="I25" s="48"/>
      <c r="J25" s="48"/>
      <c r="K25" s="48"/>
      <c r="L25" s="48"/>
      <c r="M25" s="48"/>
      <c r="N25" s="48"/>
      <c r="O25" s="48"/>
    </row>
    <row r="26" spans="1:18" x14ac:dyDescent="0.25">
      <c r="A26" s="48"/>
      <c r="B26" s="48" t="s">
        <v>109</v>
      </c>
      <c r="C26" s="48"/>
      <c r="D26" s="48"/>
      <c r="E26" s="48"/>
      <c r="F26" s="48"/>
      <c r="G26" s="48"/>
      <c r="H26" s="48"/>
      <c r="I26" s="48"/>
      <c r="J26" s="48"/>
      <c r="K26" s="48"/>
      <c r="L26" s="48"/>
      <c r="M26" s="48"/>
      <c r="N26" s="48"/>
      <c r="O26" s="48"/>
    </row>
    <row r="27" spans="1:18" x14ac:dyDescent="0.25">
      <c r="A27" s="48"/>
      <c r="B27" s="48" t="s">
        <v>76</v>
      </c>
      <c r="C27" s="48"/>
      <c r="D27" s="48"/>
      <c r="E27" s="48"/>
      <c r="F27" s="48"/>
      <c r="G27" s="48"/>
      <c r="H27" s="48"/>
      <c r="I27" s="48"/>
      <c r="J27" s="48"/>
      <c r="K27" s="48"/>
      <c r="L27" s="48"/>
      <c r="M27" s="48"/>
      <c r="N27" s="48"/>
      <c r="O27" s="48"/>
    </row>
    <row r="28" spans="1:18" x14ac:dyDescent="0.25">
      <c r="A28" s="48"/>
      <c r="B28" s="48" t="s">
        <v>102</v>
      </c>
      <c r="C28" s="48"/>
      <c r="D28" s="48"/>
      <c r="E28" s="48"/>
      <c r="F28" s="48"/>
      <c r="G28" s="48"/>
      <c r="H28" s="48"/>
      <c r="I28" s="48"/>
      <c r="J28" s="48"/>
      <c r="K28" s="48"/>
      <c r="L28" s="48"/>
      <c r="M28" s="48"/>
      <c r="N28" s="48"/>
      <c r="O28" s="48"/>
    </row>
    <row r="29" spans="1:18" x14ac:dyDescent="0.25">
      <c r="A29" s="48"/>
      <c r="B29" s="48" t="s">
        <v>103</v>
      </c>
      <c r="C29" s="48"/>
      <c r="D29" s="48"/>
      <c r="E29" s="48"/>
      <c r="F29" s="48"/>
      <c r="G29" s="48"/>
      <c r="H29" s="48"/>
      <c r="I29" s="48"/>
      <c r="J29" s="48"/>
      <c r="K29" s="48"/>
      <c r="L29" s="48"/>
      <c r="M29" s="48"/>
      <c r="N29" s="48"/>
      <c r="O29" s="48"/>
    </row>
    <row r="30" spans="1:18" x14ac:dyDescent="0.25">
      <c r="A30" s="48"/>
      <c r="B30" s="48" t="s">
        <v>104</v>
      </c>
      <c r="C30" s="48"/>
      <c r="D30" s="48"/>
      <c r="E30" s="48"/>
      <c r="F30" s="48"/>
      <c r="G30" s="48"/>
      <c r="H30" s="48"/>
      <c r="I30" s="48"/>
      <c r="J30" s="48"/>
      <c r="K30" s="48"/>
      <c r="L30" s="48"/>
      <c r="M30" s="48"/>
      <c r="N30" s="48"/>
      <c r="O30" s="48"/>
    </row>
    <row r="31" spans="1:18" x14ac:dyDescent="0.25">
      <c r="A31" s="48"/>
      <c r="B31" s="48" t="s">
        <v>111</v>
      </c>
      <c r="C31" s="48"/>
      <c r="D31" s="48"/>
      <c r="E31" s="48"/>
      <c r="F31" s="48"/>
      <c r="G31" s="48"/>
      <c r="H31" s="48"/>
      <c r="I31" s="48"/>
      <c r="J31" s="48"/>
      <c r="K31" s="48"/>
      <c r="L31" s="48"/>
      <c r="M31" s="48"/>
      <c r="N31" s="48"/>
      <c r="O31" s="48"/>
    </row>
    <row r="32" spans="1:18" x14ac:dyDescent="0.25">
      <c r="A32" s="48"/>
      <c r="B32" s="48" t="s">
        <v>105</v>
      </c>
      <c r="C32" s="48"/>
      <c r="D32" s="48"/>
      <c r="E32" s="48"/>
      <c r="F32" s="48"/>
      <c r="G32" s="48"/>
      <c r="H32" s="48"/>
      <c r="I32" s="48"/>
      <c r="J32" s="48"/>
      <c r="K32" s="48"/>
      <c r="L32" s="48"/>
      <c r="M32" s="48"/>
      <c r="N32" s="48"/>
      <c r="O32" s="48"/>
    </row>
    <row r="33" spans="1:15" x14ac:dyDescent="0.25">
      <c r="A33" s="48"/>
      <c r="B33" s="48"/>
      <c r="C33" s="48"/>
      <c r="D33" s="48"/>
      <c r="E33" s="48"/>
      <c r="F33" s="48"/>
      <c r="G33" s="48"/>
      <c r="H33" s="48"/>
      <c r="I33" s="48"/>
      <c r="J33" s="48"/>
      <c r="K33" s="48"/>
      <c r="L33" s="48"/>
      <c r="M33" s="48"/>
      <c r="N33" s="48"/>
      <c r="O33" s="48"/>
    </row>
    <row r="34" spans="1:15" x14ac:dyDescent="0.25">
      <c r="A34" s="48" t="s">
        <v>110</v>
      </c>
      <c r="B34" s="48"/>
      <c r="C34" s="48"/>
      <c r="D34" s="48"/>
      <c r="E34" s="48"/>
      <c r="F34" s="48"/>
      <c r="G34" s="48"/>
      <c r="H34" s="48"/>
      <c r="I34" s="48"/>
      <c r="J34" s="48"/>
      <c r="K34" s="48"/>
      <c r="L34" s="48"/>
      <c r="M34" s="48"/>
      <c r="N34" s="48"/>
      <c r="O34" s="48"/>
    </row>
    <row r="35" spans="1:15" x14ac:dyDescent="0.25">
      <c r="A35" s="48"/>
      <c r="B35" s="48" t="s">
        <v>106</v>
      </c>
      <c r="C35" s="48"/>
      <c r="D35" s="48"/>
      <c r="E35" s="48"/>
      <c r="F35" s="48"/>
      <c r="G35" s="48"/>
      <c r="H35" s="48"/>
      <c r="I35" s="48"/>
      <c r="J35" s="48"/>
      <c r="K35" s="48"/>
      <c r="L35" s="48"/>
      <c r="M35" s="48"/>
      <c r="N35" s="48"/>
      <c r="O35" s="48"/>
    </row>
    <row r="36" spans="1:15" x14ac:dyDescent="0.25">
      <c r="A36" s="48"/>
      <c r="B36" s="48" t="s">
        <v>107</v>
      </c>
      <c r="C36" s="48"/>
      <c r="D36" s="48"/>
      <c r="E36" s="48"/>
      <c r="F36" s="48"/>
      <c r="G36" s="48"/>
      <c r="H36" s="48"/>
      <c r="I36" s="48"/>
      <c r="J36" s="48"/>
      <c r="K36" s="48"/>
      <c r="L36" s="48"/>
      <c r="M36" s="48"/>
      <c r="N36" s="48"/>
      <c r="O36" s="48"/>
    </row>
  </sheetData>
  <dataConsolidate/>
  <mergeCells count="22">
    <mergeCell ref="A6:Q6"/>
    <mergeCell ref="A4:Q4"/>
    <mergeCell ref="A2:B2"/>
    <mergeCell ref="A20:D20"/>
    <mergeCell ref="E20:P20"/>
    <mergeCell ref="M11:Q11"/>
    <mergeCell ref="A23:D23"/>
    <mergeCell ref="A12:D12"/>
    <mergeCell ref="A18:D19"/>
    <mergeCell ref="A17:D17"/>
    <mergeCell ref="A13:D13"/>
    <mergeCell ref="A14:D14"/>
    <mergeCell ref="A15:D15"/>
    <mergeCell ref="A16:D16"/>
    <mergeCell ref="A21:D22"/>
    <mergeCell ref="E23:P23"/>
    <mergeCell ref="E12:P12"/>
    <mergeCell ref="E13:P13"/>
    <mergeCell ref="E14:P14"/>
    <mergeCell ref="E15:P15"/>
    <mergeCell ref="E16:P16"/>
    <mergeCell ref="E17:P17"/>
  </mergeCells>
  <phoneticPr fontId="2"/>
  <conditionalFormatting sqref="E19:P19">
    <cfRule type="cellIs" dxfId="0" priority="7" operator="greaterThan">
      <formula>$E$17</formula>
    </cfRule>
  </conditionalFormatting>
  <dataValidations count="4">
    <dataValidation type="list" allowBlank="1" showInputMessage="1" showErrorMessage="1" sqref="E16:P16" xr:uid="{00000000-0002-0000-0100-000000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E22:P22" xr:uid="{21B0933F-4E97-45F5-A690-8BC7DC033E8C}">
      <formula1>$E$19</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P93"/>
  <sheetViews>
    <sheetView zoomScale="85" zoomScaleNormal="85" workbookViewId="0">
      <selection activeCell="G30" sqref="G30"/>
    </sheetView>
  </sheetViews>
  <sheetFormatPr defaultColWidth="9" defaultRowHeight="15.75" x14ac:dyDescent="0.25"/>
  <cols>
    <col min="1" max="1" width="24.125" style="1" bestFit="1" customWidth="1"/>
    <col min="2" max="2" width="10.6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6" x14ac:dyDescent="0.25">
      <c r="J1" s="10" t="s">
        <v>37</v>
      </c>
      <c r="L1" s="7"/>
      <c r="M1" s="9" t="s">
        <v>27</v>
      </c>
      <c r="P1" s="1" t="s">
        <v>97</v>
      </c>
    </row>
    <row r="2" spans="1:16" x14ac:dyDescent="0.25">
      <c r="B2" s="11" t="s">
        <v>28</v>
      </c>
      <c r="C2" s="11" t="s">
        <v>29</v>
      </c>
      <c r="D2" s="11" t="s">
        <v>30</v>
      </c>
      <c r="E2" s="11" t="s">
        <v>31</v>
      </c>
      <c r="F2" s="11" t="s">
        <v>32</v>
      </c>
      <c r="G2" s="11" t="s">
        <v>33</v>
      </c>
      <c r="H2" s="11" t="s">
        <v>34</v>
      </c>
      <c r="I2" s="11" t="s">
        <v>35</v>
      </c>
      <c r="J2" s="11" t="s">
        <v>36</v>
      </c>
      <c r="P2" s="1" t="s">
        <v>100</v>
      </c>
    </row>
    <row r="3" spans="1:16" x14ac:dyDescent="0.25">
      <c r="A3" s="1" t="s">
        <v>88</v>
      </c>
      <c r="P3" s="1" t="s">
        <v>98</v>
      </c>
    </row>
    <row r="4" spans="1:16" x14ac:dyDescent="0.25">
      <c r="A4" s="10" t="s">
        <v>12</v>
      </c>
      <c r="B4" s="33">
        <v>4770.2058069324785</v>
      </c>
      <c r="C4" s="33">
        <v>12103.151566735085</v>
      </c>
      <c r="D4" s="33">
        <v>40204.965927341989</v>
      </c>
      <c r="E4" s="33">
        <v>18560.945324675322</v>
      </c>
      <c r="F4" s="33">
        <v>4807.8094873152377</v>
      </c>
      <c r="G4" s="33">
        <v>17698.064842814372</v>
      </c>
      <c r="H4" s="33">
        <v>7762.2907556110686</v>
      </c>
      <c r="I4" s="33">
        <v>3896.8027670682736</v>
      </c>
      <c r="J4" s="33">
        <v>12662.238490625619</v>
      </c>
    </row>
    <row r="5" spans="1:16" x14ac:dyDescent="0.25">
      <c r="A5" s="10" t="s">
        <v>13</v>
      </c>
      <c r="B5" s="33">
        <v>4316.1280998597476</v>
      </c>
      <c r="C5" s="33">
        <v>11277.806061471925</v>
      </c>
      <c r="D5" s="33">
        <v>38913.199430586901</v>
      </c>
      <c r="E5" s="33">
        <v>18749.734383116884</v>
      </c>
      <c r="F5" s="33">
        <v>4571.1495213601875</v>
      </c>
      <c r="G5" s="33">
        <v>18216.295470808382</v>
      </c>
      <c r="H5" s="33">
        <v>7816.5944175634131</v>
      </c>
      <c r="I5" s="33">
        <v>3919.3276385542172</v>
      </c>
      <c r="J5" s="33">
        <v>12858.160631537399</v>
      </c>
      <c r="P5" s="1" t="s">
        <v>99</v>
      </c>
    </row>
    <row r="6" spans="1:16" x14ac:dyDescent="0.25">
      <c r="A6" s="10" t="s">
        <v>14</v>
      </c>
      <c r="B6" s="33">
        <v>4338.8319852133845</v>
      </c>
      <c r="C6" s="33">
        <v>12159.477374197333</v>
      </c>
      <c r="D6" s="33">
        <v>43004.158862302487</v>
      </c>
      <c r="E6" s="33">
        <v>20210.365519480518</v>
      </c>
      <c r="F6" s="33">
        <v>5019.5578779065972</v>
      </c>
      <c r="G6" s="33">
        <v>20875.894165419162</v>
      </c>
      <c r="H6" s="33">
        <v>8578.9342872790166</v>
      </c>
      <c r="I6" s="33">
        <v>4471.1869899598396</v>
      </c>
      <c r="J6" s="33">
        <v>14623.924329188871</v>
      </c>
      <c r="P6" s="1" t="s">
        <v>101</v>
      </c>
    </row>
    <row r="7" spans="1:16" x14ac:dyDescent="0.25">
      <c r="A7" s="10" t="s">
        <v>15</v>
      </c>
      <c r="B7" s="33">
        <v>4898.5077115071772</v>
      </c>
      <c r="C7" s="33">
        <v>14464.566946585008</v>
      </c>
      <c r="D7" s="33">
        <v>55519.641537104966</v>
      </c>
      <c r="E7" s="33">
        <v>24482.959999999995</v>
      </c>
      <c r="F7" s="33">
        <v>6190.4019199999993</v>
      </c>
      <c r="G7" s="33">
        <v>26126.646000000001</v>
      </c>
      <c r="H7" s="33">
        <v>10869.086800000001</v>
      </c>
      <c r="I7" s="33">
        <v>5608.6930000000002</v>
      </c>
      <c r="J7" s="33">
        <v>18730.896000000001</v>
      </c>
    </row>
    <row r="8" spans="1:16" x14ac:dyDescent="0.25">
      <c r="A8" s="10" t="s">
        <v>16</v>
      </c>
      <c r="B8" s="33">
        <v>5005.0751</v>
      </c>
      <c r="C8" s="33">
        <v>14784.346200000002</v>
      </c>
      <c r="D8" s="33">
        <v>55518.074999999997</v>
      </c>
      <c r="E8" s="33">
        <v>24482.959999999995</v>
      </c>
      <c r="F8" s="33">
        <v>6190.4019199999993</v>
      </c>
      <c r="G8" s="33">
        <v>26126.646000000001</v>
      </c>
      <c r="H8" s="33">
        <v>10869.086800000001</v>
      </c>
      <c r="I8" s="33">
        <v>5608.6930000000002</v>
      </c>
      <c r="J8" s="33">
        <v>18730.896000000001</v>
      </c>
    </row>
    <row r="9" spans="1:16" x14ac:dyDescent="0.25">
      <c r="A9" s="10" t="s">
        <v>17</v>
      </c>
      <c r="B9" s="33">
        <v>4706.9258894976074</v>
      </c>
      <c r="C9" s="33">
        <v>13232.442583068458</v>
      </c>
      <c r="D9" s="33">
        <v>47508.47521811512</v>
      </c>
      <c r="E9" s="33">
        <v>22436.089155844154</v>
      </c>
      <c r="F9" s="33">
        <v>5505.3335974985412</v>
      </c>
      <c r="G9" s="33">
        <v>22547.921285928143</v>
      </c>
      <c r="H9" s="33">
        <v>9505.2294440430433</v>
      </c>
      <c r="I9" s="33">
        <v>4899.1595481927716</v>
      </c>
      <c r="J9" s="33">
        <v>16148.173941188081</v>
      </c>
    </row>
    <row r="10" spans="1:16" x14ac:dyDescent="0.25">
      <c r="A10" s="10" t="s">
        <v>18</v>
      </c>
      <c r="B10" s="33">
        <v>5212.33410066119</v>
      </c>
      <c r="C10" s="33">
        <v>12119.24465458144</v>
      </c>
      <c r="D10" s="33">
        <v>39463.471697658017</v>
      </c>
      <c r="E10" s="33">
        <v>19544.635681818181</v>
      </c>
      <c r="F10" s="33">
        <v>4652.1121412921784</v>
      </c>
      <c r="G10" s="33">
        <v>18656.30260778443</v>
      </c>
      <c r="H10" s="33">
        <v>8139.2834857033058</v>
      </c>
      <c r="I10" s="33">
        <v>4043.2144317269076</v>
      </c>
      <c r="J10" s="33">
        <v>13761.374023287943</v>
      </c>
    </row>
    <row r="11" spans="1:16" x14ac:dyDescent="0.25">
      <c r="A11" s="10" t="s">
        <v>19</v>
      </c>
      <c r="B11" s="33">
        <v>5426.2285995191351</v>
      </c>
      <c r="C11" s="33">
        <v>13517.044284665008</v>
      </c>
      <c r="D11" s="33">
        <v>41947.790674520314</v>
      </c>
      <c r="E11" s="33">
        <v>19326.037824675321</v>
      </c>
      <c r="F11" s="33">
        <v>5131.6599670431997</v>
      </c>
      <c r="G11" s="33">
        <v>19399.425772455088</v>
      </c>
      <c r="H11" s="33">
        <v>8711.5605385857034</v>
      </c>
      <c r="I11" s="33">
        <v>4167.1012248995985</v>
      </c>
      <c r="J11" s="33">
        <v>14039.854550621671</v>
      </c>
    </row>
    <row r="12" spans="1:16" x14ac:dyDescent="0.25">
      <c r="A12" s="10" t="s">
        <v>20</v>
      </c>
      <c r="B12" s="33">
        <v>5844.4580665598087</v>
      </c>
      <c r="C12" s="33">
        <v>15074.6252869374</v>
      </c>
      <c r="D12" s="33">
        <v>46489.912792466137</v>
      </c>
      <c r="E12" s="33">
        <v>21760.423051948048</v>
      </c>
      <c r="F12" s="33">
        <v>5822.9561833855805</v>
      </c>
      <c r="G12" s="33">
        <v>23310.600323353294</v>
      </c>
      <c r="H12" s="33">
        <v>10515.068696118371</v>
      </c>
      <c r="I12" s="33">
        <v>5169.4580060240969</v>
      </c>
      <c r="J12" s="33">
        <v>17957.065154134598</v>
      </c>
    </row>
    <row r="13" spans="1:16" x14ac:dyDescent="0.25">
      <c r="A13" s="10" t="s">
        <v>21</v>
      </c>
      <c r="B13" s="33">
        <v>5963.9522000000006</v>
      </c>
      <c r="C13" s="33">
        <v>15681.564600000002</v>
      </c>
      <c r="D13" s="33">
        <v>49841.466710637695</v>
      </c>
      <c r="E13" s="33">
        <v>22823.603538961033</v>
      </c>
      <c r="F13" s="33">
        <v>6128.1229815907755</v>
      </c>
      <c r="G13" s="33">
        <v>24043.945551646706</v>
      </c>
      <c r="H13" s="33">
        <v>10766.745283243659</v>
      </c>
      <c r="I13" s="33">
        <v>5169.4580060240969</v>
      </c>
      <c r="J13" s="33">
        <v>18192.41816617328</v>
      </c>
    </row>
    <row r="14" spans="1:16" x14ac:dyDescent="0.25">
      <c r="A14" s="10" t="s">
        <v>22</v>
      </c>
      <c r="B14" s="33">
        <v>5881.5012479262668</v>
      </c>
      <c r="C14" s="33">
        <v>15510.288165063776</v>
      </c>
      <c r="D14" s="33">
        <v>49841.153403216711</v>
      </c>
      <c r="E14" s="33">
        <v>22823.603538961033</v>
      </c>
      <c r="F14" s="33">
        <v>6128.1229815907755</v>
      </c>
      <c r="G14" s="33">
        <v>24043.945551646706</v>
      </c>
      <c r="H14" s="33">
        <v>10766.745283243659</v>
      </c>
      <c r="I14" s="33">
        <v>5169.4580060240969</v>
      </c>
      <c r="J14" s="33">
        <v>18192.41816617328</v>
      </c>
    </row>
    <row r="15" spans="1:16" x14ac:dyDescent="0.25">
      <c r="A15" s="10" t="s">
        <v>23</v>
      </c>
      <c r="B15" s="33">
        <v>5427.4235408535369</v>
      </c>
      <c r="C15" s="33">
        <v>14410.210660137811</v>
      </c>
      <c r="D15" s="33">
        <v>45248.79766210496</v>
      </c>
      <c r="E15" s="33">
        <v>20846.286558441556</v>
      </c>
      <c r="F15" s="33">
        <v>5673.4867312034439</v>
      </c>
      <c r="G15" s="33">
        <v>21423.45860254491</v>
      </c>
      <c r="H15" s="33">
        <v>9504.1851428516529</v>
      </c>
      <c r="I15" s="33">
        <v>4617.598654618474</v>
      </c>
      <c r="J15" s="33">
        <v>15470.455843694495</v>
      </c>
    </row>
    <row r="16" spans="1:16" x14ac:dyDescent="0.25">
      <c r="B16" s="2"/>
      <c r="C16" s="2"/>
      <c r="D16" s="2"/>
      <c r="E16" s="2"/>
      <c r="F16" s="2"/>
      <c r="G16" s="2"/>
      <c r="H16" s="2"/>
      <c r="I16" s="2"/>
      <c r="J16" s="2"/>
      <c r="K16" s="2"/>
    </row>
    <row r="17" spans="1:12" x14ac:dyDescent="0.25">
      <c r="A17" s="1" t="s">
        <v>38</v>
      </c>
      <c r="B17" s="30">
        <v>153988.39635787118</v>
      </c>
      <c r="C17" s="2"/>
      <c r="D17" s="2"/>
      <c r="E17" s="2"/>
      <c r="F17" s="2"/>
      <c r="G17" s="2"/>
      <c r="H17" s="2"/>
      <c r="I17" s="2"/>
      <c r="J17" s="2"/>
      <c r="K17" s="2"/>
    </row>
    <row r="18" spans="1:12" x14ac:dyDescent="0.25">
      <c r="L18" s="12"/>
    </row>
    <row r="19" spans="1:12" x14ac:dyDescent="0.25">
      <c r="A19" s="1" t="s">
        <v>90</v>
      </c>
    </row>
    <row r="20" spans="1:12" x14ac:dyDescent="0.25">
      <c r="A20" s="10" t="s">
        <v>12</v>
      </c>
      <c r="B20" s="33">
        <v>733.49359875990217</v>
      </c>
      <c r="C20" s="33">
        <v>2691.8873704648422</v>
      </c>
      <c r="D20" s="33">
        <v>1761.2591634654027</v>
      </c>
      <c r="E20" s="33">
        <v>1682.918037379221</v>
      </c>
      <c r="F20" s="33">
        <v>1134.5917503319988</v>
      </c>
      <c r="G20" s="33">
        <v>1823.1164326930427</v>
      </c>
      <c r="H20" s="33">
        <v>890.26862856751904</v>
      </c>
      <c r="I20" s="33">
        <v>403.47952507275204</v>
      </c>
      <c r="J20" s="33">
        <v>745.11549326536715</v>
      </c>
    </row>
    <row r="21" spans="1:12" x14ac:dyDescent="0.25">
      <c r="A21" s="10" t="s">
        <v>13</v>
      </c>
      <c r="B21" s="33">
        <v>927.38389642740754</v>
      </c>
      <c r="C21" s="33">
        <v>3365.9356367419359</v>
      </c>
      <c r="D21" s="33">
        <v>3683.3680131429956</v>
      </c>
      <c r="E21" s="33">
        <v>2853.8539263381504</v>
      </c>
      <c r="F21" s="33">
        <v>1332.3441198874132</v>
      </c>
      <c r="G21" s="33">
        <v>2717.8430394556849</v>
      </c>
      <c r="H21" s="33">
        <v>1662.2681825917293</v>
      </c>
      <c r="I21" s="33">
        <v>860.78865119237071</v>
      </c>
      <c r="J21" s="33">
        <v>1266.5345342223038</v>
      </c>
    </row>
    <row r="22" spans="1:12" x14ac:dyDescent="0.25">
      <c r="A22" s="10" t="s">
        <v>14</v>
      </c>
      <c r="B22" s="33">
        <v>848.55378190148724</v>
      </c>
      <c r="C22" s="33">
        <v>2999.8239112739629</v>
      </c>
      <c r="D22" s="33">
        <v>3943.2426674628596</v>
      </c>
      <c r="E22" s="33">
        <v>2995.2634030980853</v>
      </c>
      <c r="F22" s="33">
        <v>1163.5816079126394</v>
      </c>
      <c r="G22" s="33">
        <v>2810.2692921849475</v>
      </c>
      <c r="H22" s="33">
        <v>1525.6353008396884</v>
      </c>
      <c r="I22" s="33">
        <v>821.25561299164724</v>
      </c>
      <c r="J22" s="33">
        <v>1719.6844223346952</v>
      </c>
    </row>
    <row r="23" spans="1:12" x14ac:dyDescent="0.25">
      <c r="A23" s="10" t="s">
        <v>15</v>
      </c>
      <c r="B23" s="33">
        <v>764.33149530539686</v>
      </c>
      <c r="C23" s="33">
        <v>2934.8150566617451</v>
      </c>
      <c r="D23" s="33">
        <v>5170.2746440525343</v>
      </c>
      <c r="E23" s="33">
        <v>3514.7356803211774</v>
      </c>
      <c r="F23" s="33">
        <v>1241.8425053441952</v>
      </c>
      <c r="G23" s="33">
        <v>3201.7030541057734</v>
      </c>
      <c r="H23" s="33">
        <v>2216.9171339968402</v>
      </c>
      <c r="I23" s="33">
        <v>1098.0363970985181</v>
      </c>
      <c r="J23" s="33">
        <v>2193.2440331137832</v>
      </c>
    </row>
    <row r="24" spans="1:12" x14ac:dyDescent="0.25">
      <c r="A24" s="10" t="s">
        <v>16</v>
      </c>
      <c r="B24" s="33">
        <v>745.67622874682991</v>
      </c>
      <c r="C24" s="33">
        <v>3146.533860549127</v>
      </c>
      <c r="D24" s="33">
        <v>5419.9742621498126</v>
      </c>
      <c r="E24" s="33">
        <v>3941.8925618964022</v>
      </c>
      <c r="F24" s="33">
        <v>1136.2873750668168</v>
      </c>
      <c r="G24" s="33">
        <v>3103.8853514951475</v>
      </c>
      <c r="H24" s="33">
        <v>2288.8346499496201</v>
      </c>
      <c r="I24" s="33">
        <v>1188.3113529672999</v>
      </c>
      <c r="J24" s="33">
        <v>2123.8443571789626</v>
      </c>
    </row>
    <row r="25" spans="1:12" x14ac:dyDescent="0.25">
      <c r="A25" s="10" t="s">
        <v>17</v>
      </c>
      <c r="B25" s="33">
        <v>631.705285570662</v>
      </c>
      <c r="C25" s="33">
        <v>2517.7305634635268</v>
      </c>
      <c r="D25" s="33">
        <v>3824.0605997543817</v>
      </c>
      <c r="E25" s="33">
        <v>2731.0263331807646</v>
      </c>
      <c r="F25" s="33">
        <v>858.77780297433037</v>
      </c>
      <c r="G25" s="33">
        <v>2323.5871563025166</v>
      </c>
      <c r="H25" s="33">
        <v>1441.9795861620928</v>
      </c>
      <c r="I25" s="33">
        <v>816.91404336057303</v>
      </c>
      <c r="J25" s="33">
        <v>1619.2386292311708</v>
      </c>
    </row>
    <row r="26" spans="1:12" x14ac:dyDescent="0.25">
      <c r="A26" s="10" t="s">
        <v>18</v>
      </c>
      <c r="B26" s="33">
        <v>594.89713156842981</v>
      </c>
      <c r="C26" s="33">
        <v>2168.5588987422366</v>
      </c>
      <c r="D26" s="33">
        <v>2415.8310827332257</v>
      </c>
      <c r="E26" s="33">
        <v>1926.8877272811942</v>
      </c>
      <c r="F26" s="33">
        <v>728.96583346051966</v>
      </c>
      <c r="G26" s="33">
        <v>1611.2021618265221</v>
      </c>
      <c r="H26" s="33">
        <v>1096.2640881269335</v>
      </c>
      <c r="I26" s="33">
        <v>609.18821151790553</v>
      </c>
      <c r="J26" s="33">
        <v>1212.9748647430511</v>
      </c>
    </row>
    <row r="27" spans="1:12" x14ac:dyDescent="0.25">
      <c r="A27" s="10" t="s">
        <v>19</v>
      </c>
      <c r="B27" s="33">
        <v>664.53021794856647</v>
      </c>
      <c r="C27" s="33">
        <v>1962.18128673961</v>
      </c>
      <c r="D27" s="33">
        <v>1159.6762453251897</v>
      </c>
      <c r="E27" s="33">
        <v>943.44055536686665</v>
      </c>
      <c r="F27" s="33">
        <v>649.03301167358541</v>
      </c>
      <c r="G27" s="33">
        <v>952.67862716643833</v>
      </c>
      <c r="H27" s="33">
        <v>423.43571933281197</v>
      </c>
      <c r="I27" s="33">
        <v>238.66524143121009</v>
      </c>
      <c r="J27" s="33">
        <v>626.0090950157014</v>
      </c>
    </row>
    <row r="28" spans="1:12" x14ac:dyDescent="0.25">
      <c r="A28" s="10" t="s">
        <v>20</v>
      </c>
      <c r="B28" s="33">
        <v>662.38496854288826</v>
      </c>
      <c r="C28" s="33">
        <v>2444.1494449300362</v>
      </c>
      <c r="D28" s="33">
        <v>1234.0096528264617</v>
      </c>
      <c r="E28" s="33">
        <v>1305.9405241421134</v>
      </c>
      <c r="F28" s="33">
        <v>745.42459995154127</v>
      </c>
      <c r="G28" s="33">
        <v>1295.2825307309317</v>
      </c>
      <c r="H28" s="33">
        <v>697.24439629706978</v>
      </c>
      <c r="I28" s="33">
        <v>372.37697288423175</v>
      </c>
      <c r="J28" s="33">
        <v>808.25690969473317</v>
      </c>
    </row>
    <row r="29" spans="1:12" x14ac:dyDescent="0.25">
      <c r="A29" s="10" t="s">
        <v>21</v>
      </c>
      <c r="B29" s="33">
        <v>582.39551402516975</v>
      </c>
      <c r="C29" s="33">
        <v>2548.1649847065637</v>
      </c>
      <c r="D29" s="33">
        <v>1386.9200354111115</v>
      </c>
      <c r="E29" s="33">
        <v>1387.0568360962648</v>
      </c>
      <c r="F29" s="33">
        <v>609.71276367151097</v>
      </c>
      <c r="G29" s="33">
        <v>1361.2261109423166</v>
      </c>
      <c r="H29" s="33">
        <v>938.1205364696084</v>
      </c>
      <c r="I29" s="33">
        <v>441.41294662305711</v>
      </c>
      <c r="J29" s="33">
        <v>975.29027205435568</v>
      </c>
    </row>
    <row r="30" spans="1:12" x14ac:dyDescent="0.25">
      <c r="A30" s="10" t="s">
        <v>22</v>
      </c>
      <c r="B30" s="33">
        <v>621.71688080292893</v>
      </c>
      <c r="C30" s="33">
        <v>2466.6846089097057</v>
      </c>
      <c r="D30" s="33">
        <v>1104.6931413512309</v>
      </c>
      <c r="E30" s="33">
        <v>1067.3333822734553</v>
      </c>
      <c r="F30" s="33">
        <v>588.91843206292037</v>
      </c>
      <c r="G30" s="33">
        <v>1300.9389647787432</v>
      </c>
      <c r="H30" s="33">
        <v>846.87414722654125</v>
      </c>
      <c r="I30" s="33">
        <v>372.34484160421817</v>
      </c>
      <c r="J30" s="33">
        <v>885.35560099030045</v>
      </c>
    </row>
    <row r="31" spans="1:12" x14ac:dyDescent="0.25">
      <c r="A31" s="10" t="s">
        <v>23</v>
      </c>
      <c r="B31" s="33">
        <v>547.43499258304746</v>
      </c>
      <c r="C31" s="33">
        <v>2442.4614521339272</v>
      </c>
      <c r="D31" s="33">
        <v>1295.1251686520745</v>
      </c>
      <c r="E31" s="33">
        <v>1267.2368735585515</v>
      </c>
      <c r="F31" s="33">
        <v>819.1981702058132</v>
      </c>
      <c r="G31" s="33">
        <v>1432.6189017601846</v>
      </c>
      <c r="H31" s="33">
        <v>873.0697748710827</v>
      </c>
      <c r="I31" s="33">
        <v>423.53955203480166</v>
      </c>
      <c r="J31" s="33">
        <v>900.13511420049599</v>
      </c>
    </row>
    <row r="32" spans="1:12" x14ac:dyDescent="0.25">
      <c r="B32" s="10"/>
      <c r="C32" s="10"/>
      <c r="D32" s="10"/>
      <c r="E32" s="10"/>
      <c r="F32" s="10"/>
      <c r="G32" s="10"/>
      <c r="H32" s="10"/>
      <c r="I32" s="10"/>
      <c r="J32" s="10"/>
    </row>
    <row r="33" spans="1:12" x14ac:dyDescent="0.25">
      <c r="A33" s="1" t="s">
        <v>91</v>
      </c>
    </row>
    <row r="34" spans="1:12" x14ac:dyDescent="0.25">
      <c r="A34" s="10" t="s">
        <v>12</v>
      </c>
      <c r="B34" s="34">
        <f>B4-B20</f>
        <v>4036.7122081725765</v>
      </c>
      <c r="C34" s="34">
        <f t="shared" ref="C34:J34" si="0">C4-C20</f>
        <v>9411.2641962702437</v>
      </c>
      <c r="D34" s="34">
        <f t="shared" si="0"/>
        <v>38443.706763876588</v>
      </c>
      <c r="E34" s="34">
        <f t="shared" si="0"/>
        <v>16878.0272872961</v>
      </c>
      <c r="F34" s="34">
        <f t="shared" si="0"/>
        <v>3673.2177369832389</v>
      </c>
      <c r="G34" s="34">
        <f t="shared" si="0"/>
        <v>15874.948410121329</v>
      </c>
      <c r="H34" s="34">
        <f t="shared" si="0"/>
        <v>6872.0221270435495</v>
      </c>
      <c r="I34" s="34">
        <f t="shared" si="0"/>
        <v>3493.3232419955216</v>
      </c>
      <c r="J34" s="34">
        <f t="shared" si="0"/>
        <v>11917.122997360253</v>
      </c>
      <c r="L34" s="14"/>
    </row>
    <row r="35" spans="1:12" x14ac:dyDescent="0.25">
      <c r="A35" s="10" t="s">
        <v>13</v>
      </c>
      <c r="B35" s="34">
        <f t="shared" ref="B35:J35" si="1">B5-B21</f>
        <v>3388.7442034323403</v>
      </c>
      <c r="C35" s="34">
        <f t="shared" si="1"/>
        <v>7911.8704247299893</v>
      </c>
      <c r="D35" s="34">
        <f t="shared" si="1"/>
        <v>35229.831417443907</v>
      </c>
      <c r="E35" s="34">
        <f t="shared" si="1"/>
        <v>15895.880456778734</v>
      </c>
      <c r="F35" s="34">
        <f t="shared" si="1"/>
        <v>3238.8054014727741</v>
      </c>
      <c r="G35" s="34">
        <f t="shared" si="1"/>
        <v>15498.452431352696</v>
      </c>
      <c r="H35" s="34">
        <f t="shared" si="1"/>
        <v>6154.3262349716842</v>
      </c>
      <c r="I35" s="34">
        <f t="shared" si="1"/>
        <v>3058.5389873618465</v>
      </c>
      <c r="J35" s="34">
        <f t="shared" si="1"/>
        <v>11591.626097315095</v>
      </c>
      <c r="L35" s="14"/>
    </row>
    <row r="36" spans="1:12" x14ac:dyDescent="0.25">
      <c r="A36" s="10" t="s">
        <v>14</v>
      </c>
      <c r="B36" s="34">
        <f t="shared" ref="B36:J36" si="2">B6-B22</f>
        <v>3490.2782033118974</v>
      </c>
      <c r="C36" s="34">
        <f t="shared" si="2"/>
        <v>9159.6534629233702</v>
      </c>
      <c r="D36" s="34">
        <f t="shared" si="2"/>
        <v>39060.916194839629</v>
      </c>
      <c r="E36" s="34">
        <f t="shared" si="2"/>
        <v>17215.102116382433</v>
      </c>
      <c r="F36" s="34">
        <f t="shared" si="2"/>
        <v>3855.9762699939579</v>
      </c>
      <c r="G36" s="34">
        <f t="shared" si="2"/>
        <v>18065.624873234214</v>
      </c>
      <c r="H36" s="34">
        <f t="shared" si="2"/>
        <v>7053.2989864393285</v>
      </c>
      <c r="I36" s="34">
        <f t="shared" si="2"/>
        <v>3649.9313769681921</v>
      </c>
      <c r="J36" s="34">
        <f t="shared" si="2"/>
        <v>12904.239906854174</v>
      </c>
      <c r="L36" s="14"/>
    </row>
    <row r="37" spans="1:12" x14ac:dyDescent="0.25">
      <c r="A37" s="10" t="s">
        <v>15</v>
      </c>
      <c r="B37" s="34">
        <f t="shared" ref="B37:J37" si="3">B7-B23</f>
        <v>4134.1762162017803</v>
      </c>
      <c r="C37" s="34">
        <f t="shared" si="3"/>
        <v>11529.751889923264</v>
      </c>
      <c r="D37" s="34">
        <f t="shared" si="3"/>
        <v>50349.366893052429</v>
      </c>
      <c r="E37" s="34">
        <f t="shared" si="3"/>
        <v>20968.224319678819</v>
      </c>
      <c r="F37" s="34">
        <f t="shared" si="3"/>
        <v>4948.5594146558042</v>
      </c>
      <c r="G37" s="34">
        <f t="shared" si="3"/>
        <v>22924.942945894229</v>
      </c>
      <c r="H37" s="34">
        <f t="shared" si="3"/>
        <v>8652.1696660031612</v>
      </c>
      <c r="I37" s="34">
        <f t="shared" si="3"/>
        <v>4510.6566029014821</v>
      </c>
      <c r="J37" s="34">
        <f t="shared" si="3"/>
        <v>16537.651966886217</v>
      </c>
      <c r="L37" s="14"/>
    </row>
    <row r="38" spans="1:12" x14ac:dyDescent="0.25">
      <c r="A38" s="10" t="s">
        <v>16</v>
      </c>
      <c r="B38" s="34">
        <f t="shared" ref="B38:J38" si="4">B8-B24</f>
        <v>4259.39887125317</v>
      </c>
      <c r="C38" s="34">
        <f t="shared" si="4"/>
        <v>11637.812339450875</v>
      </c>
      <c r="D38" s="34">
        <f t="shared" si="4"/>
        <v>50098.100737850182</v>
      </c>
      <c r="E38" s="34">
        <f t="shared" si="4"/>
        <v>20541.067438103593</v>
      </c>
      <c r="F38" s="34">
        <f t="shared" si="4"/>
        <v>5054.1145449331825</v>
      </c>
      <c r="G38" s="34">
        <f t="shared" si="4"/>
        <v>23022.760648504853</v>
      </c>
      <c r="H38" s="34">
        <f t="shared" si="4"/>
        <v>8580.2521500503808</v>
      </c>
      <c r="I38" s="34">
        <f t="shared" si="4"/>
        <v>4420.3816470327001</v>
      </c>
      <c r="J38" s="34">
        <f t="shared" si="4"/>
        <v>16607.051642821039</v>
      </c>
      <c r="L38" s="14"/>
    </row>
    <row r="39" spans="1:12" x14ac:dyDescent="0.25">
      <c r="A39" s="10" t="s">
        <v>17</v>
      </c>
      <c r="B39" s="34">
        <f t="shared" ref="B39:J39" si="5">B9-B25</f>
        <v>4075.2206039269454</v>
      </c>
      <c r="C39" s="34">
        <f t="shared" si="5"/>
        <v>10714.712019604931</v>
      </c>
      <c r="D39" s="34">
        <f t="shared" si="5"/>
        <v>43684.414618360737</v>
      </c>
      <c r="E39" s="34">
        <f t="shared" si="5"/>
        <v>19705.062822663389</v>
      </c>
      <c r="F39" s="34">
        <f t="shared" si="5"/>
        <v>4646.5557945242108</v>
      </c>
      <c r="G39" s="34">
        <f t="shared" si="5"/>
        <v>20224.334129625626</v>
      </c>
      <c r="H39" s="34">
        <f t="shared" si="5"/>
        <v>8063.24985788095</v>
      </c>
      <c r="I39" s="34">
        <f t="shared" si="5"/>
        <v>4082.2455048321985</v>
      </c>
      <c r="J39" s="34">
        <f t="shared" si="5"/>
        <v>14528.93531195691</v>
      </c>
      <c r="L39" s="14"/>
    </row>
    <row r="40" spans="1:12" x14ac:dyDescent="0.25">
      <c r="A40" s="10" t="s">
        <v>18</v>
      </c>
      <c r="B40" s="34">
        <f t="shared" ref="B40:J40" si="6">B10-B26</f>
        <v>4617.4369690927597</v>
      </c>
      <c r="C40" s="34">
        <f t="shared" si="6"/>
        <v>9950.6857558392039</v>
      </c>
      <c r="D40" s="34">
        <f t="shared" si="6"/>
        <v>37047.640614924792</v>
      </c>
      <c r="E40" s="34">
        <f t="shared" si="6"/>
        <v>17617.747954536986</v>
      </c>
      <c r="F40" s="34">
        <f t="shared" si="6"/>
        <v>3923.1463078316588</v>
      </c>
      <c r="G40" s="34">
        <f t="shared" si="6"/>
        <v>17045.100445957909</v>
      </c>
      <c r="H40" s="34">
        <f t="shared" si="6"/>
        <v>7043.0193975763723</v>
      </c>
      <c r="I40" s="34">
        <f t="shared" si="6"/>
        <v>3434.0262202090021</v>
      </c>
      <c r="J40" s="34">
        <f t="shared" si="6"/>
        <v>12548.399158544891</v>
      </c>
      <c r="L40" s="14"/>
    </row>
    <row r="41" spans="1:12" x14ac:dyDescent="0.25">
      <c r="A41" s="10" t="s">
        <v>19</v>
      </c>
      <c r="B41" s="34">
        <f t="shared" ref="B41:J41" si="7">B11-B27</f>
        <v>4761.6983815705689</v>
      </c>
      <c r="C41" s="34">
        <f t="shared" si="7"/>
        <v>11554.862997925398</v>
      </c>
      <c r="D41" s="34">
        <f t="shared" si="7"/>
        <v>40788.114429195128</v>
      </c>
      <c r="E41" s="34">
        <f t="shared" si="7"/>
        <v>18382.597269308455</v>
      </c>
      <c r="F41" s="34">
        <f t="shared" si="7"/>
        <v>4482.6269553696147</v>
      </c>
      <c r="G41" s="34">
        <f t="shared" si="7"/>
        <v>18446.747145288649</v>
      </c>
      <c r="H41" s="34">
        <f t="shared" si="7"/>
        <v>8288.124819252891</v>
      </c>
      <c r="I41" s="34">
        <f t="shared" si="7"/>
        <v>3928.4359834683883</v>
      </c>
      <c r="J41" s="34">
        <f t="shared" si="7"/>
        <v>13413.84545560597</v>
      </c>
      <c r="L41" s="14"/>
    </row>
    <row r="42" spans="1:12" x14ac:dyDescent="0.25">
      <c r="A42" s="10" t="s">
        <v>20</v>
      </c>
      <c r="B42" s="34">
        <f t="shared" ref="B42:J42" si="8">B12-B28</f>
        <v>5182.0730980169201</v>
      </c>
      <c r="C42" s="34">
        <f t="shared" si="8"/>
        <v>12630.475842007363</v>
      </c>
      <c r="D42" s="34">
        <f t="shared" si="8"/>
        <v>45255.903139639675</v>
      </c>
      <c r="E42" s="34">
        <f t="shared" si="8"/>
        <v>20454.482527805936</v>
      </c>
      <c r="F42" s="34">
        <f t="shared" si="8"/>
        <v>5077.531583434039</v>
      </c>
      <c r="G42" s="34">
        <f t="shared" si="8"/>
        <v>22015.317792622362</v>
      </c>
      <c r="H42" s="34">
        <f t="shared" si="8"/>
        <v>9817.8242998213009</v>
      </c>
      <c r="I42" s="34">
        <f t="shared" si="8"/>
        <v>4797.0810331398652</v>
      </c>
      <c r="J42" s="34">
        <f t="shared" si="8"/>
        <v>17148.808244439864</v>
      </c>
      <c r="L42" s="14"/>
    </row>
    <row r="43" spans="1:12" x14ac:dyDescent="0.25">
      <c r="A43" s="10" t="s">
        <v>21</v>
      </c>
      <c r="B43" s="34">
        <f t="shared" ref="B43:J43" si="9">B13-B29</f>
        <v>5381.5566859748305</v>
      </c>
      <c r="C43" s="34">
        <f t="shared" si="9"/>
        <v>13133.399615293438</v>
      </c>
      <c r="D43" s="34">
        <f t="shared" si="9"/>
        <v>48454.546675226586</v>
      </c>
      <c r="E43" s="34">
        <f t="shared" si="9"/>
        <v>21436.546702864769</v>
      </c>
      <c r="F43" s="34">
        <f t="shared" si="9"/>
        <v>5518.4102179192641</v>
      </c>
      <c r="G43" s="34">
        <f t="shared" si="9"/>
        <v>22682.71944070439</v>
      </c>
      <c r="H43" s="34">
        <f t="shared" si="9"/>
        <v>9828.6247467740504</v>
      </c>
      <c r="I43" s="34">
        <f t="shared" si="9"/>
        <v>4728.0450594010399</v>
      </c>
      <c r="J43" s="34">
        <f t="shared" si="9"/>
        <v>17217.127894118923</v>
      </c>
      <c r="L43" s="14"/>
    </row>
    <row r="44" spans="1:12" x14ac:dyDescent="0.25">
      <c r="A44" s="10" t="s">
        <v>22</v>
      </c>
      <c r="B44" s="34">
        <f t="shared" ref="B44:J44" si="10">B14-B30</f>
        <v>5259.7843671233377</v>
      </c>
      <c r="C44" s="34">
        <f t="shared" si="10"/>
        <v>13043.60355615407</v>
      </c>
      <c r="D44" s="34">
        <f t="shared" si="10"/>
        <v>48736.460261865483</v>
      </c>
      <c r="E44" s="34">
        <f t="shared" si="10"/>
        <v>21756.270156687577</v>
      </c>
      <c r="F44" s="34">
        <f t="shared" si="10"/>
        <v>5539.2045495278553</v>
      </c>
      <c r="G44" s="34">
        <f t="shared" si="10"/>
        <v>22743.006586867963</v>
      </c>
      <c r="H44" s="34">
        <f t="shared" si="10"/>
        <v>9919.8711360171183</v>
      </c>
      <c r="I44" s="34">
        <f t="shared" si="10"/>
        <v>4797.1131644198786</v>
      </c>
      <c r="J44" s="34">
        <f t="shared" si="10"/>
        <v>17307.06256518298</v>
      </c>
      <c r="L44" s="14"/>
    </row>
    <row r="45" spans="1:12" x14ac:dyDescent="0.25">
      <c r="A45" s="10" t="s">
        <v>23</v>
      </c>
      <c r="B45" s="34">
        <f t="shared" ref="B45:J45" si="11">B15-B31</f>
        <v>4879.9885482704894</v>
      </c>
      <c r="C45" s="34">
        <f t="shared" si="11"/>
        <v>11967.749208003883</v>
      </c>
      <c r="D45" s="34">
        <f t="shared" si="11"/>
        <v>43953.672493452883</v>
      </c>
      <c r="E45" s="34">
        <f t="shared" si="11"/>
        <v>19579.049684883004</v>
      </c>
      <c r="F45" s="34">
        <f t="shared" si="11"/>
        <v>4854.2885609976311</v>
      </c>
      <c r="G45" s="34">
        <f t="shared" si="11"/>
        <v>19990.839700784723</v>
      </c>
      <c r="H45" s="34">
        <f t="shared" si="11"/>
        <v>8631.1153679805702</v>
      </c>
      <c r="I45" s="34">
        <f t="shared" si="11"/>
        <v>4194.059102583672</v>
      </c>
      <c r="J45" s="34">
        <f t="shared" si="11"/>
        <v>14570.320729494</v>
      </c>
      <c r="L45" s="14"/>
    </row>
    <row r="46" spans="1:12" x14ac:dyDescent="0.25">
      <c r="L46" s="14"/>
    </row>
    <row r="47" spans="1:12" x14ac:dyDescent="0.25">
      <c r="A47" s="1" t="s">
        <v>92</v>
      </c>
      <c r="K47" s="2" t="s">
        <v>43</v>
      </c>
    </row>
    <row r="48" spans="1:12" x14ac:dyDescent="0.25">
      <c r="A48" s="10" t="s">
        <v>12</v>
      </c>
      <c r="B48" s="35">
        <f>IF('（実需給2025年度以降で使用）入力'!$E$16=B$2,'（実需給2025年度以降で使用）入力'!$E$19/1000,0)</f>
        <v>0</v>
      </c>
      <c r="C48" s="35">
        <f>IF('（実需給2025年度以降で使用）入力'!$E$16=C$2,'（実需給2025年度以降で使用）入力'!$E$19/1000,0)</f>
        <v>0</v>
      </c>
      <c r="D48" s="35">
        <f>IF('（実需給2025年度以降で使用）入力'!$E$16=D$2,'（実需給2025年度以降で使用）入力'!$E$19/1000,0)</f>
        <v>0</v>
      </c>
      <c r="E48" s="35">
        <f>IF('（実需給2025年度以降で使用）入力'!$E$16=E$2,'（実需給2025年度以降で使用）入力'!$E$19/1000,0)</f>
        <v>0</v>
      </c>
      <c r="F48" s="35">
        <f>IF('（実需給2025年度以降で使用）入力'!$E$16=F$2,'（実需給2025年度以降で使用）入力'!$E$19/1000,0)</f>
        <v>0</v>
      </c>
      <c r="G48" s="35">
        <f>IF('（実需給2025年度以降で使用）入力'!$E$16=G$2,'（実需給2025年度以降で使用）入力'!$E$19/1000,0)</f>
        <v>0</v>
      </c>
      <c r="H48" s="35">
        <f>IF('（実需給2025年度以降で使用）入力'!$E$16=H$2,'（実需給2025年度以降で使用）入力'!$E$19/1000,0)</f>
        <v>0</v>
      </c>
      <c r="I48" s="35">
        <f>IF('（実需給2025年度以降で使用）入力'!$E$16=I$2,'（実需給2025年度以降で使用）入力'!$E$19/1000,0)</f>
        <v>0</v>
      </c>
      <c r="J48" s="35">
        <f>IF('（実需給2025年度以降で使用）入力'!$E$16=J$2,'（実需給2025年度以降で使用）入力'!$E$19/1000,0)</f>
        <v>0</v>
      </c>
      <c r="K48" s="39">
        <f>SUM(B48:J48)</f>
        <v>0</v>
      </c>
      <c r="L48" s="14"/>
    </row>
    <row r="49" spans="1:15" x14ac:dyDescent="0.25">
      <c r="A49" s="10" t="s">
        <v>13</v>
      </c>
      <c r="B49" s="35">
        <f>IF('（実需給2025年度以降で使用）入力'!$E$16=B$2,'（実需給2025年度以降で使用）入力'!$F$19/1000,0)</f>
        <v>0</v>
      </c>
      <c r="C49" s="35">
        <f>IF('（実需給2025年度以降で使用）入力'!$E$16=C$2,'（実需給2025年度以降で使用）入力'!$F$19/1000,0)</f>
        <v>0</v>
      </c>
      <c r="D49" s="35">
        <f>IF('（実需給2025年度以降で使用）入力'!$E$16=D$2,'（実需給2025年度以降で使用）入力'!$F$19/1000,0)</f>
        <v>0</v>
      </c>
      <c r="E49" s="35">
        <f>IF('（実需給2025年度以降で使用）入力'!$E$16=E$2,'（実需給2025年度以降で使用）入力'!$F$19/1000,0)</f>
        <v>0</v>
      </c>
      <c r="F49" s="35">
        <f>IF('（実需給2025年度以降で使用）入力'!$E$16=F$2,'（実需給2025年度以降で使用）入力'!$F$19/1000,0)</f>
        <v>0</v>
      </c>
      <c r="G49" s="35">
        <f>IF('（実需給2025年度以降で使用）入力'!$E$16=G$2,'（実需給2025年度以降で使用）入力'!$F$19/1000,0)</f>
        <v>0</v>
      </c>
      <c r="H49" s="35">
        <f>IF('（実需給2025年度以降で使用）入力'!$E$16=H$2,'（実需給2025年度以降で使用）入力'!$F$19/1000,0)</f>
        <v>0</v>
      </c>
      <c r="I49" s="35">
        <f>IF('（実需給2025年度以降で使用）入力'!$E$16=I$2,'（実需給2025年度以降で使用）入力'!$F$19/1000,0)</f>
        <v>0</v>
      </c>
      <c r="J49" s="35">
        <f>IF('（実需給2025年度以降で使用）入力'!$E$16=J$2,'（実需給2025年度以降で使用）入力'!$F$19/1000,0)</f>
        <v>0</v>
      </c>
      <c r="K49" s="39">
        <f t="shared" ref="K49:K59" si="12">SUM(B49:J49)</f>
        <v>0</v>
      </c>
      <c r="L49" s="14"/>
    </row>
    <row r="50" spans="1:15" x14ac:dyDescent="0.25">
      <c r="A50" s="10" t="s">
        <v>14</v>
      </c>
      <c r="B50" s="35">
        <f>IF('（実需給2025年度以降で使用）入力'!$E$16=B$2,'（実需給2025年度以降で使用）入力'!$G$19/1000,0)</f>
        <v>0</v>
      </c>
      <c r="C50" s="35">
        <f>IF('（実需給2025年度以降で使用）入力'!$E$16=C$2,'（実需給2025年度以降で使用）入力'!$G$19/1000,0)</f>
        <v>0</v>
      </c>
      <c r="D50" s="35">
        <f>IF('（実需給2025年度以降で使用）入力'!$E$16=D$2,'（実需給2025年度以降で使用）入力'!$G$19/1000,0)</f>
        <v>0</v>
      </c>
      <c r="E50" s="35">
        <f>IF('（実需給2025年度以降で使用）入力'!$E$16=E$2,'（実需給2025年度以降で使用）入力'!$G$19/1000,0)</f>
        <v>0</v>
      </c>
      <c r="F50" s="35">
        <f>IF('（実需給2025年度以降で使用）入力'!$E$16=F$2,'（実需給2025年度以降で使用）入力'!$G$19/1000,0)</f>
        <v>0</v>
      </c>
      <c r="G50" s="35">
        <f>IF('（実需給2025年度以降で使用）入力'!$E$16=G$2,'（実需給2025年度以降で使用）入力'!$G$19/1000,0)</f>
        <v>0</v>
      </c>
      <c r="H50" s="35">
        <f>IF('（実需給2025年度以降で使用）入力'!$E$16=H$2,'（実需給2025年度以降で使用）入力'!$G$19/1000,0)</f>
        <v>0</v>
      </c>
      <c r="I50" s="35">
        <f>IF('（実需給2025年度以降で使用）入力'!$E$16=I$2,'（実需給2025年度以降で使用）入力'!$G$19/1000,0)</f>
        <v>0</v>
      </c>
      <c r="J50" s="35">
        <f>IF('（実需給2025年度以降で使用）入力'!$E$16=J$2,'（実需給2025年度以降で使用）入力'!$G$19/1000,0)</f>
        <v>0</v>
      </c>
      <c r="K50" s="39">
        <f t="shared" si="12"/>
        <v>0</v>
      </c>
      <c r="L50" s="14"/>
    </row>
    <row r="51" spans="1:15" x14ac:dyDescent="0.25">
      <c r="A51" s="10" t="s">
        <v>15</v>
      </c>
      <c r="B51" s="35">
        <f>IF('（実需給2025年度以降で使用）入力'!$E$16=B$2,'（実需給2025年度以降で使用）入力'!$H$19/1000,0)</f>
        <v>0</v>
      </c>
      <c r="C51" s="35">
        <f>IF('（実需給2025年度以降で使用）入力'!$E$16=C$2,'（実需給2025年度以降で使用）入力'!$H$19/1000,0)</f>
        <v>0</v>
      </c>
      <c r="D51" s="35">
        <f>IF('（実需給2025年度以降で使用）入力'!$E$16=D$2,'（実需給2025年度以降で使用）入力'!$H$19/1000,0)</f>
        <v>0</v>
      </c>
      <c r="E51" s="35">
        <f>IF('（実需給2025年度以降で使用）入力'!$E$16=E$2,'（実需給2025年度以降で使用）入力'!$H$19/1000,0)</f>
        <v>0</v>
      </c>
      <c r="F51" s="35">
        <f>IF('（実需給2025年度以降で使用）入力'!$E$16=F$2,'（実需給2025年度以降で使用）入力'!$H$19/1000,0)</f>
        <v>0</v>
      </c>
      <c r="G51" s="35">
        <f>IF('（実需給2025年度以降で使用）入力'!$E$16=G$2,'（実需給2025年度以降で使用）入力'!$H$19/1000,0)</f>
        <v>0</v>
      </c>
      <c r="H51" s="35">
        <f>IF('（実需給2025年度以降で使用）入力'!$E$16=H$2,'（実需給2025年度以降で使用）入力'!$H$19/1000,0)</f>
        <v>0</v>
      </c>
      <c r="I51" s="35">
        <f>IF('（実需給2025年度以降で使用）入力'!$E$16=I$2,'（実需給2025年度以降で使用）入力'!$H$19/1000,0)</f>
        <v>0</v>
      </c>
      <c r="J51" s="35">
        <f>IF('（実需給2025年度以降で使用）入力'!$E$16=J$2,'（実需給2025年度以降で使用）入力'!$H$19/1000,0)</f>
        <v>0</v>
      </c>
      <c r="K51" s="39">
        <f t="shared" si="12"/>
        <v>0</v>
      </c>
      <c r="L51" s="14"/>
    </row>
    <row r="52" spans="1:15" x14ac:dyDescent="0.25">
      <c r="A52" s="10" t="s">
        <v>16</v>
      </c>
      <c r="B52" s="35">
        <f>IF('（実需給2025年度以降で使用）入力'!$E$16=B$2,'（実需給2025年度以降で使用）入力'!$I$19/1000,0)</f>
        <v>0</v>
      </c>
      <c r="C52" s="35">
        <f>IF('（実需給2025年度以降で使用）入力'!$E$16=C$2,'（実需給2025年度以降で使用）入力'!$I$19/1000,0)</f>
        <v>0</v>
      </c>
      <c r="D52" s="35">
        <f>IF('（実需給2025年度以降で使用）入力'!$E$16=D$2,'（実需給2025年度以降で使用）入力'!$I$19/1000,0)</f>
        <v>0</v>
      </c>
      <c r="E52" s="35">
        <f>IF('（実需給2025年度以降で使用）入力'!$E$16=E$2,'（実需給2025年度以降で使用）入力'!$I$19/1000,0)</f>
        <v>0</v>
      </c>
      <c r="F52" s="35">
        <f>IF('（実需給2025年度以降で使用）入力'!$E$16=F$2,'（実需給2025年度以降で使用）入力'!$I$19/1000,0)</f>
        <v>0</v>
      </c>
      <c r="G52" s="35">
        <f>IF('（実需給2025年度以降で使用）入力'!$E$16=G$2,'（実需給2025年度以降で使用）入力'!$I$19/1000,0)</f>
        <v>0</v>
      </c>
      <c r="H52" s="35">
        <f>IF('（実需給2025年度以降で使用）入力'!$E$16=H$2,'（実需給2025年度以降で使用）入力'!$I$19/1000,0)</f>
        <v>0</v>
      </c>
      <c r="I52" s="35">
        <f>IF('（実需給2025年度以降で使用）入力'!$E$16=I$2,'（実需給2025年度以降で使用）入力'!$I$19/1000,0)</f>
        <v>0</v>
      </c>
      <c r="J52" s="35">
        <f>IF('（実需給2025年度以降で使用）入力'!$E$16=J$2,'（実需給2025年度以降で使用）入力'!$I$19/1000,0)</f>
        <v>0</v>
      </c>
      <c r="K52" s="39">
        <f t="shared" si="12"/>
        <v>0</v>
      </c>
      <c r="L52" s="14"/>
    </row>
    <row r="53" spans="1:15" x14ac:dyDescent="0.25">
      <c r="A53" s="10" t="s">
        <v>17</v>
      </c>
      <c r="B53" s="35">
        <f>IF('（実需給2025年度以降で使用）入力'!$E$16=B$2,'（実需給2025年度以降で使用）入力'!$J$19/1000,0)</f>
        <v>0</v>
      </c>
      <c r="C53" s="35">
        <f>IF('（実需給2025年度以降で使用）入力'!$E$16=C$2,'（実需給2025年度以降で使用）入力'!$J$19/1000,0)</f>
        <v>0</v>
      </c>
      <c r="D53" s="35">
        <f>IF('（実需給2025年度以降で使用）入力'!$E$16=D$2,'（実需給2025年度以降で使用）入力'!$J$19/1000,0)</f>
        <v>0</v>
      </c>
      <c r="E53" s="35">
        <f>IF('（実需給2025年度以降で使用）入力'!$E$16=E$2,'（実需給2025年度以降で使用）入力'!$J$19/1000,0)</f>
        <v>0</v>
      </c>
      <c r="F53" s="35">
        <f>IF('（実需給2025年度以降で使用）入力'!$E$16=F$2,'（実需給2025年度以降で使用）入力'!$J$19/1000,0)</f>
        <v>0</v>
      </c>
      <c r="G53" s="35">
        <f>IF('（実需給2025年度以降で使用）入力'!$E$16=G$2,'（実需給2025年度以降で使用）入力'!$J$19/1000,0)</f>
        <v>0</v>
      </c>
      <c r="H53" s="35">
        <f>IF('（実需給2025年度以降で使用）入力'!$E$16=H$2,'（実需給2025年度以降で使用）入力'!$J$19/1000,0)</f>
        <v>0</v>
      </c>
      <c r="I53" s="35">
        <f>IF('（実需給2025年度以降で使用）入力'!$E$16=I$2,'（実需給2025年度以降で使用）入力'!$J$19/1000,0)</f>
        <v>0</v>
      </c>
      <c r="J53" s="35">
        <f>IF('（実需給2025年度以降で使用）入力'!$E$16=J$2,'（実需給2025年度以降で使用）入力'!$J$19/1000,0)</f>
        <v>0</v>
      </c>
      <c r="K53" s="39">
        <f t="shared" si="12"/>
        <v>0</v>
      </c>
      <c r="L53" s="14"/>
    </row>
    <row r="54" spans="1:15" x14ac:dyDescent="0.25">
      <c r="A54" s="10" t="s">
        <v>18</v>
      </c>
      <c r="B54" s="35">
        <f>IF('（実需給2025年度以降で使用）入力'!$E$16=B$2,'（実需給2025年度以降で使用）入力'!$K$19/1000,0)</f>
        <v>0</v>
      </c>
      <c r="C54" s="35">
        <f>IF('（実需給2025年度以降で使用）入力'!$E$16=C$2,'（実需給2025年度以降で使用）入力'!$K$19/1000,0)</f>
        <v>0</v>
      </c>
      <c r="D54" s="35">
        <f>IF('（実需給2025年度以降で使用）入力'!$E$16=D$2,'（実需給2025年度以降で使用）入力'!$K$19/1000,0)</f>
        <v>0</v>
      </c>
      <c r="E54" s="35">
        <f>IF('（実需給2025年度以降で使用）入力'!$E$16=E$2,'（実需給2025年度以降で使用）入力'!$K$19/1000,0)</f>
        <v>0</v>
      </c>
      <c r="F54" s="35">
        <f>IF('（実需給2025年度以降で使用）入力'!$E$16=F$2,'（実需給2025年度以降で使用）入力'!$K$19/1000,0)</f>
        <v>0</v>
      </c>
      <c r="G54" s="35">
        <f>IF('（実需給2025年度以降で使用）入力'!$E$16=G$2,'（実需給2025年度以降で使用）入力'!$K$19/1000,0)</f>
        <v>0</v>
      </c>
      <c r="H54" s="35">
        <f>IF('（実需給2025年度以降で使用）入力'!$E$16=H$2,'（実需給2025年度以降で使用）入力'!$K$19/1000,0)</f>
        <v>0</v>
      </c>
      <c r="I54" s="35">
        <f>IF('（実需給2025年度以降で使用）入力'!$E$16=I$2,'（実需給2025年度以降で使用）入力'!$K$19/1000,0)</f>
        <v>0</v>
      </c>
      <c r="J54" s="35">
        <f>IF('（実需給2025年度以降で使用）入力'!$E$16=J$2,'（実需給2025年度以降で使用）入力'!$K$19/1000,0)</f>
        <v>0</v>
      </c>
      <c r="K54" s="39">
        <f t="shared" si="12"/>
        <v>0</v>
      </c>
      <c r="L54" s="14"/>
    </row>
    <row r="55" spans="1:15" x14ac:dyDescent="0.25">
      <c r="A55" s="10" t="s">
        <v>19</v>
      </c>
      <c r="B55" s="35">
        <f>IF('（実需給2025年度以降で使用）入力'!$E$16=B$2,'（実需給2025年度以降で使用）入力'!$L$19/1000,0)</f>
        <v>0</v>
      </c>
      <c r="C55" s="35">
        <f>IF('（実需給2025年度以降で使用）入力'!$E$16=C$2,'（実需給2025年度以降で使用）入力'!$L$19/1000,0)</f>
        <v>0</v>
      </c>
      <c r="D55" s="35">
        <f>IF('（実需給2025年度以降で使用）入力'!$E$16=D$2,'（実需給2025年度以降で使用）入力'!$L$19/1000,0)</f>
        <v>0</v>
      </c>
      <c r="E55" s="35">
        <f>IF('（実需給2025年度以降で使用）入力'!$E$16=E$2,'（実需給2025年度以降で使用）入力'!$L$19/1000,0)</f>
        <v>0</v>
      </c>
      <c r="F55" s="35">
        <f>IF('（実需給2025年度以降で使用）入力'!$E$16=F$2,'（実需給2025年度以降で使用）入力'!$L$19/1000,0)</f>
        <v>0</v>
      </c>
      <c r="G55" s="35">
        <f>IF('（実需給2025年度以降で使用）入力'!$E$16=G$2,'（実需給2025年度以降で使用）入力'!$L$19/1000,0)</f>
        <v>0</v>
      </c>
      <c r="H55" s="35">
        <f>IF('（実需給2025年度以降で使用）入力'!$E$16=H$2,'（実需給2025年度以降で使用）入力'!$L$19/1000,0)</f>
        <v>0</v>
      </c>
      <c r="I55" s="35">
        <f>IF('（実需給2025年度以降で使用）入力'!$E$16=I$2,'（実需給2025年度以降で使用）入力'!$L$19/1000,0)</f>
        <v>0</v>
      </c>
      <c r="J55" s="35">
        <f>IF('（実需給2025年度以降で使用）入力'!$E$16=J$2,'（実需給2025年度以降で使用）入力'!$L$19/1000,0)</f>
        <v>0</v>
      </c>
      <c r="K55" s="39">
        <f t="shared" si="12"/>
        <v>0</v>
      </c>
      <c r="L55" s="14"/>
    </row>
    <row r="56" spans="1:15" x14ac:dyDescent="0.25">
      <c r="A56" s="10" t="s">
        <v>20</v>
      </c>
      <c r="B56" s="35">
        <f>IF('（実需給2025年度以降で使用）入力'!$E$16=B$2,'（実需給2025年度以降で使用）入力'!$M$19/1000,0)</f>
        <v>0</v>
      </c>
      <c r="C56" s="35">
        <f>IF('（実需給2025年度以降で使用）入力'!$E$16=C$2,'（実需給2025年度以降で使用）入力'!$M$19/1000,0)</f>
        <v>0</v>
      </c>
      <c r="D56" s="35">
        <f>IF('（実需給2025年度以降で使用）入力'!$E$16=D$2,'（実需給2025年度以降で使用）入力'!$M$19/1000,0)</f>
        <v>0</v>
      </c>
      <c r="E56" s="35">
        <f>IF('（実需給2025年度以降で使用）入力'!$E$16=E$2,'（実需給2025年度以降で使用）入力'!$M$19/1000,0)</f>
        <v>0</v>
      </c>
      <c r="F56" s="35">
        <f>IF('（実需給2025年度以降で使用）入力'!$E$16=F$2,'（実需給2025年度以降で使用）入力'!$M$19/1000,0)</f>
        <v>0</v>
      </c>
      <c r="G56" s="35">
        <f>IF('（実需給2025年度以降で使用）入力'!$E$16=G$2,'（実需給2025年度以降で使用）入力'!$M$19/1000,0)</f>
        <v>0</v>
      </c>
      <c r="H56" s="35">
        <f>IF('（実需給2025年度以降で使用）入力'!$E$16=H$2,'（実需給2025年度以降で使用）入力'!$M$19/1000,0)</f>
        <v>0</v>
      </c>
      <c r="I56" s="35">
        <f>IF('（実需給2025年度以降で使用）入力'!$E$16=I$2,'（実需給2025年度以降で使用）入力'!$M$19/1000,0)</f>
        <v>0</v>
      </c>
      <c r="J56" s="35">
        <f>IF('（実需給2025年度以降で使用）入力'!$E$16=J$2,'（実需給2025年度以降で使用）入力'!$M$19/1000,0)</f>
        <v>0</v>
      </c>
      <c r="K56" s="39">
        <f t="shared" si="12"/>
        <v>0</v>
      </c>
      <c r="L56" s="14"/>
    </row>
    <row r="57" spans="1:15" x14ac:dyDescent="0.25">
      <c r="A57" s="10" t="s">
        <v>21</v>
      </c>
      <c r="B57" s="35">
        <f>IF('（実需給2025年度以降で使用）入力'!$E$16=B$2,'（実需給2025年度以降で使用）入力'!$N$19/1000,0)</f>
        <v>0</v>
      </c>
      <c r="C57" s="35">
        <f>IF('（実需給2025年度以降で使用）入力'!$E$16=C$2,'（実需給2025年度以降で使用）入力'!$N$19/1000,0)</f>
        <v>0</v>
      </c>
      <c r="D57" s="35">
        <f>IF('（実需給2025年度以降で使用）入力'!$E$16=D$2,'（実需給2025年度以降で使用）入力'!$N$19/1000,0)</f>
        <v>0</v>
      </c>
      <c r="E57" s="35">
        <f>IF('（実需給2025年度以降で使用）入力'!$E$16=E$2,'（実需給2025年度以降で使用）入力'!$N$19/1000,0)</f>
        <v>0</v>
      </c>
      <c r="F57" s="35">
        <f>IF('（実需給2025年度以降で使用）入力'!$E$16=F$2,'（実需給2025年度以降で使用）入力'!$N$19/1000,0)</f>
        <v>0</v>
      </c>
      <c r="G57" s="35">
        <f>IF('（実需給2025年度以降で使用）入力'!$E$16=G$2,'（実需給2025年度以降で使用）入力'!$N$19/1000,0)</f>
        <v>0</v>
      </c>
      <c r="H57" s="35">
        <f>IF('（実需給2025年度以降で使用）入力'!$E$16=H$2,'（実需給2025年度以降で使用）入力'!$N$19/1000,0)</f>
        <v>0</v>
      </c>
      <c r="I57" s="35">
        <f>IF('（実需給2025年度以降で使用）入力'!$E$16=I$2,'（実需給2025年度以降で使用）入力'!$N$19/1000,0)</f>
        <v>0</v>
      </c>
      <c r="J57" s="35">
        <f>IF('（実需給2025年度以降で使用）入力'!$E$16=J$2,'（実需給2025年度以降で使用）入力'!$N$19/1000,0)</f>
        <v>0</v>
      </c>
      <c r="K57" s="39">
        <f t="shared" si="12"/>
        <v>0</v>
      </c>
      <c r="L57" s="14"/>
    </row>
    <row r="58" spans="1:15" x14ac:dyDescent="0.25">
      <c r="A58" s="10" t="s">
        <v>22</v>
      </c>
      <c r="B58" s="35">
        <f>IF('（実需給2025年度以降で使用）入力'!$E$16=B$2,'（実需給2025年度以降で使用）入力'!$O$19/1000,0)</f>
        <v>0</v>
      </c>
      <c r="C58" s="35">
        <f>IF('（実需給2025年度以降で使用）入力'!$E$16=C$2,'（実需給2025年度以降で使用）入力'!$O$19/1000,0)</f>
        <v>0</v>
      </c>
      <c r="D58" s="35">
        <f>IF('（実需給2025年度以降で使用）入力'!$E$16=D$2,'（実需給2025年度以降で使用）入力'!$O$19/1000,0)</f>
        <v>0</v>
      </c>
      <c r="E58" s="35">
        <f>IF('（実需給2025年度以降で使用）入力'!$E$16=E$2,'（実需給2025年度以降で使用）入力'!$O$19/1000,0)</f>
        <v>0</v>
      </c>
      <c r="F58" s="35">
        <f>IF('（実需給2025年度以降で使用）入力'!$E$16=F$2,'（実需給2025年度以降で使用）入力'!$O$19/1000,0)</f>
        <v>0</v>
      </c>
      <c r="G58" s="35">
        <f>IF('（実需給2025年度以降で使用）入力'!$E$16=G$2,'（実需給2025年度以降で使用）入力'!$O$19/1000,0)</f>
        <v>0</v>
      </c>
      <c r="H58" s="35">
        <f>IF('（実需給2025年度以降で使用）入力'!$E$16=H$2,'（実需給2025年度以降で使用）入力'!$O$19/1000,0)</f>
        <v>0</v>
      </c>
      <c r="I58" s="35">
        <f>IF('（実需給2025年度以降で使用）入力'!$E$16=I$2,'（実需給2025年度以降で使用）入力'!$O$19/1000,0)</f>
        <v>0</v>
      </c>
      <c r="J58" s="35">
        <f>IF('（実需給2025年度以降で使用）入力'!$E$16=J$2,'（実需給2025年度以降で使用）入力'!$O$19/1000,0)</f>
        <v>0</v>
      </c>
      <c r="K58" s="39">
        <f t="shared" si="12"/>
        <v>0</v>
      </c>
      <c r="L58" s="14"/>
    </row>
    <row r="59" spans="1:15" x14ac:dyDescent="0.25">
      <c r="A59" s="10" t="s">
        <v>23</v>
      </c>
      <c r="B59" s="35">
        <f>IF('（実需給2025年度以降で使用）入力'!$E$16=B$2,'（実需給2025年度以降で使用）入力'!$P$19/1000,0)</f>
        <v>0</v>
      </c>
      <c r="C59" s="35">
        <f>IF('（実需給2025年度以降で使用）入力'!$E$16=C$2,'（実需給2025年度以降で使用）入力'!$P$19/1000,0)</f>
        <v>0</v>
      </c>
      <c r="D59" s="35">
        <f>IF('（実需給2025年度以降で使用）入力'!$E$16=D$2,'（実需給2025年度以降で使用）入力'!$P$19/1000,0)</f>
        <v>0</v>
      </c>
      <c r="E59" s="35">
        <f>IF('（実需給2025年度以降で使用）入力'!$E$16=E$2,'（実需給2025年度以降で使用）入力'!$P$19/1000,0)</f>
        <v>0</v>
      </c>
      <c r="F59" s="35">
        <f>IF('（実需給2025年度以降で使用）入力'!$E$16=F$2,'（実需給2025年度以降で使用）入力'!$P$19/1000,0)</f>
        <v>0</v>
      </c>
      <c r="G59" s="35">
        <f>IF('（実需給2025年度以降で使用）入力'!$E$16=G$2,'（実需給2025年度以降で使用）入力'!$P$19/1000,0)</f>
        <v>0</v>
      </c>
      <c r="H59" s="35">
        <f>IF('（実需給2025年度以降で使用）入力'!$E$16=H$2,'（実需給2025年度以降で使用）入力'!$P$19/1000,0)</f>
        <v>0</v>
      </c>
      <c r="I59" s="35">
        <f>IF('（実需給2025年度以降で使用）入力'!$E$16=I$2,'（実需給2025年度以降で使用）入力'!$P$19/1000,0)</f>
        <v>0</v>
      </c>
      <c r="J59" s="35">
        <f>IF('（実需給2025年度以降で使用）入力'!$E$16=J$2,'（実需給2025年度以降で使用）入力'!$P$19/1000,0)</f>
        <v>0</v>
      </c>
      <c r="K59" s="39">
        <f t="shared" si="12"/>
        <v>0</v>
      </c>
      <c r="L59" s="14"/>
    </row>
    <row r="61" spans="1:15" x14ac:dyDescent="0.25">
      <c r="A61" s="1" t="s">
        <v>93</v>
      </c>
    </row>
    <row r="62" spans="1:15" x14ac:dyDescent="0.25">
      <c r="A62" s="10" t="s">
        <v>12</v>
      </c>
      <c r="B62" s="34">
        <f>B34-(B48-MIN(B$48:B$59))</f>
        <v>4036.7122081725765</v>
      </c>
      <c r="C62" s="34">
        <f>C34-(C48-MIN(C$48:C$59))</f>
        <v>9411.2641962702437</v>
      </c>
      <c r="D62" s="34">
        <f>D34-(D48-MIN(D$48:D$59))</f>
        <v>38443.706763876588</v>
      </c>
      <c r="E62" s="34">
        <f t="shared" ref="E62:J62" si="13">E34-(E48-MIN(E$48:E$59))</f>
        <v>16878.0272872961</v>
      </c>
      <c r="F62" s="34">
        <f t="shared" si="13"/>
        <v>3673.2177369832389</v>
      </c>
      <c r="G62" s="34">
        <f>G34-(G48-MIN(G$48:G$59))</f>
        <v>15874.948410121329</v>
      </c>
      <c r="H62" s="34">
        <f t="shared" si="13"/>
        <v>6872.0221270435495</v>
      </c>
      <c r="I62" s="34">
        <f t="shared" si="13"/>
        <v>3493.3232419955216</v>
      </c>
      <c r="J62" s="34">
        <f t="shared" si="13"/>
        <v>11917.122997360253</v>
      </c>
      <c r="L62" s="14"/>
      <c r="M62" s="14"/>
      <c r="O62" s="22"/>
    </row>
    <row r="63" spans="1:15" x14ac:dyDescent="0.25">
      <c r="A63" s="10" t="s">
        <v>13</v>
      </c>
      <c r="B63" s="34">
        <f>B35-(B49-MIN(B$48:B$59))</f>
        <v>3388.7442034323403</v>
      </c>
      <c r="C63" s="34">
        <f t="shared" ref="B63:J73" si="14">C35-(C49-MIN(C$48:C$59))</f>
        <v>7911.8704247299893</v>
      </c>
      <c r="D63" s="34">
        <f t="shared" si="14"/>
        <v>35229.831417443907</v>
      </c>
      <c r="E63" s="34">
        <f t="shared" si="14"/>
        <v>15895.880456778734</v>
      </c>
      <c r="F63" s="34">
        <f t="shared" si="14"/>
        <v>3238.8054014727741</v>
      </c>
      <c r="G63" s="34">
        <f>G35-(G49-MIN(G$48:G$59))</f>
        <v>15498.452431352696</v>
      </c>
      <c r="H63" s="34">
        <f t="shared" si="14"/>
        <v>6154.3262349716842</v>
      </c>
      <c r="I63" s="34">
        <f t="shared" si="14"/>
        <v>3058.5389873618465</v>
      </c>
      <c r="J63" s="34">
        <f t="shared" si="14"/>
        <v>11591.626097315095</v>
      </c>
      <c r="L63" s="14"/>
      <c r="M63" s="14"/>
      <c r="O63" s="22"/>
    </row>
    <row r="64" spans="1:15" x14ac:dyDescent="0.25">
      <c r="A64" s="10" t="s">
        <v>14</v>
      </c>
      <c r="B64" s="34">
        <f t="shared" si="14"/>
        <v>3490.2782033118974</v>
      </c>
      <c r="C64" s="34">
        <f t="shared" si="14"/>
        <v>9159.6534629233702</v>
      </c>
      <c r="D64" s="34">
        <f>D36-(D50-MIN(D$48:D$59))</f>
        <v>39060.916194839629</v>
      </c>
      <c r="E64" s="34">
        <f t="shared" si="14"/>
        <v>17215.102116382433</v>
      </c>
      <c r="F64" s="34">
        <f t="shared" si="14"/>
        <v>3855.9762699939579</v>
      </c>
      <c r="G64" s="34">
        <f>G36-(G50-MIN(G$48:G$59))</f>
        <v>18065.624873234214</v>
      </c>
      <c r="H64" s="34">
        <f t="shared" si="14"/>
        <v>7053.2989864393285</v>
      </c>
      <c r="I64" s="34">
        <f t="shared" si="14"/>
        <v>3649.9313769681921</v>
      </c>
      <c r="J64" s="34">
        <f t="shared" si="14"/>
        <v>12904.239906854174</v>
      </c>
      <c r="L64" s="14"/>
      <c r="M64" s="14"/>
      <c r="O64" s="22"/>
    </row>
    <row r="65" spans="1:15" x14ac:dyDescent="0.25">
      <c r="A65" s="10" t="s">
        <v>15</v>
      </c>
      <c r="B65" s="34">
        <f>B37-(B51-MIN(B$48:B$59))</f>
        <v>4134.1762162017803</v>
      </c>
      <c r="C65" s="34">
        <f t="shared" si="14"/>
        <v>11529.751889923264</v>
      </c>
      <c r="D65" s="34">
        <f t="shared" si="14"/>
        <v>50349.366893052429</v>
      </c>
      <c r="E65" s="34">
        <f t="shared" si="14"/>
        <v>20968.224319678819</v>
      </c>
      <c r="F65" s="34">
        <f t="shared" si="14"/>
        <v>4948.5594146558042</v>
      </c>
      <c r="G65" s="34">
        <f>G37-(G51-MIN(G$48:G$59))</f>
        <v>22924.942945894229</v>
      </c>
      <c r="H65" s="34">
        <f t="shared" si="14"/>
        <v>8652.1696660031612</v>
      </c>
      <c r="I65" s="34">
        <f t="shared" si="14"/>
        <v>4510.6566029014821</v>
      </c>
      <c r="J65" s="34">
        <f t="shared" si="14"/>
        <v>16537.651966886217</v>
      </c>
      <c r="L65" s="14"/>
      <c r="M65" s="14"/>
      <c r="O65" s="22"/>
    </row>
    <row r="66" spans="1:15" x14ac:dyDescent="0.25">
      <c r="A66" s="10" t="s">
        <v>16</v>
      </c>
      <c r="B66" s="34">
        <f t="shared" si="14"/>
        <v>4259.39887125317</v>
      </c>
      <c r="C66" s="34">
        <f>C38-(C52-MIN(C$48:C$59))</f>
        <v>11637.812339450875</v>
      </c>
      <c r="D66" s="34">
        <f>D38-(D52-MIN(D$48:D$59))</f>
        <v>50098.100737850182</v>
      </c>
      <c r="E66" s="34">
        <f t="shared" si="14"/>
        <v>20541.067438103593</v>
      </c>
      <c r="F66" s="34">
        <f t="shared" si="14"/>
        <v>5054.1145449331825</v>
      </c>
      <c r="G66" s="34">
        <f t="shared" si="14"/>
        <v>23022.760648504853</v>
      </c>
      <c r="H66" s="34">
        <f t="shared" si="14"/>
        <v>8580.2521500503808</v>
      </c>
      <c r="I66" s="34">
        <f t="shared" si="14"/>
        <v>4420.3816470327001</v>
      </c>
      <c r="J66" s="34">
        <f t="shared" si="14"/>
        <v>16607.051642821039</v>
      </c>
      <c r="L66" s="14"/>
      <c r="M66" s="14"/>
      <c r="O66" s="22"/>
    </row>
    <row r="67" spans="1:15" x14ac:dyDescent="0.25">
      <c r="A67" s="10" t="s">
        <v>17</v>
      </c>
      <c r="B67" s="34">
        <f t="shared" si="14"/>
        <v>4075.2206039269454</v>
      </c>
      <c r="C67" s="34">
        <f t="shared" si="14"/>
        <v>10714.712019604931</v>
      </c>
      <c r="D67" s="34">
        <f t="shared" si="14"/>
        <v>43684.414618360737</v>
      </c>
      <c r="E67" s="34">
        <f t="shared" si="14"/>
        <v>19705.062822663389</v>
      </c>
      <c r="F67" s="34">
        <f t="shared" si="14"/>
        <v>4646.5557945242108</v>
      </c>
      <c r="G67" s="34">
        <f t="shared" si="14"/>
        <v>20224.334129625626</v>
      </c>
      <c r="H67" s="34">
        <f t="shared" si="14"/>
        <v>8063.24985788095</v>
      </c>
      <c r="I67" s="34">
        <f t="shared" si="14"/>
        <v>4082.2455048321985</v>
      </c>
      <c r="J67" s="34">
        <f t="shared" si="14"/>
        <v>14528.93531195691</v>
      </c>
      <c r="L67" s="14"/>
      <c r="M67" s="14"/>
      <c r="O67" s="22"/>
    </row>
    <row r="68" spans="1:15" x14ac:dyDescent="0.25">
      <c r="A68" s="10" t="s">
        <v>18</v>
      </c>
      <c r="B68" s="34">
        <f t="shared" si="14"/>
        <v>4617.4369690927597</v>
      </c>
      <c r="C68" s="34">
        <f t="shared" si="14"/>
        <v>9950.6857558392039</v>
      </c>
      <c r="D68" s="34">
        <f t="shared" si="14"/>
        <v>37047.640614924792</v>
      </c>
      <c r="E68" s="34">
        <f t="shared" si="14"/>
        <v>17617.747954536986</v>
      </c>
      <c r="F68" s="34">
        <f t="shared" si="14"/>
        <v>3923.1463078316588</v>
      </c>
      <c r="G68" s="34">
        <f t="shared" si="14"/>
        <v>17045.100445957909</v>
      </c>
      <c r="H68" s="34">
        <f t="shared" si="14"/>
        <v>7043.0193975763723</v>
      </c>
      <c r="I68" s="34">
        <f t="shared" si="14"/>
        <v>3434.0262202090021</v>
      </c>
      <c r="J68" s="34">
        <f t="shared" si="14"/>
        <v>12548.399158544891</v>
      </c>
      <c r="L68" s="14"/>
      <c r="M68" s="14"/>
      <c r="O68" s="22"/>
    </row>
    <row r="69" spans="1:15" x14ac:dyDescent="0.25">
      <c r="A69" s="10" t="s">
        <v>19</v>
      </c>
      <c r="B69" s="34">
        <f t="shared" si="14"/>
        <v>4761.6983815705689</v>
      </c>
      <c r="C69" s="34">
        <f t="shared" si="14"/>
        <v>11554.862997925398</v>
      </c>
      <c r="D69" s="34">
        <f t="shared" si="14"/>
        <v>40788.114429195128</v>
      </c>
      <c r="E69" s="34">
        <f t="shared" si="14"/>
        <v>18382.597269308455</v>
      </c>
      <c r="F69" s="34">
        <f t="shared" si="14"/>
        <v>4482.6269553696147</v>
      </c>
      <c r="G69" s="34">
        <f t="shared" si="14"/>
        <v>18446.747145288649</v>
      </c>
      <c r="H69" s="34">
        <f t="shared" si="14"/>
        <v>8288.124819252891</v>
      </c>
      <c r="I69" s="34">
        <f t="shared" si="14"/>
        <v>3928.4359834683883</v>
      </c>
      <c r="J69" s="34">
        <f t="shared" si="14"/>
        <v>13413.84545560597</v>
      </c>
      <c r="L69" s="14"/>
      <c r="M69" s="14"/>
      <c r="O69" s="22"/>
    </row>
    <row r="70" spans="1:15" x14ac:dyDescent="0.25">
      <c r="A70" s="10" t="s">
        <v>20</v>
      </c>
      <c r="B70" s="34">
        <f t="shared" si="14"/>
        <v>5182.0730980169201</v>
      </c>
      <c r="C70" s="34">
        <f>C42-(C56-MIN(C$48:C$59))</f>
        <v>12630.475842007363</v>
      </c>
      <c r="D70" s="34">
        <f t="shared" si="14"/>
        <v>45255.903139639675</v>
      </c>
      <c r="E70" s="34">
        <f t="shared" si="14"/>
        <v>20454.482527805936</v>
      </c>
      <c r="F70" s="34">
        <f t="shared" si="14"/>
        <v>5077.531583434039</v>
      </c>
      <c r="G70" s="34">
        <f t="shared" si="14"/>
        <v>22015.317792622362</v>
      </c>
      <c r="H70" s="34">
        <f t="shared" si="14"/>
        <v>9817.8242998213009</v>
      </c>
      <c r="I70" s="34">
        <f t="shared" si="14"/>
        <v>4797.0810331398652</v>
      </c>
      <c r="J70" s="34">
        <f t="shared" si="14"/>
        <v>17148.808244439864</v>
      </c>
      <c r="L70" s="14"/>
      <c r="M70" s="14"/>
      <c r="O70" s="22"/>
    </row>
    <row r="71" spans="1:15" x14ac:dyDescent="0.25">
      <c r="A71" s="10" t="s">
        <v>21</v>
      </c>
      <c r="B71" s="34">
        <f t="shared" si="14"/>
        <v>5381.5566859748305</v>
      </c>
      <c r="C71" s="34">
        <f t="shared" si="14"/>
        <v>13133.399615293438</v>
      </c>
      <c r="D71" s="34">
        <f t="shared" si="14"/>
        <v>48454.546675226586</v>
      </c>
      <c r="E71" s="34">
        <f t="shared" si="14"/>
        <v>21436.546702864769</v>
      </c>
      <c r="F71" s="34">
        <f t="shared" si="14"/>
        <v>5518.4102179192641</v>
      </c>
      <c r="G71" s="34">
        <f t="shared" si="14"/>
        <v>22682.71944070439</v>
      </c>
      <c r="H71" s="34">
        <f t="shared" si="14"/>
        <v>9828.6247467740504</v>
      </c>
      <c r="I71" s="34">
        <f t="shared" si="14"/>
        <v>4728.0450594010399</v>
      </c>
      <c r="J71" s="34">
        <f t="shared" si="14"/>
        <v>17217.127894118923</v>
      </c>
      <c r="L71" s="14"/>
      <c r="M71" s="14"/>
      <c r="O71" s="22"/>
    </row>
    <row r="72" spans="1:15" x14ac:dyDescent="0.25">
      <c r="A72" s="10" t="s">
        <v>22</v>
      </c>
      <c r="B72" s="34">
        <f t="shared" si="14"/>
        <v>5259.7843671233377</v>
      </c>
      <c r="C72" s="34">
        <f t="shared" si="14"/>
        <v>13043.60355615407</v>
      </c>
      <c r="D72" s="34">
        <f t="shared" si="14"/>
        <v>48736.460261865483</v>
      </c>
      <c r="E72" s="34">
        <f t="shared" si="14"/>
        <v>21756.270156687577</v>
      </c>
      <c r="F72" s="34">
        <f t="shared" si="14"/>
        <v>5539.2045495278553</v>
      </c>
      <c r="G72" s="34">
        <f t="shared" si="14"/>
        <v>22743.006586867963</v>
      </c>
      <c r="H72" s="34">
        <f t="shared" si="14"/>
        <v>9919.8711360171183</v>
      </c>
      <c r="I72" s="34">
        <f t="shared" si="14"/>
        <v>4797.1131644198786</v>
      </c>
      <c r="J72" s="34">
        <f t="shared" si="14"/>
        <v>17307.06256518298</v>
      </c>
      <c r="L72" s="14"/>
      <c r="M72" s="14"/>
      <c r="O72" s="22"/>
    </row>
    <row r="73" spans="1:15" x14ac:dyDescent="0.25">
      <c r="A73" s="10" t="s">
        <v>23</v>
      </c>
      <c r="B73" s="34">
        <f t="shared" si="14"/>
        <v>4879.9885482704894</v>
      </c>
      <c r="C73" s="34">
        <f t="shared" si="14"/>
        <v>11967.749208003883</v>
      </c>
      <c r="D73" s="34">
        <f t="shared" si="14"/>
        <v>43953.672493452883</v>
      </c>
      <c r="E73" s="34">
        <f t="shared" si="14"/>
        <v>19579.049684883004</v>
      </c>
      <c r="F73" s="34">
        <f t="shared" si="14"/>
        <v>4854.2885609976311</v>
      </c>
      <c r="G73" s="34">
        <f t="shared" si="14"/>
        <v>19990.839700784723</v>
      </c>
      <c r="H73" s="34">
        <f t="shared" si="14"/>
        <v>8631.1153679805702</v>
      </c>
      <c r="I73" s="34">
        <f t="shared" si="14"/>
        <v>4194.059102583672</v>
      </c>
      <c r="J73" s="34">
        <f t="shared" si="14"/>
        <v>14570.320729494</v>
      </c>
      <c r="L73" s="14"/>
      <c r="M73" s="14"/>
      <c r="O73" s="22"/>
    </row>
    <row r="75" spans="1:15" x14ac:dyDescent="0.25">
      <c r="A75" s="1" t="s">
        <v>94</v>
      </c>
      <c r="B75" s="2" t="s">
        <v>39</v>
      </c>
    </row>
    <row r="76" spans="1:15" x14ac:dyDescent="0.25">
      <c r="A76" s="10" t="s">
        <v>12</v>
      </c>
      <c r="B76" s="34">
        <f>$B$17-SUM($B62:$J62)</f>
        <v>43388.051388751803</v>
      </c>
    </row>
    <row r="77" spans="1:15" x14ac:dyDescent="0.25">
      <c r="A77" s="10" t="s">
        <v>13</v>
      </c>
      <c r="B77" s="34">
        <f>$B$17-SUM($B63:$J63)</f>
        <v>52020.320703012141</v>
      </c>
    </row>
    <row r="78" spans="1:15" x14ac:dyDescent="0.25">
      <c r="A78" s="10" t="s">
        <v>14</v>
      </c>
      <c r="B78" s="34">
        <f>$B$17-SUM($B64:$J64)</f>
        <v>39533.374966923991</v>
      </c>
    </row>
    <row r="79" spans="1:15" x14ac:dyDescent="0.25">
      <c r="A79" s="10" t="s">
        <v>15</v>
      </c>
      <c r="B79" s="34">
        <f>$B$17-SUM($B65:$J65)</f>
        <v>9432.896442673984</v>
      </c>
    </row>
    <row r="80" spans="1:15" x14ac:dyDescent="0.25">
      <c r="A80" s="10" t="s">
        <v>16</v>
      </c>
      <c r="B80" s="34">
        <f>$B$17-SUM($B66:$J66)</f>
        <v>9767.4563378712046</v>
      </c>
    </row>
    <row r="81" spans="1:4" x14ac:dyDescent="0.25">
      <c r="A81" s="10" t="s">
        <v>17</v>
      </c>
      <c r="B81" s="34">
        <f t="shared" ref="B81:B87" si="15">$B$17-SUM($B67:$J67)</f>
        <v>24263.665694495299</v>
      </c>
    </row>
    <row r="82" spans="1:4" x14ac:dyDescent="0.25">
      <c r="A82" s="10" t="s">
        <v>18</v>
      </c>
      <c r="B82" s="34">
        <f t="shared" si="15"/>
        <v>40761.193533357597</v>
      </c>
    </row>
    <row r="83" spans="1:4" x14ac:dyDescent="0.25">
      <c r="A83" s="10" t="s">
        <v>19</v>
      </c>
      <c r="B83" s="34">
        <f t="shared" si="15"/>
        <v>29941.342920886105</v>
      </c>
    </row>
    <row r="84" spans="1:4" x14ac:dyDescent="0.25">
      <c r="A84" s="10" t="s">
        <v>20</v>
      </c>
      <c r="B84" s="34">
        <f t="shared" si="15"/>
        <v>11608.89879694386</v>
      </c>
    </row>
    <row r="85" spans="1:4" x14ac:dyDescent="0.25">
      <c r="A85" s="10" t="s">
        <v>21</v>
      </c>
      <c r="B85" s="34">
        <f t="shared" si="15"/>
        <v>5607.4193195939006</v>
      </c>
    </row>
    <row r="86" spans="1:4" x14ac:dyDescent="0.25">
      <c r="A86" s="10" t="s">
        <v>22</v>
      </c>
      <c r="B86" s="34">
        <f t="shared" si="15"/>
        <v>4886.0200140249217</v>
      </c>
    </row>
    <row r="87" spans="1:4" x14ac:dyDescent="0.25">
      <c r="A87" s="10" t="s">
        <v>23</v>
      </c>
      <c r="B87" s="34">
        <f t="shared" si="15"/>
        <v>21367.312961420306</v>
      </c>
    </row>
    <row r="88" spans="1:4" x14ac:dyDescent="0.25">
      <c r="A88" s="13" t="s">
        <v>40</v>
      </c>
      <c r="B88" s="38">
        <f>SUM($B$76:$B$87)/$B$17</f>
        <v>1.8999999999999988</v>
      </c>
    </row>
    <row r="90" spans="1:4" x14ac:dyDescent="0.25">
      <c r="A90" s="1" t="s">
        <v>95</v>
      </c>
      <c r="B90" s="35">
        <f>(SUM($B$76:$B$87)-$D$91*$B$17)/12</f>
        <v>-1.4551915228366852E-11</v>
      </c>
      <c r="D90" s="1" t="s">
        <v>42</v>
      </c>
    </row>
    <row r="91" spans="1:4" x14ac:dyDescent="0.25">
      <c r="A91" s="1" t="s">
        <v>41</v>
      </c>
      <c r="D91" s="37">
        <v>1.9</v>
      </c>
    </row>
    <row r="92" spans="1:4" ht="16.5" thickBot="1" x14ac:dyDescent="0.3"/>
    <row r="93" spans="1:4" ht="16.5" thickBot="1" x14ac:dyDescent="0.3">
      <c r="A93" s="1" t="s">
        <v>96</v>
      </c>
      <c r="B93" s="36">
        <f>(MIN($K$48:$K$59)+$B$90)*1000</f>
        <v>-1.4551915228366852E-8</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L93"/>
  <sheetViews>
    <sheetView topLeftCell="A58" zoomScale="85" zoomScaleNormal="85" workbookViewId="0">
      <selection activeCell="G30" sqref="G30"/>
    </sheetView>
  </sheetViews>
  <sheetFormatPr defaultColWidth="9" defaultRowHeight="15.75" x14ac:dyDescent="0.25"/>
  <cols>
    <col min="1" max="1" width="24.125" style="1" bestFit="1" customWidth="1"/>
    <col min="2" max="2" width="10.5" style="1" customWidth="1"/>
    <col min="3" max="3" width="9.75" style="1" customWidth="1"/>
    <col min="4"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1" x14ac:dyDescent="0.25">
      <c r="J1" s="10" t="s">
        <v>37</v>
      </c>
    </row>
    <row r="2" spans="1:11" x14ac:dyDescent="0.25">
      <c r="B2" s="11" t="s">
        <v>28</v>
      </c>
      <c r="C2" s="11" t="s">
        <v>29</v>
      </c>
      <c r="D2" s="11" t="s">
        <v>30</v>
      </c>
      <c r="E2" s="11" t="s">
        <v>31</v>
      </c>
      <c r="F2" s="11" t="s">
        <v>32</v>
      </c>
      <c r="G2" s="11" t="s">
        <v>33</v>
      </c>
      <c r="H2" s="11" t="s">
        <v>34</v>
      </c>
      <c r="I2" s="11" t="s">
        <v>35</v>
      </c>
      <c r="J2" s="11" t="s">
        <v>36</v>
      </c>
    </row>
    <row r="3" spans="1:11" x14ac:dyDescent="0.25">
      <c r="A3" s="1" t="s">
        <v>88</v>
      </c>
    </row>
    <row r="4" spans="1:11" x14ac:dyDescent="0.25">
      <c r="A4" s="10" t="s">
        <v>12</v>
      </c>
      <c r="B4" s="40">
        <f>'【不使用】計算用(期待容量)'!B4</f>
        <v>4770.2058069324785</v>
      </c>
      <c r="C4" s="40">
        <f>'【不使用】計算用(期待容量)'!C4</f>
        <v>12103.151566735085</v>
      </c>
      <c r="D4" s="40">
        <f>'【不使用】計算用(期待容量)'!D4</f>
        <v>40204.965927341989</v>
      </c>
      <c r="E4" s="40">
        <f>'【不使用】計算用(期待容量)'!E4</f>
        <v>18560.945324675322</v>
      </c>
      <c r="F4" s="40">
        <f>'【不使用】計算用(期待容量)'!F4</f>
        <v>4807.8094873152377</v>
      </c>
      <c r="G4" s="40">
        <f>'【不使用】計算用(期待容量)'!G4</f>
        <v>17698.064842814372</v>
      </c>
      <c r="H4" s="40">
        <f>'【不使用】計算用(期待容量)'!H4</f>
        <v>7762.2907556110686</v>
      </c>
      <c r="I4" s="40">
        <f>'【不使用】計算用(期待容量)'!I4</f>
        <v>3896.8027670682736</v>
      </c>
      <c r="J4" s="40">
        <f>'【不使用】計算用(期待容量)'!J4</f>
        <v>12662.238490625619</v>
      </c>
      <c r="K4" s="8"/>
    </row>
    <row r="5" spans="1:11" x14ac:dyDescent="0.25">
      <c r="A5" s="10" t="s">
        <v>13</v>
      </c>
      <c r="B5" s="40">
        <f>'【不使用】計算用(期待容量)'!B5</f>
        <v>4316.1280998597476</v>
      </c>
      <c r="C5" s="40">
        <f>'【不使用】計算用(期待容量)'!C5</f>
        <v>11277.806061471925</v>
      </c>
      <c r="D5" s="40">
        <f>'【不使用】計算用(期待容量)'!D5</f>
        <v>38913.199430586901</v>
      </c>
      <c r="E5" s="40">
        <f>'【不使用】計算用(期待容量)'!E5</f>
        <v>18749.734383116884</v>
      </c>
      <c r="F5" s="40">
        <f>'【不使用】計算用(期待容量)'!F5</f>
        <v>4571.1495213601875</v>
      </c>
      <c r="G5" s="40">
        <f>'【不使用】計算用(期待容量)'!G5</f>
        <v>18216.295470808382</v>
      </c>
      <c r="H5" s="40">
        <f>'【不使用】計算用(期待容量)'!H5</f>
        <v>7816.5944175634131</v>
      </c>
      <c r="I5" s="40">
        <f>'【不使用】計算用(期待容量)'!I5</f>
        <v>3919.3276385542172</v>
      </c>
      <c r="J5" s="40">
        <f>'【不使用】計算用(期待容量)'!J5</f>
        <v>12858.160631537399</v>
      </c>
      <c r="K5" s="8"/>
    </row>
    <row r="6" spans="1:11" x14ac:dyDescent="0.25">
      <c r="A6" s="10" t="s">
        <v>14</v>
      </c>
      <c r="B6" s="40">
        <f>'【不使用】計算用(期待容量)'!B6</f>
        <v>4338.8319852133845</v>
      </c>
      <c r="C6" s="40">
        <f>'【不使用】計算用(期待容量)'!C6</f>
        <v>12159.477374197333</v>
      </c>
      <c r="D6" s="40">
        <f>'【不使用】計算用(期待容量)'!D6</f>
        <v>43004.158862302487</v>
      </c>
      <c r="E6" s="40">
        <f>'【不使用】計算用(期待容量)'!E6</f>
        <v>20210.365519480518</v>
      </c>
      <c r="F6" s="40">
        <f>'【不使用】計算用(期待容量)'!F6</f>
        <v>5019.5578779065972</v>
      </c>
      <c r="G6" s="40">
        <f>'【不使用】計算用(期待容量)'!G6</f>
        <v>20875.894165419162</v>
      </c>
      <c r="H6" s="40">
        <f>'【不使用】計算用(期待容量)'!H6</f>
        <v>8578.9342872790166</v>
      </c>
      <c r="I6" s="40">
        <f>'【不使用】計算用(期待容量)'!I6</f>
        <v>4471.1869899598396</v>
      </c>
      <c r="J6" s="40">
        <f>'【不使用】計算用(期待容量)'!J6</f>
        <v>14623.924329188871</v>
      </c>
      <c r="K6" s="8"/>
    </row>
    <row r="7" spans="1:11" x14ac:dyDescent="0.25">
      <c r="A7" s="10" t="s">
        <v>15</v>
      </c>
      <c r="B7" s="40">
        <f>'【不使用】計算用(期待容量)'!B7</f>
        <v>4898.5077115071772</v>
      </c>
      <c r="C7" s="40">
        <f>'【不使用】計算用(期待容量)'!C7</f>
        <v>14464.566946585008</v>
      </c>
      <c r="D7" s="40">
        <f>'【不使用】計算用(期待容量)'!D7</f>
        <v>55519.641537104966</v>
      </c>
      <c r="E7" s="40">
        <f>'【不使用】計算用(期待容量)'!E7</f>
        <v>24482.959999999995</v>
      </c>
      <c r="F7" s="40">
        <f>'【不使用】計算用(期待容量)'!F7</f>
        <v>6190.4019199999993</v>
      </c>
      <c r="G7" s="40">
        <f>'【不使用】計算用(期待容量)'!G7</f>
        <v>26126.646000000001</v>
      </c>
      <c r="H7" s="40">
        <f>'【不使用】計算用(期待容量)'!H7</f>
        <v>10869.086800000001</v>
      </c>
      <c r="I7" s="40">
        <f>'【不使用】計算用(期待容量)'!I7</f>
        <v>5608.6930000000002</v>
      </c>
      <c r="J7" s="40">
        <f>'【不使用】計算用(期待容量)'!J7</f>
        <v>18730.896000000001</v>
      </c>
      <c r="K7" s="8"/>
    </row>
    <row r="8" spans="1:11" x14ac:dyDescent="0.25">
      <c r="A8" s="10" t="s">
        <v>16</v>
      </c>
      <c r="B8" s="40">
        <f>'【不使用】計算用(期待容量)'!B8</f>
        <v>5005.0751</v>
      </c>
      <c r="C8" s="40">
        <f>'【不使用】計算用(期待容量)'!C8</f>
        <v>14784.346200000002</v>
      </c>
      <c r="D8" s="40">
        <f>'【不使用】計算用(期待容量)'!D8</f>
        <v>55518.074999999997</v>
      </c>
      <c r="E8" s="40">
        <f>'【不使用】計算用(期待容量)'!E8</f>
        <v>24482.959999999995</v>
      </c>
      <c r="F8" s="40">
        <f>'【不使用】計算用(期待容量)'!F8</f>
        <v>6190.4019199999993</v>
      </c>
      <c r="G8" s="40">
        <f>'【不使用】計算用(期待容量)'!G8</f>
        <v>26126.646000000001</v>
      </c>
      <c r="H8" s="40">
        <f>'【不使用】計算用(期待容量)'!H8</f>
        <v>10869.086800000001</v>
      </c>
      <c r="I8" s="40">
        <f>'【不使用】計算用(期待容量)'!I8</f>
        <v>5608.6930000000002</v>
      </c>
      <c r="J8" s="40">
        <f>'【不使用】計算用(期待容量)'!J8</f>
        <v>18730.896000000001</v>
      </c>
      <c r="K8" s="8"/>
    </row>
    <row r="9" spans="1:11" x14ac:dyDescent="0.25">
      <c r="A9" s="10" t="s">
        <v>17</v>
      </c>
      <c r="B9" s="40">
        <f>'【不使用】計算用(期待容量)'!B9</f>
        <v>4706.9258894976074</v>
      </c>
      <c r="C9" s="40">
        <f>'【不使用】計算用(期待容量)'!C9</f>
        <v>13232.442583068458</v>
      </c>
      <c r="D9" s="40">
        <f>'【不使用】計算用(期待容量)'!D9</f>
        <v>47508.47521811512</v>
      </c>
      <c r="E9" s="40">
        <f>'【不使用】計算用(期待容量)'!E9</f>
        <v>22436.089155844154</v>
      </c>
      <c r="F9" s="40">
        <f>'【不使用】計算用(期待容量)'!F9</f>
        <v>5505.3335974985412</v>
      </c>
      <c r="G9" s="40">
        <f>'【不使用】計算用(期待容量)'!G9</f>
        <v>22547.921285928143</v>
      </c>
      <c r="H9" s="40">
        <f>'【不使用】計算用(期待容量)'!H9</f>
        <v>9505.2294440430433</v>
      </c>
      <c r="I9" s="40">
        <f>'【不使用】計算用(期待容量)'!I9</f>
        <v>4899.1595481927716</v>
      </c>
      <c r="J9" s="40">
        <f>'【不使用】計算用(期待容量)'!J9</f>
        <v>16148.173941188081</v>
      </c>
      <c r="K9" s="8"/>
    </row>
    <row r="10" spans="1:11" x14ac:dyDescent="0.25">
      <c r="A10" s="10" t="s">
        <v>18</v>
      </c>
      <c r="B10" s="40">
        <f>'【不使用】計算用(期待容量)'!B10</f>
        <v>5212.33410066119</v>
      </c>
      <c r="C10" s="40">
        <f>'【不使用】計算用(期待容量)'!C10</f>
        <v>12119.24465458144</v>
      </c>
      <c r="D10" s="40">
        <f>'【不使用】計算用(期待容量)'!D10</f>
        <v>39463.471697658017</v>
      </c>
      <c r="E10" s="40">
        <f>'【不使用】計算用(期待容量)'!E10</f>
        <v>19544.635681818181</v>
      </c>
      <c r="F10" s="40">
        <f>'【不使用】計算用(期待容量)'!F10</f>
        <v>4652.1121412921784</v>
      </c>
      <c r="G10" s="40">
        <f>'【不使用】計算用(期待容量)'!G10</f>
        <v>18656.30260778443</v>
      </c>
      <c r="H10" s="40">
        <f>'【不使用】計算用(期待容量)'!H10</f>
        <v>8139.2834857033058</v>
      </c>
      <c r="I10" s="40">
        <f>'【不使用】計算用(期待容量)'!I10</f>
        <v>4043.2144317269076</v>
      </c>
      <c r="J10" s="40">
        <f>'【不使用】計算用(期待容量)'!J10</f>
        <v>13761.374023287943</v>
      </c>
      <c r="K10" s="8"/>
    </row>
    <row r="11" spans="1:11" x14ac:dyDescent="0.25">
      <c r="A11" s="10" t="s">
        <v>19</v>
      </c>
      <c r="B11" s="40">
        <f>'【不使用】計算用(期待容量)'!B11</f>
        <v>5426.2285995191351</v>
      </c>
      <c r="C11" s="40">
        <f>'【不使用】計算用(期待容量)'!C11</f>
        <v>13517.044284665008</v>
      </c>
      <c r="D11" s="40">
        <f>'【不使用】計算用(期待容量)'!D11</f>
        <v>41947.790674520314</v>
      </c>
      <c r="E11" s="40">
        <f>'【不使用】計算用(期待容量)'!E11</f>
        <v>19326.037824675321</v>
      </c>
      <c r="F11" s="40">
        <f>'【不使用】計算用(期待容量)'!F11</f>
        <v>5131.6599670431997</v>
      </c>
      <c r="G11" s="40">
        <f>'【不使用】計算用(期待容量)'!G11</f>
        <v>19399.425772455088</v>
      </c>
      <c r="H11" s="40">
        <f>'【不使用】計算用(期待容量)'!H11</f>
        <v>8711.5605385857034</v>
      </c>
      <c r="I11" s="40">
        <f>'【不使用】計算用(期待容量)'!I11</f>
        <v>4167.1012248995985</v>
      </c>
      <c r="J11" s="40">
        <f>'【不使用】計算用(期待容量)'!J11</f>
        <v>14039.854550621671</v>
      </c>
      <c r="K11" s="8"/>
    </row>
    <row r="12" spans="1:11" x14ac:dyDescent="0.25">
      <c r="A12" s="10" t="s">
        <v>20</v>
      </c>
      <c r="B12" s="40">
        <f>'【不使用】計算用(期待容量)'!B12</f>
        <v>5844.4580665598087</v>
      </c>
      <c r="C12" s="40">
        <f>'【不使用】計算用(期待容量)'!C12</f>
        <v>15074.6252869374</v>
      </c>
      <c r="D12" s="40">
        <f>'【不使用】計算用(期待容量)'!D12</f>
        <v>46489.912792466137</v>
      </c>
      <c r="E12" s="40">
        <f>'【不使用】計算用(期待容量)'!E12</f>
        <v>21760.423051948048</v>
      </c>
      <c r="F12" s="40">
        <f>'【不使用】計算用(期待容量)'!F12</f>
        <v>5822.9561833855805</v>
      </c>
      <c r="G12" s="40">
        <f>'【不使用】計算用(期待容量)'!G12</f>
        <v>23310.600323353294</v>
      </c>
      <c r="H12" s="40">
        <f>'【不使用】計算用(期待容量)'!H12</f>
        <v>10515.068696118371</v>
      </c>
      <c r="I12" s="40">
        <f>'【不使用】計算用(期待容量)'!I12</f>
        <v>5169.4580060240969</v>
      </c>
      <c r="J12" s="40">
        <f>'【不使用】計算用(期待容量)'!J12</f>
        <v>17957.065154134598</v>
      </c>
      <c r="K12" s="8"/>
    </row>
    <row r="13" spans="1:11" x14ac:dyDescent="0.25">
      <c r="A13" s="10" t="s">
        <v>21</v>
      </c>
      <c r="B13" s="40">
        <f>'【不使用】計算用(期待容量)'!B13</f>
        <v>5963.9522000000006</v>
      </c>
      <c r="C13" s="40">
        <f>'【不使用】計算用(期待容量)'!C13</f>
        <v>15681.564600000002</v>
      </c>
      <c r="D13" s="40">
        <f>'【不使用】計算用(期待容量)'!D13</f>
        <v>49841.466710637695</v>
      </c>
      <c r="E13" s="40">
        <f>'【不使用】計算用(期待容量)'!E13</f>
        <v>22823.603538961033</v>
      </c>
      <c r="F13" s="40">
        <f>'【不使用】計算用(期待容量)'!F13</f>
        <v>6128.1229815907755</v>
      </c>
      <c r="G13" s="40">
        <f>'【不使用】計算用(期待容量)'!G13</f>
        <v>24043.945551646706</v>
      </c>
      <c r="H13" s="40">
        <f>'【不使用】計算用(期待容量)'!H13</f>
        <v>10766.745283243659</v>
      </c>
      <c r="I13" s="40">
        <f>'【不使用】計算用(期待容量)'!I13</f>
        <v>5169.4580060240969</v>
      </c>
      <c r="J13" s="40">
        <f>'【不使用】計算用(期待容量)'!J13</f>
        <v>18192.41816617328</v>
      </c>
      <c r="K13" s="8"/>
    </row>
    <row r="14" spans="1:11" x14ac:dyDescent="0.25">
      <c r="A14" s="10" t="s">
        <v>22</v>
      </c>
      <c r="B14" s="40">
        <f>'【不使用】計算用(期待容量)'!B14</f>
        <v>5881.5012479262668</v>
      </c>
      <c r="C14" s="40">
        <f>'【不使用】計算用(期待容量)'!C14</f>
        <v>15510.288165063776</v>
      </c>
      <c r="D14" s="40">
        <f>'【不使用】計算用(期待容量)'!D14</f>
        <v>49841.153403216711</v>
      </c>
      <c r="E14" s="40">
        <f>'【不使用】計算用(期待容量)'!E14</f>
        <v>22823.603538961033</v>
      </c>
      <c r="F14" s="40">
        <f>'【不使用】計算用(期待容量)'!F14</f>
        <v>6128.1229815907755</v>
      </c>
      <c r="G14" s="40">
        <f>'【不使用】計算用(期待容量)'!G14</f>
        <v>24043.945551646706</v>
      </c>
      <c r="H14" s="40">
        <f>'【不使用】計算用(期待容量)'!H14</f>
        <v>10766.745283243659</v>
      </c>
      <c r="I14" s="40">
        <f>'【不使用】計算用(期待容量)'!I14</f>
        <v>5169.4580060240969</v>
      </c>
      <c r="J14" s="40">
        <f>'【不使用】計算用(期待容量)'!J14</f>
        <v>18192.41816617328</v>
      </c>
      <c r="K14" s="8"/>
    </row>
    <row r="15" spans="1:11" x14ac:dyDescent="0.25">
      <c r="A15" s="10" t="s">
        <v>23</v>
      </c>
      <c r="B15" s="40">
        <f>'【不使用】計算用(期待容量)'!B15</f>
        <v>5427.4235408535369</v>
      </c>
      <c r="C15" s="40">
        <f>'【不使用】計算用(期待容量)'!C15</f>
        <v>14410.210660137811</v>
      </c>
      <c r="D15" s="40">
        <f>'【不使用】計算用(期待容量)'!D15</f>
        <v>45248.79766210496</v>
      </c>
      <c r="E15" s="40">
        <f>'【不使用】計算用(期待容量)'!E15</f>
        <v>20846.286558441556</v>
      </c>
      <c r="F15" s="40">
        <f>'【不使用】計算用(期待容量)'!F15</f>
        <v>5673.4867312034439</v>
      </c>
      <c r="G15" s="40">
        <f>'【不使用】計算用(期待容量)'!G15</f>
        <v>21423.45860254491</v>
      </c>
      <c r="H15" s="40">
        <f>'【不使用】計算用(期待容量)'!H15</f>
        <v>9504.1851428516529</v>
      </c>
      <c r="I15" s="40">
        <f>'【不使用】計算用(期待容量)'!I15</f>
        <v>4617.598654618474</v>
      </c>
      <c r="J15" s="40">
        <f>'【不使用】計算用(期待容量)'!J15</f>
        <v>15470.455843694495</v>
      </c>
      <c r="K15" s="8"/>
    </row>
    <row r="16" spans="1:11" x14ac:dyDescent="0.25">
      <c r="B16" s="16"/>
      <c r="C16" s="16"/>
      <c r="D16" s="16"/>
      <c r="E16" s="16"/>
      <c r="F16" s="16"/>
      <c r="G16" s="16"/>
      <c r="H16" s="16"/>
      <c r="I16" s="16"/>
      <c r="J16" s="16"/>
      <c r="K16" s="21"/>
    </row>
    <row r="17" spans="1:12" x14ac:dyDescent="0.25">
      <c r="A17" s="1" t="s">
        <v>38</v>
      </c>
      <c r="B17" s="17">
        <f>'【不使用】計算用(期待容量)'!B17</f>
        <v>153988.39635787118</v>
      </c>
      <c r="C17" s="16"/>
      <c r="D17" s="16"/>
      <c r="E17" s="16"/>
      <c r="F17" s="16"/>
      <c r="G17" s="16"/>
      <c r="H17" s="16"/>
      <c r="I17" s="16"/>
      <c r="J17" s="16"/>
      <c r="K17" s="21"/>
    </row>
    <row r="18" spans="1:12" x14ac:dyDescent="0.25">
      <c r="B18" s="18"/>
      <c r="C18" s="18"/>
      <c r="D18" s="18"/>
      <c r="E18" s="18"/>
      <c r="F18" s="18"/>
      <c r="G18" s="18"/>
      <c r="H18" s="18"/>
      <c r="I18" s="18"/>
      <c r="J18" s="18"/>
      <c r="K18" s="8"/>
      <c r="L18" s="12"/>
    </row>
    <row r="19" spans="1:12" x14ac:dyDescent="0.25">
      <c r="A19" s="1" t="s">
        <v>90</v>
      </c>
      <c r="B19" s="18"/>
      <c r="C19" s="18"/>
      <c r="D19" s="18"/>
      <c r="E19" s="18"/>
      <c r="F19" s="18"/>
      <c r="G19" s="18"/>
      <c r="H19" s="18"/>
      <c r="I19" s="18"/>
      <c r="J19" s="18"/>
      <c r="K19" s="8"/>
    </row>
    <row r="20" spans="1:12" x14ac:dyDescent="0.25">
      <c r="A20" s="10" t="s">
        <v>12</v>
      </c>
      <c r="B20" s="40">
        <f>'【不使用】計算用(期待容量)'!B20</f>
        <v>733.49359875990217</v>
      </c>
      <c r="C20" s="40">
        <f>'【不使用】計算用(期待容量)'!C20</f>
        <v>2691.8873704648422</v>
      </c>
      <c r="D20" s="40">
        <f>'【不使用】計算用(期待容量)'!D20</f>
        <v>1761.2591634654027</v>
      </c>
      <c r="E20" s="40">
        <f>'【不使用】計算用(期待容量)'!E20</f>
        <v>1682.918037379221</v>
      </c>
      <c r="F20" s="40">
        <f>'【不使用】計算用(期待容量)'!F20</f>
        <v>1134.5917503319988</v>
      </c>
      <c r="G20" s="40">
        <f>'【不使用】計算用(期待容量)'!G20</f>
        <v>1823.1164326930427</v>
      </c>
      <c r="H20" s="40">
        <f>'【不使用】計算用(期待容量)'!H20</f>
        <v>890.26862856751904</v>
      </c>
      <c r="I20" s="40">
        <f>'【不使用】計算用(期待容量)'!I20</f>
        <v>403.47952507275204</v>
      </c>
      <c r="J20" s="40">
        <f>'【不使用】計算用(期待容量)'!J20</f>
        <v>745.11549326536715</v>
      </c>
      <c r="K20" s="8"/>
    </row>
    <row r="21" spans="1:12" x14ac:dyDescent="0.25">
      <c r="A21" s="10" t="s">
        <v>13</v>
      </c>
      <c r="B21" s="40">
        <f>'【不使用】計算用(期待容量)'!B21</f>
        <v>927.38389642740754</v>
      </c>
      <c r="C21" s="40">
        <f>'【不使用】計算用(期待容量)'!C21</f>
        <v>3365.9356367419359</v>
      </c>
      <c r="D21" s="40">
        <f>'【不使用】計算用(期待容量)'!D21</f>
        <v>3683.3680131429956</v>
      </c>
      <c r="E21" s="40">
        <f>'【不使用】計算用(期待容量)'!E21</f>
        <v>2853.8539263381504</v>
      </c>
      <c r="F21" s="40">
        <f>'【不使用】計算用(期待容量)'!F21</f>
        <v>1332.3441198874132</v>
      </c>
      <c r="G21" s="40">
        <f>'【不使用】計算用(期待容量)'!G21</f>
        <v>2717.8430394556849</v>
      </c>
      <c r="H21" s="40">
        <f>'【不使用】計算用(期待容量)'!H21</f>
        <v>1662.2681825917293</v>
      </c>
      <c r="I21" s="40">
        <f>'【不使用】計算用(期待容量)'!I21</f>
        <v>860.78865119237071</v>
      </c>
      <c r="J21" s="40">
        <f>'【不使用】計算用(期待容量)'!J21</f>
        <v>1266.5345342223038</v>
      </c>
      <c r="K21" s="8"/>
    </row>
    <row r="22" spans="1:12" x14ac:dyDescent="0.25">
      <c r="A22" s="10" t="s">
        <v>14</v>
      </c>
      <c r="B22" s="40">
        <f>'【不使用】計算用(期待容量)'!B22</f>
        <v>848.55378190148724</v>
      </c>
      <c r="C22" s="40">
        <f>'【不使用】計算用(期待容量)'!C22</f>
        <v>2999.8239112739629</v>
      </c>
      <c r="D22" s="40">
        <f>'【不使用】計算用(期待容量)'!D22</f>
        <v>3943.2426674628596</v>
      </c>
      <c r="E22" s="40">
        <f>'【不使用】計算用(期待容量)'!E22</f>
        <v>2995.2634030980853</v>
      </c>
      <c r="F22" s="40">
        <f>'【不使用】計算用(期待容量)'!F22</f>
        <v>1163.5816079126394</v>
      </c>
      <c r="G22" s="40">
        <f>'【不使用】計算用(期待容量)'!G22</f>
        <v>2810.2692921849475</v>
      </c>
      <c r="H22" s="40">
        <f>'【不使用】計算用(期待容量)'!H22</f>
        <v>1525.6353008396884</v>
      </c>
      <c r="I22" s="40">
        <f>'【不使用】計算用(期待容量)'!I22</f>
        <v>821.25561299164724</v>
      </c>
      <c r="J22" s="40">
        <f>'【不使用】計算用(期待容量)'!J22</f>
        <v>1719.6844223346952</v>
      </c>
      <c r="K22" s="8"/>
    </row>
    <row r="23" spans="1:12" x14ac:dyDescent="0.25">
      <c r="A23" s="10" t="s">
        <v>15</v>
      </c>
      <c r="B23" s="40">
        <f>'【不使用】計算用(期待容量)'!B23</f>
        <v>764.33149530539686</v>
      </c>
      <c r="C23" s="40">
        <f>'【不使用】計算用(期待容量)'!C23</f>
        <v>2934.8150566617451</v>
      </c>
      <c r="D23" s="40">
        <f>'【不使用】計算用(期待容量)'!D23</f>
        <v>5170.2746440525343</v>
      </c>
      <c r="E23" s="40">
        <f>'【不使用】計算用(期待容量)'!E23</f>
        <v>3514.7356803211774</v>
      </c>
      <c r="F23" s="40">
        <f>'【不使用】計算用(期待容量)'!F23</f>
        <v>1241.8425053441952</v>
      </c>
      <c r="G23" s="40">
        <f>'【不使用】計算用(期待容量)'!G23</f>
        <v>3201.7030541057734</v>
      </c>
      <c r="H23" s="40">
        <f>'【不使用】計算用(期待容量)'!H23</f>
        <v>2216.9171339968402</v>
      </c>
      <c r="I23" s="40">
        <f>'【不使用】計算用(期待容量)'!I23</f>
        <v>1098.0363970985181</v>
      </c>
      <c r="J23" s="40">
        <f>'【不使用】計算用(期待容量)'!J23</f>
        <v>2193.2440331137832</v>
      </c>
      <c r="K23" s="8"/>
    </row>
    <row r="24" spans="1:12" x14ac:dyDescent="0.25">
      <c r="A24" s="10" t="s">
        <v>16</v>
      </c>
      <c r="B24" s="40">
        <f>'【不使用】計算用(期待容量)'!B24</f>
        <v>745.67622874682991</v>
      </c>
      <c r="C24" s="40">
        <f>'【不使用】計算用(期待容量)'!C24</f>
        <v>3146.533860549127</v>
      </c>
      <c r="D24" s="40">
        <f>'【不使用】計算用(期待容量)'!D24</f>
        <v>5419.9742621498126</v>
      </c>
      <c r="E24" s="40">
        <f>'【不使用】計算用(期待容量)'!E24</f>
        <v>3941.8925618964022</v>
      </c>
      <c r="F24" s="40">
        <f>'【不使用】計算用(期待容量)'!F24</f>
        <v>1136.2873750668168</v>
      </c>
      <c r="G24" s="40">
        <f>'【不使用】計算用(期待容量)'!G24</f>
        <v>3103.8853514951475</v>
      </c>
      <c r="H24" s="40">
        <f>'【不使用】計算用(期待容量)'!H24</f>
        <v>2288.8346499496201</v>
      </c>
      <c r="I24" s="40">
        <f>'【不使用】計算用(期待容量)'!I24</f>
        <v>1188.3113529672999</v>
      </c>
      <c r="J24" s="40">
        <f>'【不使用】計算用(期待容量)'!J24</f>
        <v>2123.8443571789626</v>
      </c>
      <c r="K24" s="8"/>
    </row>
    <row r="25" spans="1:12" x14ac:dyDescent="0.25">
      <c r="A25" s="10" t="s">
        <v>17</v>
      </c>
      <c r="B25" s="40">
        <f>'【不使用】計算用(期待容量)'!B25</f>
        <v>631.705285570662</v>
      </c>
      <c r="C25" s="40">
        <f>'【不使用】計算用(期待容量)'!C25</f>
        <v>2517.7305634635268</v>
      </c>
      <c r="D25" s="40">
        <f>'【不使用】計算用(期待容量)'!D25</f>
        <v>3824.0605997543817</v>
      </c>
      <c r="E25" s="40">
        <f>'【不使用】計算用(期待容量)'!E25</f>
        <v>2731.0263331807646</v>
      </c>
      <c r="F25" s="40">
        <f>'【不使用】計算用(期待容量)'!F25</f>
        <v>858.77780297433037</v>
      </c>
      <c r="G25" s="40">
        <f>'【不使用】計算用(期待容量)'!G25</f>
        <v>2323.5871563025166</v>
      </c>
      <c r="H25" s="40">
        <f>'【不使用】計算用(期待容量)'!H25</f>
        <v>1441.9795861620928</v>
      </c>
      <c r="I25" s="40">
        <f>'【不使用】計算用(期待容量)'!I25</f>
        <v>816.91404336057303</v>
      </c>
      <c r="J25" s="40">
        <f>'【不使用】計算用(期待容量)'!J25</f>
        <v>1619.2386292311708</v>
      </c>
      <c r="K25" s="8"/>
    </row>
    <row r="26" spans="1:12" x14ac:dyDescent="0.25">
      <c r="A26" s="10" t="s">
        <v>18</v>
      </c>
      <c r="B26" s="40">
        <f>'【不使用】計算用(期待容量)'!B26</f>
        <v>594.89713156842981</v>
      </c>
      <c r="C26" s="40">
        <f>'【不使用】計算用(期待容量)'!C26</f>
        <v>2168.5588987422366</v>
      </c>
      <c r="D26" s="40">
        <f>'【不使用】計算用(期待容量)'!D26</f>
        <v>2415.8310827332257</v>
      </c>
      <c r="E26" s="40">
        <f>'【不使用】計算用(期待容量)'!E26</f>
        <v>1926.8877272811942</v>
      </c>
      <c r="F26" s="40">
        <f>'【不使用】計算用(期待容量)'!F26</f>
        <v>728.96583346051966</v>
      </c>
      <c r="G26" s="40">
        <f>'【不使用】計算用(期待容量)'!G26</f>
        <v>1611.2021618265221</v>
      </c>
      <c r="H26" s="40">
        <f>'【不使用】計算用(期待容量)'!H26</f>
        <v>1096.2640881269335</v>
      </c>
      <c r="I26" s="40">
        <f>'【不使用】計算用(期待容量)'!I26</f>
        <v>609.18821151790553</v>
      </c>
      <c r="J26" s="40">
        <f>'【不使用】計算用(期待容量)'!J26</f>
        <v>1212.9748647430511</v>
      </c>
      <c r="K26" s="8"/>
    </row>
    <row r="27" spans="1:12" x14ac:dyDescent="0.25">
      <c r="A27" s="10" t="s">
        <v>19</v>
      </c>
      <c r="B27" s="40">
        <f>'【不使用】計算用(期待容量)'!B27</f>
        <v>664.53021794856647</v>
      </c>
      <c r="C27" s="40">
        <f>'【不使用】計算用(期待容量)'!C27</f>
        <v>1962.18128673961</v>
      </c>
      <c r="D27" s="40">
        <f>'【不使用】計算用(期待容量)'!D27</f>
        <v>1159.6762453251897</v>
      </c>
      <c r="E27" s="40">
        <f>'【不使用】計算用(期待容量)'!E27</f>
        <v>943.44055536686665</v>
      </c>
      <c r="F27" s="40">
        <f>'【不使用】計算用(期待容量)'!F27</f>
        <v>649.03301167358541</v>
      </c>
      <c r="G27" s="40">
        <f>'【不使用】計算用(期待容量)'!G27</f>
        <v>952.67862716643833</v>
      </c>
      <c r="H27" s="40">
        <f>'【不使用】計算用(期待容量)'!H27</f>
        <v>423.43571933281197</v>
      </c>
      <c r="I27" s="40">
        <f>'【不使用】計算用(期待容量)'!I27</f>
        <v>238.66524143121009</v>
      </c>
      <c r="J27" s="40">
        <f>'【不使用】計算用(期待容量)'!J27</f>
        <v>626.0090950157014</v>
      </c>
      <c r="K27" s="8"/>
    </row>
    <row r="28" spans="1:12" x14ac:dyDescent="0.25">
      <c r="A28" s="10" t="s">
        <v>20</v>
      </c>
      <c r="B28" s="40">
        <f>'【不使用】計算用(期待容量)'!B28</f>
        <v>662.38496854288826</v>
      </c>
      <c r="C28" s="40">
        <f>'【不使用】計算用(期待容量)'!C28</f>
        <v>2444.1494449300362</v>
      </c>
      <c r="D28" s="40">
        <f>'【不使用】計算用(期待容量)'!D28</f>
        <v>1234.0096528264617</v>
      </c>
      <c r="E28" s="40">
        <f>'【不使用】計算用(期待容量)'!E28</f>
        <v>1305.9405241421134</v>
      </c>
      <c r="F28" s="40">
        <f>'【不使用】計算用(期待容量)'!F28</f>
        <v>745.42459995154127</v>
      </c>
      <c r="G28" s="40">
        <f>'【不使用】計算用(期待容量)'!G28</f>
        <v>1295.2825307309317</v>
      </c>
      <c r="H28" s="40">
        <f>'【不使用】計算用(期待容量)'!H28</f>
        <v>697.24439629706978</v>
      </c>
      <c r="I28" s="40">
        <f>'【不使用】計算用(期待容量)'!I28</f>
        <v>372.37697288423175</v>
      </c>
      <c r="J28" s="40">
        <f>'【不使用】計算用(期待容量)'!J28</f>
        <v>808.25690969473317</v>
      </c>
      <c r="K28" s="8"/>
    </row>
    <row r="29" spans="1:12" x14ac:dyDescent="0.25">
      <c r="A29" s="10" t="s">
        <v>21</v>
      </c>
      <c r="B29" s="40">
        <f>'【不使用】計算用(期待容量)'!B29</f>
        <v>582.39551402516975</v>
      </c>
      <c r="C29" s="40">
        <f>'【不使用】計算用(期待容量)'!C29</f>
        <v>2548.1649847065637</v>
      </c>
      <c r="D29" s="40">
        <f>'【不使用】計算用(期待容量)'!D29</f>
        <v>1386.9200354111115</v>
      </c>
      <c r="E29" s="40">
        <f>'【不使用】計算用(期待容量)'!E29</f>
        <v>1387.0568360962648</v>
      </c>
      <c r="F29" s="40">
        <f>'【不使用】計算用(期待容量)'!F29</f>
        <v>609.71276367151097</v>
      </c>
      <c r="G29" s="40">
        <f>'【不使用】計算用(期待容量)'!G29</f>
        <v>1361.2261109423166</v>
      </c>
      <c r="H29" s="40">
        <f>'【不使用】計算用(期待容量)'!H29</f>
        <v>938.1205364696084</v>
      </c>
      <c r="I29" s="40">
        <f>'【不使用】計算用(期待容量)'!I29</f>
        <v>441.41294662305711</v>
      </c>
      <c r="J29" s="40">
        <f>'【不使用】計算用(期待容量)'!J29</f>
        <v>975.29027205435568</v>
      </c>
      <c r="K29" s="8"/>
    </row>
    <row r="30" spans="1:12" x14ac:dyDescent="0.25">
      <c r="A30" s="10" t="s">
        <v>22</v>
      </c>
      <c r="B30" s="40">
        <f>'【不使用】計算用(期待容量)'!B30</f>
        <v>621.71688080292893</v>
      </c>
      <c r="C30" s="40">
        <f>'【不使用】計算用(期待容量)'!C30</f>
        <v>2466.6846089097057</v>
      </c>
      <c r="D30" s="40">
        <f>'【不使用】計算用(期待容量)'!D30</f>
        <v>1104.6931413512309</v>
      </c>
      <c r="E30" s="40">
        <f>'【不使用】計算用(期待容量)'!E30</f>
        <v>1067.3333822734553</v>
      </c>
      <c r="F30" s="40">
        <f>'【不使用】計算用(期待容量)'!F30</f>
        <v>588.91843206292037</v>
      </c>
      <c r="G30" s="40">
        <f>'【不使用】計算用(期待容量)'!G30</f>
        <v>1300.9389647787432</v>
      </c>
      <c r="H30" s="40">
        <f>'【不使用】計算用(期待容量)'!H30</f>
        <v>846.87414722654125</v>
      </c>
      <c r="I30" s="40">
        <f>'【不使用】計算用(期待容量)'!I30</f>
        <v>372.34484160421817</v>
      </c>
      <c r="J30" s="40">
        <f>'【不使用】計算用(期待容量)'!J30</f>
        <v>885.35560099030045</v>
      </c>
      <c r="K30" s="8"/>
    </row>
    <row r="31" spans="1:12" x14ac:dyDescent="0.25">
      <c r="A31" s="10" t="s">
        <v>23</v>
      </c>
      <c r="B31" s="40">
        <f>'【不使用】計算用(期待容量)'!B31</f>
        <v>547.43499258304746</v>
      </c>
      <c r="C31" s="40">
        <f>'【不使用】計算用(期待容量)'!C31</f>
        <v>2442.4614521339272</v>
      </c>
      <c r="D31" s="40">
        <f>'【不使用】計算用(期待容量)'!D31</f>
        <v>1295.1251686520745</v>
      </c>
      <c r="E31" s="40">
        <f>'【不使用】計算用(期待容量)'!E31</f>
        <v>1267.2368735585515</v>
      </c>
      <c r="F31" s="40">
        <f>'【不使用】計算用(期待容量)'!F31</f>
        <v>819.1981702058132</v>
      </c>
      <c r="G31" s="40">
        <f>'【不使用】計算用(期待容量)'!G31</f>
        <v>1432.6189017601846</v>
      </c>
      <c r="H31" s="40">
        <f>'【不使用】計算用(期待容量)'!H31</f>
        <v>873.0697748710827</v>
      </c>
      <c r="I31" s="40">
        <f>'【不使用】計算用(期待容量)'!I31</f>
        <v>423.53955203480166</v>
      </c>
      <c r="J31" s="40">
        <f>'【不使用】計算用(期待容量)'!J31</f>
        <v>900.13511420049599</v>
      </c>
      <c r="K31" s="8"/>
    </row>
    <row r="32" spans="1:12" x14ac:dyDescent="0.25">
      <c r="B32" s="19"/>
      <c r="C32" s="19"/>
      <c r="D32" s="19"/>
      <c r="E32" s="19"/>
      <c r="F32" s="19"/>
      <c r="G32" s="19"/>
      <c r="H32" s="19"/>
      <c r="I32" s="19"/>
      <c r="J32" s="19"/>
      <c r="K32" s="8"/>
    </row>
    <row r="33" spans="1:11" x14ac:dyDescent="0.25">
      <c r="A33" s="1" t="s">
        <v>91</v>
      </c>
      <c r="B33" s="18"/>
      <c r="C33" s="18"/>
      <c r="D33" s="18"/>
      <c r="E33" s="18"/>
      <c r="F33" s="18"/>
      <c r="G33" s="18"/>
      <c r="H33" s="18"/>
      <c r="I33" s="18"/>
      <c r="J33" s="18"/>
      <c r="K33" s="8"/>
    </row>
    <row r="34" spans="1:11" x14ac:dyDescent="0.25">
      <c r="A34" s="10" t="s">
        <v>12</v>
      </c>
      <c r="B34" s="40">
        <f>B4-B20</f>
        <v>4036.7122081725765</v>
      </c>
      <c r="C34" s="40">
        <f t="shared" ref="C34:J34" si="0">C4-C20</f>
        <v>9411.2641962702437</v>
      </c>
      <c r="D34" s="40">
        <f t="shared" si="0"/>
        <v>38443.706763876588</v>
      </c>
      <c r="E34" s="40">
        <f t="shared" si="0"/>
        <v>16878.0272872961</v>
      </c>
      <c r="F34" s="40">
        <f t="shared" si="0"/>
        <v>3673.2177369832389</v>
      </c>
      <c r="G34" s="40">
        <f t="shared" si="0"/>
        <v>15874.948410121329</v>
      </c>
      <c r="H34" s="40">
        <f t="shared" si="0"/>
        <v>6872.0221270435495</v>
      </c>
      <c r="I34" s="40">
        <f t="shared" si="0"/>
        <v>3493.3232419955216</v>
      </c>
      <c r="J34" s="40">
        <f t="shared" si="0"/>
        <v>11917.122997360253</v>
      </c>
      <c r="K34" s="8"/>
    </row>
    <row r="35" spans="1:11" x14ac:dyDescent="0.25">
      <c r="A35" s="10" t="s">
        <v>13</v>
      </c>
      <c r="B35" s="40">
        <f t="shared" ref="B35:J35" si="1">B5-B21</f>
        <v>3388.7442034323403</v>
      </c>
      <c r="C35" s="40">
        <f t="shared" si="1"/>
        <v>7911.8704247299893</v>
      </c>
      <c r="D35" s="40">
        <f t="shared" si="1"/>
        <v>35229.831417443907</v>
      </c>
      <c r="E35" s="40">
        <f t="shared" si="1"/>
        <v>15895.880456778734</v>
      </c>
      <c r="F35" s="40">
        <f t="shared" si="1"/>
        <v>3238.8054014727741</v>
      </c>
      <c r="G35" s="40">
        <f t="shared" si="1"/>
        <v>15498.452431352696</v>
      </c>
      <c r="H35" s="40">
        <f t="shared" si="1"/>
        <v>6154.3262349716842</v>
      </c>
      <c r="I35" s="40">
        <f t="shared" si="1"/>
        <v>3058.5389873618465</v>
      </c>
      <c r="J35" s="40">
        <f t="shared" si="1"/>
        <v>11591.626097315095</v>
      </c>
      <c r="K35" s="8"/>
    </row>
    <row r="36" spans="1:11" x14ac:dyDescent="0.25">
      <c r="A36" s="10" t="s">
        <v>14</v>
      </c>
      <c r="B36" s="40">
        <f t="shared" ref="B36:J36" si="2">B6-B22</f>
        <v>3490.2782033118974</v>
      </c>
      <c r="C36" s="40">
        <f t="shared" si="2"/>
        <v>9159.6534629233702</v>
      </c>
      <c r="D36" s="40">
        <f t="shared" si="2"/>
        <v>39060.916194839629</v>
      </c>
      <c r="E36" s="40">
        <f t="shared" si="2"/>
        <v>17215.102116382433</v>
      </c>
      <c r="F36" s="40">
        <f t="shared" si="2"/>
        <v>3855.9762699939579</v>
      </c>
      <c r="G36" s="40">
        <f t="shared" si="2"/>
        <v>18065.624873234214</v>
      </c>
      <c r="H36" s="40">
        <f t="shared" si="2"/>
        <v>7053.2989864393285</v>
      </c>
      <c r="I36" s="40">
        <f t="shared" si="2"/>
        <v>3649.9313769681921</v>
      </c>
      <c r="J36" s="40">
        <f t="shared" si="2"/>
        <v>12904.239906854174</v>
      </c>
      <c r="K36" s="8"/>
    </row>
    <row r="37" spans="1:11" x14ac:dyDescent="0.25">
      <c r="A37" s="10" t="s">
        <v>15</v>
      </c>
      <c r="B37" s="40">
        <f t="shared" ref="B37:J37" si="3">B7-B23</f>
        <v>4134.1762162017803</v>
      </c>
      <c r="C37" s="40">
        <f t="shared" si="3"/>
        <v>11529.751889923264</v>
      </c>
      <c r="D37" s="40">
        <f t="shared" si="3"/>
        <v>50349.366893052429</v>
      </c>
      <c r="E37" s="40">
        <f t="shared" si="3"/>
        <v>20968.224319678819</v>
      </c>
      <c r="F37" s="40">
        <f t="shared" si="3"/>
        <v>4948.5594146558042</v>
      </c>
      <c r="G37" s="40">
        <f t="shared" si="3"/>
        <v>22924.942945894229</v>
      </c>
      <c r="H37" s="40">
        <f t="shared" si="3"/>
        <v>8652.1696660031612</v>
      </c>
      <c r="I37" s="40">
        <f t="shared" si="3"/>
        <v>4510.6566029014821</v>
      </c>
      <c r="J37" s="40">
        <f t="shared" si="3"/>
        <v>16537.651966886217</v>
      </c>
      <c r="K37" s="8"/>
    </row>
    <row r="38" spans="1:11" x14ac:dyDescent="0.25">
      <c r="A38" s="10" t="s">
        <v>16</v>
      </c>
      <c r="B38" s="40">
        <f t="shared" ref="B38:J38" si="4">B8-B24</f>
        <v>4259.39887125317</v>
      </c>
      <c r="C38" s="40">
        <f t="shared" si="4"/>
        <v>11637.812339450875</v>
      </c>
      <c r="D38" s="40">
        <f t="shared" si="4"/>
        <v>50098.100737850182</v>
      </c>
      <c r="E38" s="40">
        <f t="shared" si="4"/>
        <v>20541.067438103593</v>
      </c>
      <c r="F38" s="40">
        <f t="shared" si="4"/>
        <v>5054.1145449331825</v>
      </c>
      <c r="G38" s="40">
        <f t="shared" si="4"/>
        <v>23022.760648504853</v>
      </c>
      <c r="H38" s="40">
        <f t="shared" si="4"/>
        <v>8580.2521500503808</v>
      </c>
      <c r="I38" s="40">
        <f t="shared" si="4"/>
        <v>4420.3816470327001</v>
      </c>
      <c r="J38" s="40">
        <f t="shared" si="4"/>
        <v>16607.051642821039</v>
      </c>
      <c r="K38" s="8"/>
    </row>
    <row r="39" spans="1:11" x14ac:dyDescent="0.25">
      <c r="A39" s="10" t="s">
        <v>17</v>
      </c>
      <c r="B39" s="40">
        <f t="shared" ref="B39:J39" si="5">B9-B25</f>
        <v>4075.2206039269454</v>
      </c>
      <c r="C39" s="40">
        <f t="shared" si="5"/>
        <v>10714.712019604931</v>
      </c>
      <c r="D39" s="40">
        <f t="shared" si="5"/>
        <v>43684.414618360737</v>
      </c>
      <c r="E39" s="40">
        <f t="shared" si="5"/>
        <v>19705.062822663389</v>
      </c>
      <c r="F39" s="40">
        <f t="shared" si="5"/>
        <v>4646.5557945242108</v>
      </c>
      <c r="G39" s="40">
        <f t="shared" si="5"/>
        <v>20224.334129625626</v>
      </c>
      <c r="H39" s="40">
        <f t="shared" si="5"/>
        <v>8063.24985788095</v>
      </c>
      <c r="I39" s="40">
        <f t="shared" si="5"/>
        <v>4082.2455048321985</v>
      </c>
      <c r="J39" s="40">
        <f t="shared" si="5"/>
        <v>14528.93531195691</v>
      </c>
      <c r="K39" s="8"/>
    </row>
    <row r="40" spans="1:11" x14ac:dyDescent="0.25">
      <c r="A40" s="10" t="s">
        <v>18</v>
      </c>
      <c r="B40" s="40">
        <f t="shared" ref="B40:J40" si="6">B10-B26</f>
        <v>4617.4369690927597</v>
      </c>
      <c r="C40" s="40">
        <f t="shared" si="6"/>
        <v>9950.6857558392039</v>
      </c>
      <c r="D40" s="40">
        <f t="shared" si="6"/>
        <v>37047.640614924792</v>
      </c>
      <c r="E40" s="40">
        <f t="shared" si="6"/>
        <v>17617.747954536986</v>
      </c>
      <c r="F40" s="40">
        <f t="shared" si="6"/>
        <v>3923.1463078316588</v>
      </c>
      <c r="G40" s="40">
        <f t="shared" si="6"/>
        <v>17045.100445957909</v>
      </c>
      <c r="H40" s="40">
        <f t="shared" si="6"/>
        <v>7043.0193975763723</v>
      </c>
      <c r="I40" s="40">
        <f t="shared" si="6"/>
        <v>3434.0262202090021</v>
      </c>
      <c r="J40" s="40">
        <f t="shared" si="6"/>
        <v>12548.399158544891</v>
      </c>
      <c r="K40" s="8"/>
    </row>
    <row r="41" spans="1:11" x14ac:dyDescent="0.25">
      <c r="A41" s="10" t="s">
        <v>19</v>
      </c>
      <c r="B41" s="40">
        <f t="shared" ref="B41:J41" si="7">B11-B27</f>
        <v>4761.6983815705689</v>
      </c>
      <c r="C41" s="40">
        <f t="shared" si="7"/>
        <v>11554.862997925398</v>
      </c>
      <c r="D41" s="40">
        <f t="shared" si="7"/>
        <v>40788.114429195128</v>
      </c>
      <c r="E41" s="40">
        <f t="shared" si="7"/>
        <v>18382.597269308455</v>
      </c>
      <c r="F41" s="40">
        <f t="shared" si="7"/>
        <v>4482.6269553696147</v>
      </c>
      <c r="G41" s="40">
        <f t="shared" si="7"/>
        <v>18446.747145288649</v>
      </c>
      <c r="H41" s="40">
        <f t="shared" si="7"/>
        <v>8288.124819252891</v>
      </c>
      <c r="I41" s="40">
        <f t="shared" si="7"/>
        <v>3928.4359834683883</v>
      </c>
      <c r="J41" s="40">
        <f t="shared" si="7"/>
        <v>13413.84545560597</v>
      </c>
      <c r="K41" s="8"/>
    </row>
    <row r="42" spans="1:11" x14ac:dyDescent="0.25">
      <c r="A42" s="10" t="s">
        <v>20</v>
      </c>
      <c r="B42" s="40">
        <f t="shared" ref="B42:J42" si="8">B12-B28</f>
        <v>5182.0730980169201</v>
      </c>
      <c r="C42" s="40">
        <f t="shared" si="8"/>
        <v>12630.475842007363</v>
      </c>
      <c r="D42" s="40">
        <f t="shared" si="8"/>
        <v>45255.903139639675</v>
      </c>
      <c r="E42" s="40">
        <f t="shared" si="8"/>
        <v>20454.482527805936</v>
      </c>
      <c r="F42" s="40">
        <f t="shared" si="8"/>
        <v>5077.531583434039</v>
      </c>
      <c r="G42" s="40">
        <f t="shared" si="8"/>
        <v>22015.317792622362</v>
      </c>
      <c r="H42" s="40">
        <f t="shared" si="8"/>
        <v>9817.8242998213009</v>
      </c>
      <c r="I42" s="40">
        <f t="shared" si="8"/>
        <v>4797.0810331398652</v>
      </c>
      <c r="J42" s="40">
        <f t="shared" si="8"/>
        <v>17148.808244439864</v>
      </c>
      <c r="K42" s="8"/>
    </row>
    <row r="43" spans="1:11" x14ac:dyDescent="0.25">
      <c r="A43" s="10" t="s">
        <v>21</v>
      </c>
      <c r="B43" s="40">
        <f t="shared" ref="B43:J43" si="9">B13-B29</f>
        <v>5381.5566859748305</v>
      </c>
      <c r="C43" s="40">
        <f t="shared" si="9"/>
        <v>13133.399615293438</v>
      </c>
      <c r="D43" s="40">
        <f t="shared" si="9"/>
        <v>48454.546675226586</v>
      </c>
      <c r="E43" s="40">
        <f t="shared" si="9"/>
        <v>21436.546702864769</v>
      </c>
      <c r="F43" s="40">
        <f t="shared" si="9"/>
        <v>5518.4102179192641</v>
      </c>
      <c r="G43" s="40">
        <f t="shared" si="9"/>
        <v>22682.71944070439</v>
      </c>
      <c r="H43" s="40">
        <f t="shared" si="9"/>
        <v>9828.6247467740504</v>
      </c>
      <c r="I43" s="40">
        <f t="shared" si="9"/>
        <v>4728.0450594010399</v>
      </c>
      <c r="J43" s="40">
        <f t="shared" si="9"/>
        <v>17217.127894118923</v>
      </c>
      <c r="K43" s="8"/>
    </row>
    <row r="44" spans="1:11" x14ac:dyDescent="0.25">
      <c r="A44" s="10" t="s">
        <v>22</v>
      </c>
      <c r="B44" s="40">
        <f t="shared" ref="B44:J44" si="10">B14-B30</f>
        <v>5259.7843671233377</v>
      </c>
      <c r="C44" s="40">
        <f t="shared" si="10"/>
        <v>13043.60355615407</v>
      </c>
      <c r="D44" s="40">
        <f t="shared" si="10"/>
        <v>48736.460261865483</v>
      </c>
      <c r="E44" s="40">
        <f t="shared" si="10"/>
        <v>21756.270156687577</v>
      </c>
      <c r="F44" s="40">
        <f t="shared" si="10"/>
        <v>5539.2045495278553</v>
      </c>
      <c r="G44" s="40">
        <f t="shared" si="10"/>
        <v>22743.006586867963</v>
      </c>
      <c r="H44" s="40">
        <f t="shared" si="10"/>
        <v>9919.8711360171183</v>
      </c>
      <c r="I44" s="40">
        <f t="shared" si="10"/>
        <v>4797.1131644198786</v>
      </c>
      <c r="J44" s="40">
        <f t="shared" si="10"/>
        <v>17307.06256518298</v>
      </c>
      <c r="K44" s="8"/>
    </row>
    <row r="45" spans="1:11" x14ac:dyDescent="0.25">
      <c r="A45" s="10" t="s">
        <v>23</v>
      </c>
      <c r="B45" s="40">
        <f t="shared" ref="B45:J45" si="11">B15-B31</f>
        <v>4879.9885482704894</v>
      </c>
      <c r="C45" s="40">
        <f t="shared" si="11"/>
        <v>11967.749208003883</v>
      </c>
      <c r="D45" s="40">
        <f t="shared" si="11"/>
        <v>43953.672493452883</v>
      </c>
      <c r="E45" s="40">
        <f t="shared" si="11"/>
        <v>19579.049684883004</v>
      </c>
      <c r="F45" s="40">
        <f t="shared" si="11"/>
        <v>4854.2885609976311</v>
      </c>
      <c r="G45" s="40">
        <f t="shared" si="11"/>
        <v>19990.839700784723</v>
      </c>
      <c r="H45" s="40">
        <f t="shared" si="11"/>
        <v>8631.1153679805702</v>
      </c>
      <c r="I45" s="40">
        <f t="shared" si="11"/>
        <v>4194.059102583672</v>
      </c>
      <c r="J45" s="40">
        <f t="shared" si="11"/>
        <v>14570.320729494</v>
      </c>
      <c r="K45" s="8"/>
    </row>
    <row r="46" spans="1:11" x14ac:dyDescent="0.25">
      <c r="B46" s="18"/>
      <c r="C46" s="18"/>
      <c r="D46" s="18"/>
      <c r="E46" s="18"/>
      <c r="F46" s="18"/>
      <c r="G46" s="18"/>
      <c r="H46" s="18"/>
      <c r="I46" s="18"/>
      <c r="J46" s="18"/>
      <c r="K46" s="8"/>
    </row>
    <row r="47" spans="1:11" x14ac:dyDescent="0.25">
      <c r="A47" s="1" t="s">
        <v>92</v>
      </c>
      <c r="B47" s="18"/>
      <c r="C47" s="18"/>
      <c r="D47" s="18"/>
      <c r="E47" s="18"/>
      <c r="F47" s="18"/>
      <c r="G47" s="18"/>
      <c r="H47" s="18"/>
      <c r="I47" s="18"/>
      <c r="J47" s="18"/>
      <c r="K47" s="21" t="s">
        <v>43</v>
      </c>
    </row>
    <row r="48" spans="1:11" x14ac:dyDescent="0.25">
      <c r="A48" s="10" t="s">
        <v>12</v>
      </c>
      <c r="B48" s="41">
        <f>IF('（実需給2025年度以降で使用）入力'!$E$16=B$2,'（実需給2025年度以降で使用）入力'!$E$22/1000,0)</f>
        <v>0</v>
      </c>
      <c r="C48" s="41">
        <f>IF('（実需給2025年度以降で使用）入力'!$E$16=C$2,'（実需給2025年度以降で使用）入力'!$E$22/1000,0)</f>
        <v>0</v>
      </c>
      <c r="D48" s="41">
        <f>IF('（実需給2025年度以降で使用）入力'!$E$16=D$2,'（実需給2025年度以降で使用）入力'!$E$22/1000,0)</f>
        <v>0</v>
      </c>
      <c r="E48" s="41">
        <f>IF('（実需給2025年度以降で使用）入力'!$E$16=E$2,'（実需給2025年度以降で使用）入力'!$E$22/1000,0)</f>
        <v>0</v>
      </c>
      <c r="F48" s="41">
        <f>IF('（実需給2025年度以降で使用）入力'!$E$16=F$2,'（実需給2025年度以降で使用）入力'!$E$22/1000,0)</f>
        <v>0</v>
      </c>
      <c r="G48" s="41">
        <f>IF('（実需給2025年度以降で使用）入力'!$E$16=G$2,'（実需給2025年度以降で使用）入力'!$E$22/1000,0)</f>
        <v>0</v>
      </c>
      <c r="H48" s="41">
        <f>IF('（実需給2025年度以降で使用）入力'!$E$16=H$2,'（実需給2025年度以降で使用）入力'!$E$22/1000,0)</f>
        <v>0</v>
      </c>
      <c r="I48" s="41">
        <f>IF('（実需給2025年度以降で使用）入力'!$E$16=I$2,'（実需給2025年度以降で使用）入力'!$E$22/1000,0)</f>
        <v>0</v>
      </c>
      <c r="J48" s="41">
        <f>IF('（実需給2025年度以降で使用）入力'!$E$16=J$2,'（実需給2025年度以降で使用）入力'!$E$22/1000,0)</f>
        <v>0</v>
      </c>
      <c r="K48" s="42">
        <f>SUM(B48:J48)</f>
        <v>0</v>
      </c>
    </row>
    <row r="49" spans="1:11" x14ac:dyDescent="0.25">
      <c r="A49" s="10" t="s">
        <v>13</v>
      </c>
      <c r="B49" s="41">
        <f>IF('（実需給2025年度以降で使用）入力'!$E$16=B$2,'（実需給2025年度以降で使用）入力'!$F$22/1000,0)</f>
        <v>0</v>
      </c>
      <c r="C49" s="41">
        <f>IF('（実需給2025年度以降で使用）入力'!$E$16=C$2,'（実需給2025年度以降で使用）入力'!$F$22/1000,0)</f>
        <v>0</v>
      </c>
      <c r="D49" s="41">
        <f>IF('（実需給2025年度以降で使用）入力'!$E$16=D$2,'（実需給2025年度以降で使用）入力'!$F$22/1000,0)</f>
        <v>0</v>
      </c>
      <c r="E49" s="41">
        <f>IF('（実需給2025年度以降で使用）入力'!$E$16=E$2,'（実需給2025年度以降で使用）入力'!$F$22/1000,0)</f>
        <v>0</v>
      </c>
      <c r="F49" s="41">
        <f>IF('（実需給2025年度以降で使用）入力'!$E$16=F$2,'（実需給2025年度以降で使用）入力'!$F$22/1000,0)</f>
        <v>0</v>
      </c>
      <c r="G49" s="41">
        <f>IF('（実需給2025年度以降で使用）入力'!$E$16=G$2,'（実需給2025年度以降で使用）入力'!$F$22/1000,0)</f>
        <v>0</v>
      </c>
      <c r="H49" s="41">
        <f>IF('（実需給2025年度以降で使用）入力'!$E$16=H$2,'（実需給2025年度以降で使用）入力'!$F$22/1000,0)</f>
        <v>0</v>
      </c>
      <c r="I49" s="41">
        <f>IF('（実需給2025年度以降で使用）入力'!$E$16=I$2,'（実需給2025年度以降で使用）入力'!$F$22/1000,0)</f>
        <v>0</v>
      </c>
      <c r="J49" s="41">
        <f>IF('（実需給2025年度以降で使用）入力'!$E$16=J$2,'（実需給2025年度以降で使用）入力'!$F$22/1000,0)</f>
        <v>0</v>
      </c>
      <c r="K49" s="42">
        <f t="shared" ref="K49:K59" si="12">SUM(B49:J49)</f>
        <v>0</v>
      </c>
    </row>
    <row r="50" spans="1:11" x14ac:dyDescent="0.25">
      <c r="A50" s="10" t="s">
        <v>14</v>
      </c>
      <c r="B50" s="41">
        <f>IF('（実需給2025年度以降で使用）入力'!$E$16=B$2,'（実需給2025年度以降で使用）入力'!$G$22/1000,0)</f>
        <v>0</v>
      </c>
      <c r="C50" s="41">
        <f>IF('（実需給2025年度以降で使用）入力'!$E$16=C$2,'（実需給2025年度以降で使用）入力'!$G$22/1000,0)</f>
        <v>0</v>
      </c>
      <c r="D50" s="41">
        <f>IF('（実需給2025年度以降で使用）入力'!$E$16=D$2,'（実需給2025年度以降で使用）入力'!$G$22/1000,0)</f>
        <v>0</v>
      </c>
      <c r="E50" s="41">
        <f>IF('（実需給2025年度以降で使用）入力'!$E$16=E$2,'（実需給2025年度以降で使用）入力'!$G$22/1000,0)</f>
        <v>0</v>
      </c>
      <c r="F50" s="41">
        <f>IF('（実需給2025年度以降で使用）入力'!$E$16=F$2,'（実需給2025年度以降で使用）入力'!$G$22/1000,0)</f>
        <v>0</v>
      </c>
      <c r="G50" s="41">
        <f>IF('（実需給2025年度以降で使用）入力'!$E$16=G$2,'（実需給2025年度以降で使用）入力'!$G$22/1000,0)</f>
        <v>0</v>
      </c>
      <c r="H50" s="41">
        <f>IF('（実需給2025年度以降で使用）入力'!$E$16=H$2,'（実需給2025年度以降で使用）入力'!$G$22/1000,0)</f>
        <v>0</v>
      </c>
      <c r="I50" s="41">
        <f>IF('（実需給2025年度以降で使用）入力'!$E$16=I$2,'（実需給2025年度以降で使用）入力'!$G$22/1000,0)</f>
        <v>0</v>
      </c>
      <c r="J50" s="41">
        <f>IF('（実需給2025年度以降で使用）入力'!$E$16=J$2,'（実需給2025年度以降で使用）入力'!$G$22/1000,0)</f>
        <v>0</v>
      </c>
      <c r="K50" s="42">
        <f t="shared" si="12"/>
        <v>0</v>
      </c>
    </row>
    <row r="51" spans="1:11" x14ac:dyDescent="0.25">
      <c r="A51" s="10" t="s">
        <v>15</v>
      </c>
      <c r="B51" s="41">
        <f>IF('（実需給2025年度以降で使用）入力'!$E$16=B$2,'（実需給2025年度以降で使用）入力'!$H$22/1000,0)</f>
        <v>0</v>
      </c>
      <c r="C51" s="41">
        <f>IF('（実需給2025年度以降で使用）入力'!$E$16=C$2,'（実需給2025年度以降で使用）入力'!$H$22/1000,0)</f>
        <v>0</v>
      </c>
      <c r="D51" s="41">
        <f>IF('（実需給2025年度以降で使用）入力'!$E$16=D$2,'（実需給2025年度以降で使用）入力'!$H$22/1000,0)</f>
        <v>0</v>
      </c>
      <c r="E51" s="41">
        <f>IF('（実需給2025年度以降で使用）入力'!$E$16=E$2,'（実需給2025年度以降で使用）入力'!$H$22/1000,0)</f>
        <v>0</v>
      </c>
      <c r="F51" s="41">
        <f>IF('（実需給2025年度以降で使用）入力'!$E$16=F$2,'（実需給2025年度以降で使用）入力'!$H$22/1000,0)</f>
        <v>0</v>
      </c>
      <c r="G51" s="41">
        <f>IF('（実需給2025年度以降で使用）入力'!$E$16=G$2,'（実需給2025年度以降で使用）入力'!$H$22/1000,0)</f>
        <v>0</v>
      </c>
      <c r="H51" s="41">
        <f>IF('（実需給2025年度以降で使用）入力'!$E$16=H$2,'（実需給2025年度以降で使用）入力'!$H$22/1000,0)</f>
        <v>0</v>
      </c>
      <c r="I51" s="41">
        <f>IF('（実需給2025年度以降で使用）入力'!$E$16=I$2,'（実需給2025年度以降で使用）入力'!$H$22/1000,0)</f>
        <v>0</v>
      </c>
      <c r="J51" s="41">
        <f>IF('（実需給2025年度以降で使用）入力'!$E$16=J$2,'（実需給2025年度以降で使用）入力'!$H$22/1000,0)</f>
        <v>0</v>
      </c>
      <c r="K51" s="42">
        <f t="shared" si="12"/>
        <v>0</v>
      </c>
    </row>
    <row r="52" spans="1:11" x14ac:dyDescent="0.25">
      <c r="A52" s="10" t="s">
        <v>16</v>
      </c>
      <c r="B52" s="41">
        <f>IF('（実需給2025年度以降で使用）入力'!$E$16=B$2,'（実需給2025年度以降で使用）入力'!$I$22/1000,0)</f>
        <v>0</v>
      </c>
      <c r="C52" s="41">
        <f>IF('（実需給2025年度以降で使用）入力'!$E$16=C$2,'（実需給2025年度以降で使用）入力'!$I$22/1000,0)</f>
        <v>0</v>
      </c>
      <c r="D52" s="41">
        <f>IF('（実需給2025年度以降で使用）入力'!$E$16=D$2,'（実需給2025年度以降で使用）入力'!$I$22/1000,0)</f>
        <v>0</v>
      </c>
      <c r="E52" s="41">
        <f>IF('（実需給2025年度以降で使用）入力'!$E$16=E$2,'（実需給2025年度以降で使用）入力'!$I$22/1000,0)</f>
        <v>0</v>
      </c>
      <c r="F52" s="41">
        <f>IF('（実需給2025年度以降で使用）入力'!$E$16=F$2,'（実需給2025年度以降で使用）入力'!$I$22/1000,0)</f>
        <v>0</v>
      </c>
      <c r="G52" s="41">
        <f>IF('（実需給2025年度以降で使用）入力'!$E$16=G$2,'（実需給2025年度以降で使用）入力'!$I$22/1000,0)</f>
        <v>0</v>
      </c>
      <c r="H52" s="41">
        <f>IF('（実需給2025年度以降で使用）入力'!$E$16=H$2,'（実需給2025年度以降で使用）入力'!$I$22/1000,0)</f>
        <v>0</v>
      </c>
      <c r="I52" s="41">
        <f>IF('（実需給2025年度以降で使用）入力'!$E$16=I$2,'（実需給2025年度以降で使用）入力'!$I$22/1000,0)</f>
        <v>0</v>
      </c>
      <c r="J52" s="41">
        <f>IF('（実需給2025年度以降で使用）入力'!$E$16=J$2,'（実需給2025年度以降で使用）入力'!$I$22/1000,0)</f>
        <v>0</v>
      </c>
      <c r="K52" s="42">
        <f t="shared" si="12"/>
        <v>0</v>
      </c>
    </row>
    <row r="53" spans="1:11" x14ac:dyDescent="0.25">
      <c r="A53" s="10" t="s">
        <v>17</v>
      </c>
      <c r="B53" s="41">
        <f>IF('（実需給2025年度以降で使用）入力'!$E$16=B$2,'（実需給2025年度以降で使用）入力'!$J$22/1000,0)</f>
        <v>0</v>
      </c>
      <c r="C53" s="41">
        <f>IF('（実需給2025年度以降で使用）入力'!$E$16=C$2,'（実需給2025年度以降で使用）入力'!$J$22/1000,0)</f>
        <v>0</v>
      </c>
      <c r="D53" s="41">
        <f>IF('（実需給2025年度以降で使用）入力'!$E$16=D$2,'（実需給2025年度以降で使用）入力'!$J$22/1000,0)</f>
        <v>0</v>
      </c>
      <c r="E53" s="41">
        <f>IF('（実需給2025年度以降で使用）入力'!$E$16=E$2,'（実需給2025年度以降で使用）入力'!$J$22/1000,0)</f>
        <v>0</v>
      </c>
      <c r="F53" s="41">
        <f>IF('（実需給2025年度以降で使用）入力'!$E$16=F$2,'（実需給2025年度以降で使用）入力'!$J$22/1000,0)</f>
        <v>0</v>
      </c>
      <c r="G53" s="41">
        <f>IF('（実需給2025年度以降で使用）入力'!$E$16=G$2,'（実需給2025年度以降で使用）入力'!$J$22/1000,0)</f>
        <v>0</v>
      </c>
      <c r="H53" s="41">
        <f>IF('（実需給2025年度以降で使用）入力'!$E$16=H$2,'（実需給2025年度以降で使用）入力'!$J$22/1000,0)</f>
        <v>0</v>
      </c>
      <c r="I53" s="41">
        <f>IF('（実需給2025年度以降で使用）入力'!$E$16=I$2,'（実需給2025年度以降で使用）入力'!$J$22/1000,0)</f>
        <v>0</v>
      </c>
      <c r="J53" s="41">
        <f>IF('（実需給2025年度以降で使用）入力'!$E$16=J$2,'（実需給2025年度以降で使用）入力'!$J$22/1000,0)</f>
        <v>0</v>
      </c>
      <c r="K53" s="42">
        <f t="shared" si="12"/>
        <v>0</v>
      </c>
    </row>
    <row r="54" spans="1:11" x14ac:dyDescent="0.25">
      <c r="A54" s="10" t="s">
        <v>18</v>
      </c>
      <c r="B54" s="41">
        <f>IF('（実需給2025年度以降で使用）入力'!$E$16=B$2,'（実需給2025年度以降で使用）入力'!$K$22/1000,0)</f>
        <v>0</v>
      </c>
      <c r="C54" s="41">
        <f>IF('（実需給2025年度以降で使用）入力'!$E$16=C$2,'（実需給2025年度以降で使用）入力'!$K$22/1000,0)</f>
        <v>0</v>
      </c>
      <c r="D54" s="41">
        <f>IF('（実需給2025年度以降で使用）入力'!$E$16=D$2,'（実需給2025年度以降で使用）入力'!$K$22/1000,0)</f>
        <v>0</v>
      </c>
      <c r="E54" s="41">
        <f>IF('（実需給2025年度以降で使用）入力'!$E$16=E$2,'（実需給2025年度以降で使用）入力'!$K$22/1000,0)</f>
        <v>0</v>
      </c>
      <c r="F54" s="41">
        <f>IF('（実需給2025年度以降で使用）入力'!$E$16=F$2,'（実需給2025年度以降で使用）入力'!$K$22/1000,0)</f>
        <v>0</v>
      </c>
      <c r="G54" s="41">
        <f>IF('（実需給2025年度以降で使用）入力'!$E$16=G$2,'（実需給2025年度以降で使用）入力'!$K$22/1000,0)</f>
        <v>0</v>
      </c>
      <c r="H54" s="41">
        <f>IF('（実需給2025年度以降で使用）入力'!$E$16=H$2,'（実需給2025年度以降で使用）入力'!$K$22/1000,0)</f>
        <v>0</v>
      </c>
      <c r="I54" s="41">
        <f>IF('（実需給2025年度以降で使用）入力'!$E$16=I$2,'（実需給2025年度以降で使用）入力'!$K$22/1000,0)</f>
        <v>0</v>
      </c>
      <c r="J54" s="41">
        <f>IF('（実需給2025年度以降で使用）入力'!$E$16=J$2,'（実需給2025年度以降で使用）入力'!$K$22/1000,0)</f>
        <v>0</v>
      </c>
      <c r="K54" s="42">
        <f t="shared" si="12"/>
        <v>0</v>
      </c>
    </row>
    <row r="55" spans="1:11" x14ac:dyDescent="0.25">
      <c r="A55" s="10" t="s">
        <v>19</v>
      </c>
      <c r="B55" s="41">
        <f>IF('（実需給2025年度以降で使用）入力'!$E$16=B$2,'（実需給2025年度以降で使用）入力'!$L$22/1000,0)</f>
        <v>0</v>
      </c>
      <c r="C55" s="41">
        <f>IF('（実需給2025年度以降で使用）入力'!$E$16=C$2,'（実需給2025年度以降で使用）入力'!$L$22/1000,0)</f>
        <v>0</v>
      </c>
      <c r="D55" s="41">
        <f>IF('（実需給2025年度以降で使用）入力'!$E$16=D$2,'（実需給2025年度以降で使用）入力'!$L$22/1000,0)</f>
        <v>0</v>
      </c>
      <c r="E55" s="41">
        <f>IF('（実需給2025年度以降で使用）入力'!$E$16=E$2,'（実需給2025年度以降で使用）入力'!$L$22/1000,0)</f>
        <v>0</v>
      </c>
      <c r="F55" s="41">
        <f>IF('（実需給2025年度以降で使用）入力'!$E$16=F$2,'（実需給2025年度以降で使用）入力'!$L$22/1000,0)</f>
        <v>0</v>
      </c>
      <c r="G55" s="41">
        <f>IF('（実需給2025年度以降で使用）入力'!$E$16=G$2,'（実需給2025年度以降で使用）入力'!$L$22/1000,0)</f>
        <v>0</v>
      </c>
      <c r="H55" s="41">
        <f>IF('（実需給2025年度以降で使用）入力'!$E$16=H$2,'（実需給2025年度以降で使用）入力'!$L$22/1000,0)</f>
        <v>0</v>
      </c>
      <c r="I55" s="41">
        <f>IF('（実需給2025年度以降で使用）入力'!$E$16=I$2,'（実需給2025年度以降で使用）入力'!$L$22/1000,0)</f>
        <v>0</v>
      </c>
      <c r="J55" s="41">
        <f>IF('（実需給2025年度以降で使用）入力'!$E$16=J$2,'（実需給2025年度以降で使用）入力'!$L$22/1000,0)</f>
        <v>0</v>
      </c>
      <c r="K55" s="42">
        <f t="shared" si="12"/>
        <v>0</v>
      </c>
    </row>
    <row r="56" spans="1:11" x14ac:dyDescent="0.25">
      <c r="A56" s="10" t="s">
        <v>20</v>
      </c>
      <c r="B56" s="41">
        <f>IF('（実需給2025年度以降で使用）入力'!$E$16=B$2,'（実需給2025年度以降で使用）入力'!$M$22/1000,0)</f>
        <v>0</v>
      </c>
      <c r="C56" s="41">
        <f>IF('（実需給2025年度以降で使用）入力'!$E$16=C$2,'（実需給2025年度以降で使用）入力'!$M$22/1000,0)</f>
        <v>0</v>
      </c>
      <c r="D56" s="41">
        <f>IF('（実需給2025年度以降で使用）入力'!$E$16=D$2,'（実需給2025年度以降で使用）入力'!$M$22/1000,0)</f>
        <v>0</v>
      </c>
      <c r="E56" s="41">
        <f>IF('（実需給2025年度以降で使用）入力'!$E$16=E$2,'（実需給2025年度以降で使用）入力'!$M$22/1000,0)</f>
        <v>0</v>
      </c>
      <c r="F56" s="41">
        <f>IF('（実需給2025年度以降で使用）入力'!$E$16=F$2,'（実需給2025年度以降で使用）入力'!$M$22/1000,0)</f>
        <v>0</v>
      </c>
      <c r="G56" s="41">
        <f>IF('（実需給2025年度以降で使用）入力'!$E$16=G$2,'（実需給2025年度以降で使用）入力'!$M$22/1000,0)</f>
        <v>0</v>
      </c>
      <c r="H56" s="41">
        <f>IF('（実需給2025年度以降で使用）入力'!$E$16=H$2,'（実需給2025年度以降で使用）入力'!$M$22/1000,0)</f>
        <v>0</v>
      </c>
      <c r="I56" s="41">
        <f>IF('（実需給2025年度以降で使用）入力'!$E$16=I$2,'（実需給2025年度以降で使用）入力'!$M$22/1000,0)</f>
        <v>0</v>
      </c>
      <c r="J56" s="41">
        <f>IF('（実需給2025年度以降で使用）入力'!$E$16=J$2,'（実需給2025年度以降で使用）入力'!$M$22/1000,0)</f>
        <v>0</v>
      </c>
      <c r="K56" s="42">
        <f t="shared" si="12"/>
        <v>0</v>
      </c>
    </row>
    <row r="57" spans="1:11" x14ac:dyDescent="0.25">
      <c r="A57" s="10" t="s">
        <v>21</v>
      </c>
      <c r="B57" s="41">
        <f>IF('（実需給2025年度以降で使用）入力'!$E$16=B$2,'（実需給2025年度以降で使用）入力'!$N$22/1000,0)</f>
        <v>0</v>
      </c>
      <c r="C57" s="41">
        <f>IF('（実需給2025年度以降で使用）入力'!$E$16=C$2,'（実需給2025年度以降で使用）入力'!$N$22/1000,0)</f>
        <v>0</v>
      </c>
      <c r="D57" s="41">
        <f>IF('（実需給2025年度以降で使用）入力'!$E$16=D$2,'（実需給2025年度以降で使用）入力'!$N$22/1000,0)</f>
        <v>0</v>
      </c>
      <c r="E57" s="41">
        <f>IF('（実需給2025年度以降で使用）入力'!$E$16=E$2,'（実需給2025年度以降で使用）入力'!$N$22/1000,0)</f>
        <v>0</v>
      </c>
      <c r="F57" s="41">
        <f>IF('（実需給2025年度以降で使用）入力'!$E$16=F$2,'（実需給2025年度以降で使用）入力'!$N$22/1000,0)</f>
        <v>0</v>
      </c>
      <c r="G57" s="41">
        <f>IF('（実需給2025年度以降で使用）入力'!$E$16=G$2,'（実需給2025年度以降で使用）入力'!$N$22/1000,0)</f>
        <v>0</v>
      </c>
      <c r="H57" s="41">
        <f>IF('（実需給2025年度以降で使用）入力'!$E$16=H$2,'（実需給2025年度以降で使用）入力'!$N$22/1000,0)</f>
        <v>0</v>
      </c>
      <c r="I57" s="41">
        <f>IF('（実需給2025年度以降で使用）入力'!$E$16=I$2,'（実需給2025年度以降で使用）入力'!$N$22/1000,0)</f>
        <v>0</v>
      </c>
      <c r="J57" s="41">
        <f>IF('（実需給2025年度以降で使用）入力'!$E$16=J$2,'（実需給2025年度以降で使用）入力'!$N$22/1000,0)</f>
        <v>0</v>
      </c>
      <c r="K57" s="42">
        <f t="shared" si="12"/>
        <v>0</v>
      </c>
    </row>
    <row r="58" spans="1:11" x14ac:dyDescent="0.25">
      <c r="A58" s="10" t="s">
        <v>22</v>
      </c>
      <c r="B58" s="41">
        <f>IF('（実需給2025年度以降で使用）入力'!$E$16=B$2,'（実需給2025年度以降で使用）入力'!$O$22/1000,0)</f>
        <v>0</v>
      </c>
      <c r="C58" s="41">
        <f>IF('（実需給2025年度以降で使用）入力'!$E$16=C$2,'（実需給2025年度以降で使用）入力'!$O$22/1000,0)</f>
        <v>0</v>
      </c>
      <c r="D58" s="41">
        <f>IF('（実需給2025年度以降で使用）入力'!$E$16=D$2,'（実需給2025年度以降で使用）入力'!$O$22/1000,0)</f>
        <v>0</v>
      </c>
      <c r="E58" s="41">
        <f>IF('（実需給2025年度以降で使用）入力'!$E$16=E$2,'（実需給2025年度以降で使用）入力'!$O$22/1000,0)</f>
        <v>0</v>
      </c>
      <c r="F58" s="41">
        <f>IF('（実需給2025年度以降で使用）入力'!$E$16=F$2,'（実需給2025年度以降で使用）入力'!$O$22/1000,0)</f>
        <v>0</v>
      </c>
      <c r="G58" s="41">
        <f>IF('（実需給2025年度以降で使用）入力'!$E$16=G$2,'（実需給2025年度以降で使用）入力'!$O$22/1000,0)</f>
        <v>0</v>
      </c>
      <c r="H58" s="41">
        <f>IF('（実需給2025年度以降で使用）入力'!$E$16=H$2,'（実需給2025年度以降で使用）入力'!$O$22/1000,0)</f>
        <v>0</v>
      </c>
      <c r="I58" s="41">
        <f>IF('（実需給2025年度以降で使用）入力'!$E$16=I$2,'（実需給2025年度以降で使用）入力'!$O$22/1000,0)</f>
        <v>0</v>
      </c>
      <c r="J58" s="41">
        <f>IF('（実需給2025年度以降で使用）入力'!$E$16=J$2,'（実需給2025年度以降で使用）入力'!$O$22/1000,0)</f>
        <v>0</v>
      </c>
      <c r="K58" s="42">
        <f t="shared" si="12"/>
        <v>0</v>
      </c>
    </row>
    <row r="59" spans="1:11" x14ac:dyDescent="0.25">
      <c r="A59" s="10" t="s">
        <v>23</v>
      </c>
      <c r="B59" s="41">
        <f>IF('（実需給2025年度以降で使用）入力'!$E$16=B$2,'（実需給2025年度以降で使用）入力'!$P$22/1000,0)</f>
        <v>0</v>
      </c>
      <c r="C59" s="41">
        <f>IF('（実需給2025年度以降で使用）入力'!$E$16=C$2,'（実需給2025年度以降で使用）入力'!$P$22/1000,0)</f>
        <v>0</v>
      </c>
      <c r="D59" s="41">
        <f>IF('（実需給2025年度以降で使用）入力'!$E$16=D$2,'（実需給2025年度以降で使用）入力'!$P$22/1000,0)</f>
        <v>0</v>
      </c>
      <c r="E59" s="41">
        <f>IF('（実需給2025年度以降で使用）入力'!$E$16=E$2,'（実需給2025年度以降で使用）入力'!$P$22/1000,0)</f>
        <v>0</v>
      </c>
      <c r="F59" s="41">
        <f>IF('（実需給2025年度以降で使用）入力'!$E$16=F$2,'（実需給2025年度以降で使用）入力'!$P$22/1000,0)</f>
        <v>0</v>
      </c>
      <c r="G59" s="41">
        <f>IF('（実需給2025年度以降で使用）入力'!$E$16=G$2,'（実需給2025年度以降で使用）入力'!$P$22/1000,0)</f>
        <v>0</v>
      </c>
      <c r="H59" s="41">
        <f>IF('（実需給2025年度以降で使用）入力'!$E$16=H$2,'（実需給2025年度以降で使用）入力'!$P$22/1000,0)</f>
        <v>0</v>
      </c>
      <c r="I59" s="41">
        <f>IF('（実需給2025年度以降で使用）入力'!$E$16=I$2,'（実需給2025年度以降で使用）入力'!$P$22/1000,0)</f>
        <v>0</v>
      </c>
      <c r="J59" s="41">
        <f>IF('（実需給2025年度以降で使用）入力'!$E$16=J$2,'（実需給2025年度以降で使用）入力'!$P$22/1000,0)</f>
        <v>0</v>
      </c>
      <c r="K59" s="42">
        <f t="shared" si="12"/>
        <v>0</v>
      </c>
    </row>
    <row r="60" spans="1:11" x14ac:dyDescent="0.25">
      <c r="B60" s="18"/>
      <c r="C60" s="18"/>
      <c r="D60" s="18"/>
      <c r="E60" s="18"/>
      <c r="F60" s="18"/>
      <c r="G60" s="18"/>
      <c r="H60" s="18"/>
      <c r="I60" s="18"/>
      <c r="J60" s="18"/>
      <c r="K60" s="8"/>
    </row>
    <row r="61" spans="1:11" x14ac:dyDescent="0.25">
      <c r="A61" s="1" t="s">
        <v>93</v>
      </c>
      <c r="B61" s="18"/>
      <c r="C61" s="18"/>
      <c r="D61" s="18"/>
      <c r="E61" s="18"/>
      <c r="F61" s="18"/>
      <c r="G61" s="18"/>
      <c r="H61" s="18"/>
      <c r="I61" s="18"/>
      <c r="J61" s="18"/>
      <c r="K61" s="8"/>
    </row>
    <row r="62" spans="1:11" x14ac:dyDescent="0.25">
      <c r="A62" s="10" t="s">
        <v>12</v>
      </c>
      <c r="B62" s="40">
        <f>B34-(B48-MIN(B$48:B$59))</f>
        <v>4036.7122081725765</v>
      </c>
      <c r="C62" s="40">
        <f>C34-(C48-MIN(C$48:C$59))</f>
        <v>9411.2641962702437</v>
      </c>
      <c r="D62" s="40">
        <f t="shared" ref="D62:J62" si="13">D34-(D48-MIN(D$48:D$59))</f>
        <v>38443.706763876588</v>
      </c>
      <c r="E62" s="40">
        <f t="shared" si="13"/>
        <v>16878.0272872961</v>
      </c>
      <c r="F62" s="40">
        <f t="shared" si="13"/>
        <v>3673.2177369832389</v>
      </c>
      <c r="G62" s="40">
        <f>G34-(G48-MIN(G$48:G$59))</f>
        <v>15874.948410121329</v>
      </c>
      <c r="H62" s="40">
        <f t="shared" si="13"/>
        <v>6872.0221270435495</v>
      </c>
      <c r="I62" s="40">
        <f t="shared" si="13"/>
        <v>3493.3232419955216</v>
      </c>
      <c r="J62" s="40">
        <f t="shared" si="13"/>
        <v>11917.122997360253</v>
      </c>
      <c r="K62" s="8"/>
    </row>
    <row r="63" spans="1:11" x14ac:dyDescent="0.25">
      <c r="A63" s="10" t="s">
        <v>13</v>
      </c>
      <c r="B63" s="40">
        <f>B35-(B49-MIN(B$48:B$59))</f>
        <v>3388.7442034323403</v>
      </c>
      <c r="C63" s="40">
        <f t="shared" ref="B63:J73" si="14">C35-(C49-MIN(C$48:C$59))</f>
        <v>7911.8704247299893</v>
      </c>
      <c r="D63" s="40">
        <f t="shared" si="14"/>
        <v>35229.831417443907</v>
      </c>
      <c r="E63" s="40">
        <f t="shared" si="14"/>
        <v>15895.880456778734</v>
      </c>
      <c r="F63" s="40">
        <f t="shared" si="14"/>
        <v>3238.8054014727741</v>
      </c>
      <c r="G63" s="40">
        <f>G35-(G49-MIN(G$48:G$59))</f>
        <v>15498.452431352696</v>
      </c>
      <c r="H63" s="40">
        <f t="shared" si="14"/>
        <v>6154.3262349716842</v>
      </c>
      <c r="I63" s="40">
        <f t="shared" si="14"/>
        <v>3058.5389873618465</v>
      </c>
      <c r="J63" s="40">
        <f t="shared" si="14"/>
        <v>11591.626097315095</v>
      </c>
      <c r="K63" s="8"/>
    </row>
    <row r="64" spans="1:11" x14ac:dyDescent="0.25">
      <c r="A64" s="10" t="s">
        <v>14</v>
      </c>
      <c r="B64" s="40">
        <f t="shared" si="14"/>
        <v>3490.2782033118974</v>
      </c>
      <c r="C64" s="40">
        <f t="shared" si="14"/>
        <v>9159.6534629233702</v>
      </c>
      <c r="D64" s="40">
        <f t="shared" si="14"/>
        <v>39060.916194839629</v>
      </c>
      <c r="E64" s="40">
        <f t="shared" si="14"/>
        <v>17215.102116382433</v>
      </c>
      <c r="F64" s="40">
        <f t="shared" si="14"/>
        <v>3855.9762699939579</v>
      </c>
      <c r="G64" s="40">
        <f>G36-(G50-MIN(G$48:G$59))</f>
        <v>18065.624873234214</v>
      </c>
      <c r="H64" s="40">
        <f t="shared" si="14"/>
        <v>7053.2989864393285</v>
      </c>
      <c r="I64" s="40">
        <f t="shared" si="14"/>
        <v>3649.9313769681921</v>
      </c>
      <c r="J64" s="40">
        <f t="shared" si="14"/>
        <v>12904.239906854174</v>
      </c>
      <c r="K64" s="8"/>
    </row>
    <row r="65" spans="1:11" x14ac:dyDescent="0.25">
      <c r="A65" s="10" t="s">
        <v>15</v>
      </c>
      <c r="B65" s="40">
        <f t="shared" si="14"/>
        <v>4134.1762162017803</v>
      </c>
      <c r="C65" s="40">
        <f t="shared" si="14"/>
        <v>11529.751889923264</v>
      </c>
      <c r="D65" s="40">
        <f t="shared" si="14"/>
        <v>50349.366893052429</v>
      </c>
      <c r="E65" s="40">
        <f t="shared" si="14"/>
        <v>20968.224319678819</v>
      </c>
      <c r="F65" s="40">
        <f t="shared" si="14"/>
        <v>4948.5594146558042</v>
      </c>
      <c r="G65" s="40">
        <f>G37-(G51-MIN(G$48:G$59))</f>
        <v>22924.942945894229</v>
      </c>
      <c r="H65" s="40">
        <f t="shared" si="14"/>
        <v>8652.1696660031612</v>
      </c>
      <c r="I65" s="40">
        <f t="shared" si="14"/>
        <v>4510.6566029014821</v>
      </c>
      <c r="J65" s="40">
        <f t="shared" si="14"/>
        <v>16537.651966886217</v>
      </c>
      <c r="K65" s="8"/>
    </row>
    <row r="66" spans="1:11" x14ac:dyDescent="0.25">
      <c r="A66" s="10" t="s">
        <v>16</v>
      </c>
      <c r="B66" s="40">
        <f t="shared" si="14"/>
        <v>4259.39887125317</v>
      </c>
      <c r="C66" s="40">
        <f t="shared" si="14"/>
        <v>11637.812339450875</v>
      </c>
      <c r="D66" s="40">
        <f t="shared" si="14"/>
        <v>50098.100737850182</v>
      </c>
      <c r="E66" s="40">
        <f t="shared" si="14"/>
        <v>20541.067438103593</v>
      </c>
      <c r="F66" s="40">
        <f t="shared" si="14"/>
        <v>5054.1145449331825</v>
      </c>
      <c r="G66" s="40">
        <f t="shared" si="14"/>
        <v>23022.760648504853</v>
      </c>
      <c r="H66" s="40">
        <f t="shared" si="14"/>
        <v>8580.2521500503808</v>
      </c>
      <c r="I66" s="40">
        <f t="shared" si="14"/>
        <v>4420.3816470327001</v>
      </c>
      <c r="J66" s="40">
        <f t="shared" si="14"/>
        <v>16607.051642821039</v>
      </c>
      <c r="K66" s="8"/>
    </row>
    <row r="67" spans="1:11" x14ac:dyDescent="0.25">
      <c r="A67" s="10" t="s">
        <v>17</v>
      </c>
      <c r="B67" s="40">
        <f t="shared" si="14"/>
        <v>4075.2206039269454</v>
      </c>
      <c r="C67" s="40">
        <f t="shared" si="14"/>
        <v>10714.712019604931</v>
      </c>
      <c r="D67" s="40">
        <f t="shared" si="14"/>
        <v>43684.414618360737</v>
      </c>
      <c r="E67" s="40">
        <f t="shared" si="14"/>
        <v>19705.062822663389</v>
      </c>
      <c r="F67" s="40">
        <f t="shared" si="14"/>
        <v>4646.5557945242108</v>
      </c>
      <c r="G67" s="40">
        <f t="shared" si="14"/>
        <v>20224.334129625626</v>
      </c>
      <c r="H67" s="40">
        <f t="shared" si="14"/>
        <v>8063.24985788095</v>
      </c>
      <c r="I67" s="40">
        <f t="shared" si="14"/>
        <v>4082.2455048321985</v>
      </c>
      <c r="J67" s="40">
        <f t="shared" si="14"/>
        <v>14528.93531195691</v>
      </c>
      <c r="K67" s="8"/>
    </row>
    <row r="68" spans="1:11" x14ac:dyDescent="0.25">
      <c r="A68" s="10" t="s">
        <v>18</v>
      </c>
      <c r="B68" s="40">
        <f t="shared" si="14"/>
        <v>4617.4369690927597</v>
      </c>
      <c r="C68" s="40">
        <f t="shared" si="14"/>
        <v>9950.6857558392039</v>
      </c>
      <c r="D68" s="40">
        <f t="shared" si="14"/>
        <v>37047.640614924792</v>
      </c>
      <c r="E68" s="40">
        <f t="shared" si="14"/>
        <v>17617.747954536986</v>
      </c>
      <c r="F68" s="40">
        <f t="shared" si="14"/>
        <v>3923.1463078316588</v>
      </c>
      <c r="G68" s="40">
        <f t="shared" si="14"/>
        <v>17045.100445957909</v>
      </c>
      <c r="H68" s="40">
        <f t="shared" si="14"/>
        <v>7043.0193975763723</v>
      </c>
      <c r="I68" s="40">
        <f t="shared" si="14"/>
        <v>3434.0262202090021</v>
      </c>
      <c r="J68" s="40">
        <f t="shared" si="14"/>
        <v>12548.399158544891</v>
      </c>
      <c r="K68" s="8"/>
    </row>
    <row r="69" spans="1:11" x14ac:dyDescent="0.25">
      <c r="A69" s="10" t="s">
        <v>19</v>
      </c>
      <c r="B69" s="40">
        <f t="shared" si="14"/>
        <v>4761.6983815705689</v>
      </c>
      <c r="C69" s="40">
        <f t="shared" si="14"/>
        <v>11554.862997925398</v>
      </c>
      <c r="D69" s="40">
        <f t="shared" si="14"/>
        <v>40788.114429195128</v>
      </c>
      <c r="E69" s="40">
        <f t="shared" si="14"/>
        <v>18382.597269308455</v>
      </c>
      <c r="F69" s="40">
        <f t="shared" si="14"/>
        <v>4482.6269553696147</v>
      </c>
      <c r="G69" s="40">
        <f t="shared" si="14"/>
        <v>18446.747145288649</v>
      </c>
      <c r="H69" s="40">
        <f t="shared" si="14"/>
        <v>8288.124819252891</v>
      </c>
      <c r="I69" s="40">
        <f t="shared" si="14"/>
        <v>3928.4359834683883</v>
      </c>
      <c r="J69" s="40">
        <f t="shared" si="14"/>
        <v>13413.84545560597</v>
      </c>
      <c r="K69" s="8"/>
    </row>
    <row r="70" spans="1:11" x14ac:dyDescent="0.25">
      <c r="A70" s="10" t="s">
        <v>20</v>
      </c>
      <c r="B70" s="40">
        <f t="shared" si="14"/>
        <v>5182.0730980169201</v>
      </c>
      <c r="C70" s="40">
        <f t="shared" si="14"/>
        <v>12630.475842007363</v>
      </c>
      <c r="D70" s="40">
        <f t="shared" si="14"/>
        <v>45255.903139639675</v>
      </c>
      <c r="E70" s="40">
        <f t="shared" si="14"/>
        <v>20454.482527805936</v>
      </c>
      <c r="F70" s="40">
        <f t="shared" si="14"/>
        <v>5077.531583434039</v>
      </c>
      <c r="G70" s="40">
        <f t="shared" si="14"/>
        <v>22015.317792622362</v>
      </c>
      <c r="H70" s="40">
        <f t="shared" si="14"/>
        <v>9817.8242998213009</v>
      </c>
      <c r="I70" s="40">
        <f t="shared" si="14"/>
        <v>4797.0810331398652</v>
      </c>
      <c r="J70" s="40">
        <f t="shared" si="14"/>
        <v>17148.808244439864</v>
      </c>
      <c r="K70" s="8"/>
    </row>
    <row r="71" spans="1:11" x14ac:dyDescent="0.25">
      <c r="A71" s="10" t="s">
        <v>21</v>
      </c>
      <c r="B71" s="40">
        <f t="shared" si="14"/>
        <v>5381.5566859748305</v>
      </c>
      <c r="C71" s="40">
        <f t="shared" si="14"/>
        <v>13133.399615293438</v>
      </c>
      <c r="D71" s="40">
        <f t="shared" si="14"/>
        <v>48454.546675226586</v>
      </c>
      <c r="E71" s="40">
        <f t="shared" si="14"/>
        <v>21436.546702864769</v>
      </c>
      <c r="F71" s="40">
        <f t="shared" si="14"/>
        <v>5518.4102179192641</v>
      </c>
      <c r="G71" s="40">
        <f t="shared" si="14"/>
        <v>22682.71944070439</v>
      </c>
      <c r="H71" s="40">
        <f t="shared" si="14"/>
        <v>9828.6247467740504</v>
      </c>
      <c r="I71" s="40">
        <f t="shared" si="14"/>
        <v>4728.0450594010399</v>
      </c>
      <c r="J71" s="40">
        <f t="shared" si="14"/>
        <v>17217.127894118923</v>
      </c>
      <c r="K71" s="8"/>
    </row>
    <row r="72" spans="1:11" x14ac:dyDescent="0.25">
      <c r="A72" s="10" t="s">
        <v>22</v>
      </c>
      <c r="B72" s="40">
        <f t="shared" si="14"/>
        <v>5259.7843671233377</v>
      </c>
      <c r="C72" s="40">
        <f t="shared" si="14"/>
        <v>13043.60355615407</v>
      </c>
      <c r="D72" s="40">
        <f t="shared" si="14"/>
        <v>48736.460261865483</v>
      </c>
      <c r="E72" s="40">
        <f t="shared" si="14"/>
        <v>21756.270156687577</v>
      </c>
      <c r="F72" s="40">
        <f t="shared" si="14"/>
        <v>5539.2045495278553</v>
      </c>
      <c r="G72" s="40">
        <f t="shared" si="14"/>
        <v>22743.006586867963</v>
      </c>
      <c r="H72" s="40">
        <f t="shared" si="14"/>
        <v>9919.8711360171183</v>
      </c>
      <c r="I72" s="40">
        <f t="shared" si="14"/>
        <v>4797.1131644198786</v>
      </c>
      <c r="J72" s="40">
        <f t="shared" si="14"/>
        <v>17307.06256518298</v>
      </c>
      <c r="K72" s="8"/>
    </row>
    <row r="73" spans="1:11" x14ac:dyDescent="0.25">
      <c r="A73" s="10" t="s">
        <v>23</v>
      </c>
      <c r="B73" s="40">
        <f t="shared" si="14"/>
        <v>4879.9885482704894</v>
      </c>
      <c r="C73" s="40">
        <f t="shared" si="14"/>
        <v>11967.749208003883</v>
      </c>
      <c r="D73" s="40">
        <f t="shared" si="14"/>
        <v>43953.672493452883</v>
      </c>
      <c r="E73" s="40">
        <f t="shared" si="14"/>
        <v>19579.049684883004</v>
      </c>
      <c r="F73" s="40">
        <f t="shared" si="14"/>
        <v>4854.2885609976311</v>
      </c>
      <c r="G73" s="40">
        <f t="shared" si="14"/>
        <v>19990.839700784723</v>
      </c>
      <c r="H73" s="40">
        <f t="shared" si="14"/>
        <v>8631.1153679805702</v>
      </c>
      <c r="I73" s="40">
        <f t="shared" si="14"/>
        <v>4194.059102583672</v>
      </c>
      <c r="J73" s="40">
        <f t="shared" si="14"/>
        <v>14570.320729494</v>
      </c>
      <c r="K73" s="8"/>
    </row>
    <row r="74" spans="1:11" x14ac:dyDescent="0.25">
      <c r="B74" s="18"/>
      <c r="C74" s="18"/>
      <c r="D74" s="18"/>
      <c r="E74" s="18"/>
      <c r="F74" s="18"/>
      <c r="G74" s="18"/>
      <c r="H74" s="18"/>
      <c r="I74" s="18"/>
      <c r="J74" s="18"/>
      <c r="K74" s="8"/>
    </row>
    <row r="75" spans="1:11" x14ac:dyDescent="0.25">
      <c r="A75" s="1" t="s">
        <v>94</v>
      </c>
      <c r="B75" s="16" t="s">
        <v>39</v>
      </c>
      <c r="C75" s="18"/>
      <c r="D75" s="18"/>
      <c r="E75" s="18"/>
      <c r="F75" s="18"/>
      <c r="G75" s="18"/>
      <c r="H75" s="18"/>
      <c r="I75" s="18"/>
      <c r="J75" s="18"/>
      <c r="K75" s="8"/>
    </row>
    <row r="76" spans="1:11" x14ac:dyDescent="0.25">
      <c r="A76" s="10" t="s">
        <v>12</v>
      </c>
      <c r="B76" s="40">
        <f>$B$17-SUM($B62:$J62)</f>
        <v>43388.051388751803</v>
      </c>
      <c r="C76" s="18"/>
      <c r="D76" s="18"/>
      <c r="E76" s="18"/>
      <c r="F76" s="18"/>
      <c r="G76" s="18"/>
      <c r="H76" s="18"/>
      <c r="I76" s="18"/>
      <c r="J76" s="18"/>
      <c r="K76" s="8"/>
    </row>
    <row r="77" spans="1:11" x14ac:dyDescent="0.25">
      <c r="A77" s="10" t="s">
        <v>13</v>
      </c>
      <c r="B77" s="40">
        <f>$B$17-SUM($B63:$J63)</f>
        <v>52020.320703012141</v>
      </c>
      <c r="C77" s="18"/>
      <c r="D77" s="18"/>
      <c r="E77" s="18"/>
      <c r="F77" s="18"/>
      <c r="G77" s="18"/>
      <c r="H77" s="18"/>
      <c r="I77" s="18"/>
      <c r="J77" s="18"/>
      <c r="K77" s="8"/>
    </row>
    <row r="78" spans="1:11" x14ac:dyDescent="0.25">
      <c r="A78" s="10" t="s">
        <v>14</v>
      </c>
      <c r="B78" s="40">
        <f t="shared" ref="B78:B87" si="15">$B$17-SUM($B64:$J64)</f>
        <v>39533.374966923991</v>
      </c>
      <c r="C78" s="18"/>
      <c r="D78" s="18"/>
      <c r="E78" s="18"/>
      <c r="F78" s="18"/>
      <c r="G78" s="18"/>
      <c r="H78" s="18"/>
      <c r="I78" s="18"/>
      <c r="J78" s="18"/>
      <c r="K78" s="8"/>
    </row>
    <row r="79" spans="1:11" x14ac:dyDescent="0.25">
      <c r="A79" s="10" t="s">
        <v>15</v>
      </c>
      <c r="B79" s="40">
        <f>$B$17-SUM($B65:$J65)</f>
        <v>9432.896442673984</v>
      </c>
      <c r="C79" s="18"/>
      <c r="D79" s="18"/>
      <c r="E79" s="18"/>
      <c r="F79" s="18"/>
      <c r="G79" s="18"/>
      <c r="H79" s="18"/>
      <c r="I79" s="18"/>
      <c r="J79" s="18"/>
      <c r="K79" s="8"/>
    </row>
    <row r="80" spans="1:11" x14ac:dyDescent="0.25">
      <c r="A80" s="10" t="s">
        <v>16</v>
      </c>
      <c r="B80" s="40">
        <f t="shared" si="15"/>
        <v>9767.4563378712046</v>
      </c>
      <c r="C80" s="18"/>
      <c r="D80" s="18"/>
      <c r="E80" s="18"/>
      <c r="F80" s="18"/>
      <c r="G80" s="18"/>
      <c r="H80" s="18"/>
      <c r="I80" s="18"/>
      <c r="J80" s="18"/>
      <c r="K80" s="8"/>
    </row>
    <row r="81" spans="1:11" x14ac:dyDescent="0.25">
      <c r="A81" s="10" t="s">
        <v>17</v>
      </c>
      <c r="B81" s="40">
        <f t="shared" si="15"/>
        <v>24263.665694495299</v>
      </c>
      <c r="C81" s="18"/>
      <c r="D81" s="18"/>
      <c r="E81" s="18"/>
      <c r="F81" s="18"/>
      <c r="G81" s="18"/>
      <c r="H81" s="18"/>
      <c r="I81" s="18"/>
      <c r="J81" s="18"/>
      <c r="K81" s="8"/>
    </row>
    <row r="82" spans="1:11" x14ac:dyDescent="0.25">
      <c r="A82" s="10" t="s">
        <v>18</v>
      </c>
      <c r="B82" s="40">
        <f t="shared" si="15"/>
        <v>40761.193533357597</v>
      </c>
      <c r="C82" s="18"/>
      <c r="D82" s="18"/>
      <c r="E82" s="18"/>
      <c r="F82" s="18"/>
      <c r="G82" s="18"/>
      <c r="H82" s="18"/>
      <c r="I82" s="18"/>
      <c r="J82" s="18"/>
      <c r="K82" s="8"/>
    </row>
    <row r="83" spans="1:11" x14ac:dyDescent="0.25">
      <c r="A83" s="10" t="s">
        <v>19</v>
      </c>
      <c r="B83" s="40">
        <f t="shared" si="15"/>
        <v>29941.342920886105</v>
      </c>
      <c r="C83" s="18"/>
      <c r="D83" s="18"/>
      <c r="E83" s="18"/>
      <c r="F83" s="18"/>
      <c r="G83" s="18"/>
      <c r="H83" s="18"/>
      <c r="I83" s="18"/>
      <c r="J83" s="18"/>
      <c r="K83" s="8"/>
    </row>
    <row r="84" spans="1:11" x14ac:dyDescent="0.25">
      <c r="A84" s="10" t="s">
        <v>20</v>
      </c>
      <c r="B84" s="40">
        <f t="shared" si="15"/>
        <v>11608.89879694386</v>
      </c>
      <c r="C84" s="18"/>
      <c r="D84" s="18"/>
      <c r="E84" s="18"/>
      <c r="F84" s="18"/>
      <c r="G84" s="18"/>
      <c r="H84" s="18"/>
      <c r="I84" s="18"/>
      <c r="J84" s="18"/>
      <c r="K84" s="8"/>
    </row>
    <row r="85" spans="1:11" x14ac:dyDescent="0.25">
      <c r="A85" s="10" t="s">
        <v>21</v>
      </c>
      <c r="B85" s="40">
        <f t="shared" si="15"/>
        <v>5607.4193195939006</v>
      </c>
      <c r="C85" s="18"/>
      <c r="D85" s="18"/>
      <c r="E85" s="18"/>
      <c r="F85" s="18"/>
      <c r="G85" s="18"/>
      <c r="H85" s="18"/>
      <c r="I85" s="18"/>
      <c r="J85" s="18"/>
      <c r="K85" s="8"/>
    </row>
    <row r="86" spans="1:11" x14ac:dyDescent="0.25">
      <c r="A86" s="10" t="s">
        <v>22</v>
      </c>
      <c r="B86" s="40">
        <f t="shared" si="15"/>
        <v>4886.0200140249217</v>
      </c>
      <c r="C86" s="18"/>
      <c r="D86" s="18"/>
      <c r="E86" s="18"/>
      <c r="F86" s="18"/>
      <c r="G86" s="18"/>
      <c r="H86" s="18"/>
      <c r="I86" s="18"/>
      <c r="J86" s="18"/>
      <c r="K86" s="8"/>
    </row>
    <row r="87" spans="1:11" x14ac:dyDescent="0.25">
      <c r="A87" s="10" t="s">
        <v>23</v>
      </c>
      <c r="B87" s="40">
        <f t="shared" si="15"/>
        <v>21367.312961420306</v>
      </c>
      <c r="C87" s="18"/>
      <c r="D87" s="18"/>
      <c r="E87" s="18"/>
      <c r="F87" s="18"/>
      <c r="G87" s="18"/>
      <c r="H87" s="18"/>
      <c r="I87" s="18"/>
      <c r="J87" s="18"/>
      <c r="K87" s="8"/>
    </row>
    <row r="88" spans="1:11" x14ac:dyDescent="0.25">
      <c r="A88" s="13" t="s">
        <v>40</v>
      </c>
      <c r="B88" s="43">
        <f>SUM($B$76:$B$87)/$B$17</f>
        <v>1.8999999999999988</v>
      </c>
      <c r="C88" s="18"/>
      <c r="D88" s="18"/>
      <c r="E88" s="18"/>
      <c r="F88" s="18"/>
      <c r="G88" s="18"/>
      <c r="H88" s="18"/>
      <c r="I88" s="18"/>
      <c r="J88" s="18"/>
      <c r="K88" s="8"/>
    </row>
    <row r="89" spans="1:11" x14ac:dyDescent="0.25">
      <c r="B89" s="18"/>
      <c r="C89" s="18"/>
      <c r="D89" s="18"/>
      <c r="E89" s="18"/>
      <c r="F89" s="18"/>
      <c r="G89" s="18"/>
      <c r="H89" s="18"/>
      <c r="I89" s="18"/>
      <c r="J89" s="18"/>
      <c r="K89" s="8"/>
    </row>
    <row r="90" spans="1:11" x14ac:dyDescent="0.25">
      <c r="A90" s="1" t="s">
        <v>95</v>
      </c>
      <c r="B90" s="40">
        <f>(SUM($B$76:$B$87)-1.9*$B$17)/12</f>
        <v>-1.4551915228366852E-11</v>
      </c>
      <c r="C90" s="18"/>
      <c r="D90" s="18" t="s">
        <v>42</v>
      </c>
      <c r="E90" s="18"/>
      <c r="F90" s="18"/>
      <c r="G90" s="18"/>
      <c r="H90" s="18"/>
      <c r="I90" s="18"/>
      <c r="J90" s="18"/>
      <c r="K90" s="8"/>
    </row>
    <row r="91" spans="1:11" x14ac:dyDescent="0.25">
      <c r="A91" s="1" t="s">
        <v>41</v>
      </c>
      <c r="B91" s="18"/>
      <c r="C91" s="18"/>
      <c r="D91" s="44">
        <f>'【不使用】計算用(期待容量)'!D91</f>
        <v>1.9</v>
      </c>
      <c r="E91" s="18"/>
      <c r="F91" s="18"/>
      <c r="G91" s="18"/>
      <c r="H91" s="18"/>
      <c r="I91" s="18"/>
      <c r="J91" s="18"/>
      <c r="K91" s="8"/>
    </row>
    <row r="92" spans="1:11" ht="16.5" thickBot="1" x14ac:dyDescent="0.3">
      <c r="B92" s="18"/>
      <c r="C92" s="18"/>
      <c r="D92" s="18"/>
      <c r="E92" s="18"/>
      <c r="F92" s="18"/>
      <c r="G92" s="18"/>
      <c r="H92" s="18"/>
      <c r="I92" s="18"/>
      <c r="J92" s="18"/>
      <c r="K92" s="8"/>
    </row>
    <row r="93" spans="1:11" ht="16.5" thickBot="1" x14ac:dyDescent="0.3">
      <c r="A93" s="1" t="s">
        <v>96</v>
      </c>
      <c r="B93" s="45">
        <f>(MIN($K$48:$K$59)+$B$90)*1000</f>
        <v>-1.4551915228366852E-8</v>
      </c>
      <c r="C93" s="15"/>
      <c r="D93" s="15"/>
      <c r="E93" s="15"/>
      <c r="F93" s="15"/>
      <c r="G93" s="15"/>
      <c r="H93" s="15"/>
      <c r="I93" s="15"/>
      <c r="J93" s="15"/>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L93"/>
  <sheetViews>
    <sheetView topLeftCell="A22" zoomScale="85" zoomScaleNormal="85" workbookViewId="0">
      <selection activeCell="G30" sqref="G30"/>
    </sheetView>
  </sheetViews>
  <sheetFormatPr defaultColWidth="9" defaultRowHeight="15.75" x14ac:dyDescent="0.25"/>
  <cols>
    <col min="1" max="1" width="24.125" style="1" bestFit="1" customWidth="1"/>
    <col min="2" max="2" width="10.75" style="1" customWidth="1"/>
    <col min="3" max="3" width="9.75" style="1" customWidth="1"/>
    <col min="4" max="10" width="9.75" style="1" bestFit="1" customWidth="1"/>
    <col min="11" max="11" width="10.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1" x14ac:dyDescent="0.25">
      <c r="J1" s="10" t="s">
        <v>37</v>
      </c>
    </row>
    <row r="2" spans="1:11" x14ac:dyDescent="0.25">
      <c r="B2" s="11" t="s">
        <v>28</v>
      </c>
      <c r="C2" s="11" t="s">
        <v>29</v>
      </c>
      <c r="D2" s="11" t="s">
        <v>30</v>
      </c>
      <c r="E2" s="11" t="s">
        <v>31</v>
      </c>
      <c r="F2" s="11" t="s">
        <v>32</v>
      </c>
      <c r="G2" s="11" t="s">
        <v>33</v>
      </c>
      <c r="H2" s="11" t="s">
        <v>34</v>
      </c>
      <c r="I2" s="11" t="s">
        <v>35</v>
      </c>
      <c r="J2" s="11" t="s">
        <v>36</v>
      </c>
    </row>
    <row r="3" spans="1:11" x14ac:dyDescent="0.25">
      <c r="A3" s="1" t="s">
        <v>88</v>
      </c>
    </row>
    <row r="4" spans="1:11" x14ac:dyDescent="0.25">
      <c r="A4" s="10" t="s">
        <v>12</v>
      </c>
      <c r="B4" s="40">
        <f>'【不使用】計算用(期待容量)'!B4</f>
        <v>4770.2058069324785</v>
      </c>
      <c r="C4" s="40">
        <f>'【不使用】計算用(期待容量)'!C4</f>
        <v>12103.151566735085</v>
      </c>
      <c r="D4" s="40">
        <f>'【不使用】計算用(期待容量)'!D4</f>
        <v>40204.965927341989</v>
      </c>
      <c r="E4" s="40">
        <f>'【不使用】計算用(期待容量)'!E4</f>
        <v>18560.945324675322</v>
      </c>
      <c r="F4" s="40">
        <f>'【不使用】計算用(期待容量)'!F4</f>
        <v>4807.8094873152377</v>
      </c>
      <c r="G4" s="40">
        <f>'【不使用】計算用(期待容量)'!G4</f>
        <v>17698.064842814372</v>
      </c>
      <c r="H4" s="40">
        <f>'【不使用】計算用(期待容量)'!H4</f>
        <v>7762.2907556110686</v>
      </c>
      <c r="I4" s="40">
        <f>'【不使用】計算用(期待容量)'!I4</f>
        <v>3896.8027670682736</v>
      </c>
      <c r="J4" s="40">
        <f>'【不使用】計算用(期待容量)'!J4</f>
        <v>12662.238490625619</v>
      </c>
      <c r="K4" s="8"/>
    </row>
    <row r="5" spans="1:11" x14ac:dyDescent="0.25">
      <c r="A5" s="10" t="s">
        <v>13</v>
      </c>
      <c r="B5" s="40">
        <f>'【不使用】計算用(期待容量)'!B5</f>
        <v>4316.1280998597476</v>
      </c>
      <c r="C5" s="40">
        <f>'【不使用】計算用(期待容量)'!C5</f>
        <v>11277.806061471925</v>
      </c>
      <c r="D5" s="40">
        <f>'【不使用】計算用(期待容量)'!D5</f>
        <v>38913.199430586901</v>
      </c>
      <c r="E5" s="40">
        <f>'【不使用】計算用(期待容量)'!E5</f>
        <v>18749.734383116884</v>
      </c>
      <c r="F5" s="40">
        <f>'【不使用】計算用(期待容量)'!F5</f>
        <v>4571.1495213601875</v>
      </c>
      <c r="G5" s="40">
        <f>'【不使用】計算用(期待容量)'!G5</f>
        <v>18216.295470808382</v>
      </c>
      <c r="H5" s="40">
        <f>'【不使用】計算用(期待容量)'!H5</f>
        <v>7816.5944175634131</v>
      </c>
      <c r="I5" s="40">
        <f>'【不使用】計算用(期待容量)'!I5</f>
        <v>3919.3276385542172</v>
      </c>
      <c r="J5" s="40">
        <f>'【不使用】計算用(期待容量)'!J5</f>
        <v>12858.160631537399</v>
      </c>
      <c r="K5" s="8"/>
    </row>
    <row r="6" spans="1:11" x14ac:dyDescent="0.25">
      <c r="A6" s="10" t="s">
        <v>14</v>
      </c>
      <c r="B6" s="40">
        <f>'【不使用】計算用(期待容量)'!B6</f>
        <v>4338.8319852133845</v>
      </c>
      <c r="C6" s="40">
        <f>'【不使用】計算用(期待容量)'!C6</f>
        <v>12159.477374197333</v>
      </c>
      <c r="D6" s="40">
        <f>'【不使用】計算用(期待容量)'!D6</f>
        <v>43004.158862302487</v>
      </c>
      <c r="E6" s="40">
        <f>'【不使用】計算用(期待容量)'!E6</f>
        <v>20210.365519480518</v>
      </c>
      <c r="F6" s="40">
        <f>'【不使用】計算用(期待容量)'!F6</f>
        <v>5019.5578779065972</v>
      </c>
      <c r="G6" s="40">
        <f>'【不使用】計算用(期待容量)'!G6</f>
        <v>20875.894165419162</v>
      </c>
      <c r="H6" s="40">
        <f>'【不使用】計算用(期待容量)'!H6</f>
        <v>8578.9342872790166</v>
      </c>
      <c r="I6" s="40">
        <f>'【不使用】計算用(期待容量)'!I6</f>
        <v>4471.1869899598396</v>
      </c>
      <c r="J6" s="40">
        <f>'【不使用】計算用(期待容量)'!J6</f>
        <v>14623.924329188871</v>
      </c>
      <c r="K6" s="8"/>
    </row>
    <row r="7" spans="1:11" x14ac:dyDescent="0.25">
      <c r="A7" s="10" t="s">
        <v>15</v>
      </c>
      <c r="B7" s="40">
        <f>'【不使用】計算用(期待容量)'!B7</f>
        <v>4898.5077115071772</v>
      </c>
      <c r="C7" s="40">
        <f>'【不使用】計算用(期待容量)'!C7</f>
        <v>14464.566946585008</v>
      </c>
      <c r="D7" s="40">
        <f>'【不使用】計算用(期待容量)'!D7</f>
        <v>55519.641537104966</v>
      </c>
      <c r="E7" s="40">
        <f>'【不使用】計算用(期待容量)'!E7</f>
        <v>24482.959999999995</v>
      </c>
      <c r="F7" s="40">
        <f>'【不使用】計算用(期待容量)'!F7</f>
        <v>6190.4019199999993</v>
      </c>
      <c r="G7" s="40">
        <f>'【不使用】計算用(期待容量)'!G7</f>
        <v>26126.646000000001</v>
      </c>
      <c r="H7" s="40">
        <f>'【不使用】計算用(期待容量)'!H7</f>
        <v>10869.086800000001</v>
      </c>
      <c r="I7" s="40">
        <f>'【不使用】計算用(期待容量)'!I7</f>
        <v>5608.6930000000002</v>
      </c>
      <c r="J7" s="40">
        <f>'【不使用】計算用(期待容量)'!J7</f>
        <v>18730.896000000001</v>
      </c>
      <c r="K7" s="8"/>
    </row>
    <row r="8" spans="1:11" x14ac:dyDescent="0.25">
      <c r="A8" s="10" t="s">
        <v>16</v>
      </c>
      <c r="B8" s="40">
        <f>'【不使用】計算用(期待容量)'!B8</f>
        <v>5005.0751</v>
      </c>
      <c r="C8" s="40">
        <f>'【不使用】計算用(期待容量)'!C8</f>
        <v>14784.346200000002</v>
      </c>
      <c r="D8" s="40">
        <f>'【不使用】計算用(期待容量)'!D8</f>
        <v>55518.074999999997</v>
      </c>
      <c r="E8" s="40">
        <f>'【不使用】計算用(期待容量)'!E8</f>
        <v>24482.959999999995</v>
      </c>
      <c r="F8" s="40">
        <f>'【不使用】計算用(期待容量)'!F8</f>
        <v>6190.4019199999993</v>
      </c>
      <c r="G8" s="40">
        <f>'【不使用】計算用(期待容量)'!G8</f>
        <v>26126.646000000001</v>
      </c>
      <c r="H8" s="40">
        <f>'【不使用】計算用(期待容量)'!H8</f>
        <v>10869.086800000001</v>
      </c>
      <c r="I8" s="40">
        <f>'【不使用】計算用(期待容量)'!I8</f>
        <v>5608.6930000000002</v>
      </c>
      <c r="J8" s="40">
        <f>'【不使用】計算用(期待容量)'!J8</f>
        <v>18730.896000000001</v>
      </c>
      <c r="K8" s="8"/>
    </row>
    <row r="9" spans="1:11" x14ac:dyDescent="0.25">
      <c r="A9" s="10" t="s">
        <v>17</v>
      </c>
      <c r="B9" s="40">
        <f>'【不使用】計算用(期待容量)'!B9</f>
        <v>4706.9258894976074</v>
      </c>
      <c r="C9" s="40">
        <f>'【不使用】計算用(期待容量)'!C9</f>
        <v>13232.442583068458</v>
      </c>
      <c r="D9" s="40">
        <f>'【不使用】計算用(期待容量)'!D9</f>
        <v>47508.47521811512</v>
      </c>
      <c r="E9" s="40">
        <f>'【不使用】計算用(期待容量)'!E9</f>
        <v>22436.089155844154</v>
      </c>
      <c r="F9" s="40">
        <f>'【不使用】計算用(期待容量)'!F9</f>
        <v>5505.3335974985412</v>
      </c>
      <c r="G9" s="40">
        <f>'【不使用】計算用(期待容量)'!G9</f>
        <v>22547.921285928143</v>
      </c>
      <c r="H9" s="40">
        <f>'【不使用】計算用(期待容量)'!H9</f>
        <v>9505.2294440430433</v>
      </c>
      <c r="I9" s="40">
        <f>'【不使用】計算用(期待容量)'!I9</f>
        <v>4899.1595481927716</v>
      </c>
      <c r="J9" s="40">
        <f>'【不使用】計算用(期待容量)'!J9</f>
        <v>16148.173941188081</v>
      </c>
      <c r="K9" s="8"/>
    </row>
    <row r="10" spans="1:11" x14ac:dyDescent="0.25">
      <c r="A10" s="10" t="s">
        <v>18</v>
      </c>
      <c r="B10" s="40">
        <f>'【不使用】計算用(期待容量)'!B10</f>
        <v>5212.33410066119</v>
      </c>
      <c r="C10" s="40">
        <f>'【不使用】計算用(期待容量)'!C10</f>
        <v>12119.24465458144</v>
      </c>
      <c r="D10" s="40">
        <f>'【不使用】計算用(期待容量)'!D10</f>
        <v>39463.471697658017</v>
      </c>
      <c r="E10" s="40">
        <f>'【不使用】計算用(期待容量)'!E10</f>
        <v>19544.635681818181</v>
      </c>
      <c r="F10" s="40">
        <f>'【不使用】計算用(期待容量)'!F10</f>
        <v>4652.1121412921784</v>
      </c>
      <c r="G10" s="40">
        <f>'【不使用】計算用(期待容量)'!G10</f>
        <v>18656.30260778443</v>
      </c>
      <c r="H10" s="40">
        <f>'【不使用】計算用(期待容量)'!H10</f>
        <v>8139.2834857033058</v>
      </c>
      <c r="I10" s="40">
        <f>'【不使用】計算用(期待容量)'!I10</f>
        <v>4043.2144317269076</v>
      </c>
      <c r="J10" s="40">
        <f>'【不使用】計算用(期待容量)'!J10</f>
        <v>13761.374023287943</v>
      </c>
      <c r="K10" s="8"/>
    </row>
    <row r="11" spans="1:11" x14ac:dyDescent="0.25">
      <c r="A11" s="10" t="s">
        <v>19</v>
      </c>
      <c r="B11" s="40">
        <f>'【不使用】計算用(期待容量)'!B11</f>
        <v>5426.2285995191351</v>
      </c>
      <c r="C11" s="40">
        <f>'【不使用】計算用(期待容量)'!C11</f>
        <v>13517.044284665008</v>
      </c>
      <c r="D11" s="40">
        <f>'【不使用】計算用(期待容量)'!D11</f>
        <v>41947.790674520314</v>
      </c>
      <c r="E11" s="40">
        <f>'【不使用】計算用(期待容量)'!E11</f>
        <v>19326.037824675321</v>
      </c>
      <c r="F11" s="40">
        <f>'【不使用】計算用(期待容量)'!F11</f>
        <v>5131.6599670431997</v>
      </c>
      <c r="G11" s="40">
        <f>'【不使用】計算用(期待容量)'!G11</f>
        <v>19399.425772455088</v>
      </c>
      <c r="H11" s="40">
        <f>'【不使用】計算用(期待容量)'!H11</f>
        <v>8711.5605385857034</v>
      </c>
      <c r="I11" s="40">
        <f>'【不使用】計算用(期待容量)'!I11</f>
        <v>4167.1012248995985</v>
      </c>
      <c r="J11" s="40">
        <f>'【不使用】計算用(期待容量)'!J11</f>
        <v>14039.854550621671</v>
      </c>
      <c r="K11" s="8"/>
    </row>
    <row r="12" spans="1:11" x14ac:dyDescent="0.25">
      <c r="A12" s="10" t="s">
        <v>20</v>
      </c>
      <c r="B12" s="40">
        <f>'【不使用】計算用(期待容量)'!B12</f>
        <v>5844.4580665598087</v>
      </c>
      <c r="C12" s="40">
        <f>'【不使用】計算用(期待容量)'!C12</f>
        <v>15074.6252869374</v>
      </c>
      <c r="D12" s="40">
        <f>'【不使用】計算用(期待容量)'!D12</f>
        <v>46489.912792466137</v>
      </c>
      <c r="E12" s="40">
        <f>'【不使用】計算用(期待容量)'!E12</f>
        <v>21760.423051948048</v>
      </c>
      <c r="F12" s="40">
        <f>'【不使用】計算用(期待容量)'!F12</f>
        <v>5822.9561833855805</v>
      </c>
      <c r="G12" s="40">
        <f>'【不使用】計算用(期待容量)'!G12</f>
        <v>23310.600323353294</v>
      </c>
      <c r="H12" s="40">
        <f>'【不使用】計算用(期待容量)'!H12</f>
        <v>10515.068696118371</v>
      </c>
      <c r="I12" s="40">
        <f>'【不使用】計算用(期待容量)'!I12</f>
        <v>5169.4580060240969</v>
      </c>
      <c r="J12" s="40">
        <f>'【不使用】計算用(期待容量)'!J12</f>
        <v>17957.065154134598</v>
      </c>
      <c r="K12" s="8"/>
    </row>
    <row r="13" spans="1:11" x14ac:dyDescent="0.25">
      <c r="A13" s="10" t="s">
        <v>21</v>
      </c>
      <c r="B13" s="40">
        <f>'【不使用】計算用(期待容量)'!B13</f>
        <v>5963.9522000000006</v>
      </c>
      <c r="C13" s="40">
        <f>'【不使用】計算用(期待容量)'!C13</f>
        <v>15681.564600000002</v>
      </c>
      <c r="D13" s="40">
        <f>'【不使用】計算用(期待容量)'!D13</f>
        <v>49841.466710637695</v>
      </c>
      <c r="E13" s="40">
        <f>'【不使用】計算用(期待容量)'!E13</f>
        <v>22823.603538961033</v>
      </c>
      <c r="F13" s="40">
        <f>'【不使用】計算用(期待容量)'!F13</f>
        <v>6128.1229815907755</v>
      </c>
      <c r="G13" s="40">
        <f>'【不使用】計算用(期待容量)'!G13</f>
        <v>24043.945551646706</v>
      </c>
      <c r="H13" s="40">
        <f>'【不使用】計算用(期待容量)'!H13</f>
        <v>10766.745283243659</v>
      </c>
      <c r="I13" s="40">
        <f>'【不使用】計算用(期待容量)'!I13</f>
        <v>5169.4580060240969</v>
      </c>
      <c r="J13" s="40">
        <f>'【不使用】計算用(期待容量)'!J13</f>
        <v>18192.41816617328</v>
      </c>
      <c r="K13" s="8"/>
    </row>
    <row r="14" spans="1:11" x14ac:dyDescent="0.25">
      <c r="A14" s="10" t="s">
        <v>22</v>
      </c>
      <c r="B14" s="40">
        <f>'【不使用】計算用(期待容量)'!B14</f>
        <v>5881.5012479262668</v>
      </c>
      <c r="C14" s="40">
        <f>'【不使用】計算用(期待容量)'!C14</f>
        <v>15510.288165063776</v>
      </c>
      <c r="D14" s="40">
        <f>'【不使用】計算用(期待容量)'!D14</f>
        <v>49841.153403216711</v>
      </c>
      <c r="E14" s="40">
        <f>'【不使用】計算用(期待容量)'!E14</f>
        <v>22823.603538961033</v>
      </c>
      <c r="F14" s="40">
        <f>'【不使用】計算用(期待容量)'!F14</f>
        <v>6128.1229815907755</v>
      </c>
      <c r="G14" s="40">
        <f>'【不使用】計算用(期待容量)'!G14</f>
        <v>24043.945551646706</v>
      </c>
      <c r="H14" s="40">
        <f>'【不使用】計算用(期待容量)'!H14</f>
        <v>10766.745283243659</v>
      </c>
      <c r="I14" s="40">
        <f>'【不使用】計算用(期待容量)'!I14</f>
        <v>5169.4580060240969</v>
      </c>
      <c r="J14" s="40">
        <f>'【不使用】計算用(期待容量)'!J14</f>
        <v>18192.41816617328</v>
      </c>
      <c r="K14" s="8"/>
    </row>
    <row r="15" spans="1:11" x14ac:dyDescent="0.25">
      <c r="A15" s="10" t="s">
        <v>23</v>
      </c>
      <c r="B15" s="40">
        <f>'【不使用】計算用(期待容量)'!B15</f>
        <v>5427.4235408535369</v>
      </c>
      <c r="C15" s="40">
        <f>'【不使用】計算用(期待容量)'!C15</f>
        <v>14410.210660137811</v>
      </c>
      <c r="D15" s="40">
        <f>'【不使用】計算用(期待容量)'!D15</f>
        <v>45248.79766210496</v>
      </c>
      <c r="E15" s="40">
        <f>'【不使用】計算用(期待容量)'!E15</f>
        <v>20846.286558441556</v>
      </c>
      <c r="F15" s="40">
        <f>'【不使用】計算用(期待容量)'!F15</f>
        <v>5673.4867312034439</v>
      </c>
      <c r="G15" s="40">
        <f>'【不使用】計算用(期待容量)'!G15</f>
        <v>21423.45860254491</v>
      </c>
      <c r="H15" s="40">
        <f>'【不使用】計算用(期待容量)'!H15</f>
        <v>9504.1851428516529</v>
      </c>
      <c r="I15" s="40">
        <f>'【不使用】計算用(期待容量)'!I15</f>
        <v>4617.598654618474</v>
      </c>
      <c r="J15" s="40">
        <f>'【不使用】計算用(期待容量)'!J15</f>
        <v>15470.455843694495</v>
      </c>
      <c r="K15" s="8"/>
    </row>
    <row r="16" spans="1:11" x14ac:dyDescent="0.25">
      <c r="B16" s="16"/>
      <c r="C16" s="16"/>
      <c r="D16" s="16"/>
      <c r="E16" s="16"/>
      <c r="F16" s="16"/>
      <c r="G16" s="16"/>
      <c r="H16" s="16"/>
      <c r="I16" s="16"/>
      <c r="J16" s="16"/>
      <c r="K16" s="21"/>
    </row>
    <row r="17" spans="1:12" x14ac:dyDescent="0.25">
      <c r="A17" s="1" t="s">
        <v>38</v>
      </c>
      <c r="B17" s="46">
        <f>'【不使用】計算用(期待容量)'!B17</f>
        <v>153988.39635787118</v>
      </c>
      <c r="C17" s="16"/>
      <c r="D17" s="16"/>
      <c r="E17" s="16"/>
      <c r="F17" s="16"/>
      <c r="G17" s="16"/>
      <c r="H17" s="16"/>
      <c r="I17" s="16"/>
      <c r="J17" s="16"/>
      <c r="K17" s="21"/>
    </row>
    <row r="18" spans="1:12" x14ac:dyDescent="0.25">
      <c r="B18" s="18"/>
      <c r="C18" s="18"/>
      <c r="D18" s="18"/>
      <c r="E18" s="18"/>
      <c r="F18" s="18"/>
      <c r="G18" s="18"/>
      <c r="H18" s="18"/>
      <c r="I18" s="18"/>
      <c r="J18" s="18"/>
      <c r="K18" s="8"/>
      <c r="L18" s="12"/>
    </row>
    <row r="19" spans="1:12" x14ac:dyDescent="0.25">
      <c r="A19" s="1" t="s">
        <v>90</v>
      </c>
      <c r="B19" s="18"/>
      <c r="C19" s="18"/>
      <c r="D19" s="18"/>
      <c r="E19" s="18"/>
      <c r="F19" s="18"/>
      <c r="G19" s="18"/>
      <c r="H19" s="18"/>
      <c r="I19" s="18"/>
      <c r="J19" s="18"/>
      <c r="K19" s="8"/>
    </row>
    <row r="20" spans="1:12" x14ac:dyDescent="0.25">
      <c r="A20" s="10" t="s">
        <v>12</v>
      </c>
      <c r="B20" s="40">
        <f>'【不使用】計算用(期待容量)'!B20</f>
        <v>733.49359875990217</v>
      </c>
      <c r="C20" s="40">
        <f>'【不使用】計算用(期待容量)'!C20</f>
        <v>2691.8873704648422</v>
      </c>
      <c r="D20" s="40">
        <f>'【不使用】計算用(期待容量)'!D20</f>
        <v>1761.2591634654027</v>
      </c>
      <c r="E20" s="40">
        <f>'【不使用】計算用(期待容量)'!E20</f>
        <v>1682.918037379221</v>
      </c>
      <c r="F20" s="40">
        <f>'【不使用】計算用(期待容量)'!F20</f>
        <v>1134.5917503319988</v>
      </c>
      <c r="G20" s="40">
        <f>'【不使用】計算用(期待容量)'!G20</f>
        <v>1823.1164326930427</v>
      </c>
      <c r="H20" s="40">
        <f>'【不使用】計算用(期待容量)'!H20</f>
        <v>890.26862856751904</v>
      </c>
      <c r="I20" s="40">
        <f>'【不使用】計算用(期待容量)'!I20</f>
        <v>403.47952507275204</v>
      </c>
      <c r="J20" s="40">
        <f>'【不使用】計算用(期待容量)'!J20</f>
        <v>745.11549326536715</v>
      </c>
      <c r="K20" s="8"/>
    </row>
    <row r="21" spans="1:12" x14ac:dyDescent="0.25">
      <c r="A21" s="10" t="s">
        <v>13</v>
      </c>
      <c r="B21" s="40">
        <f>'【不使用】計算用(期待容量)'!B21</f>
        <v>927.38389642740754</v>
      </c>
      <c r="C21" s="40">
        <f>'【不使用】計算用(期待容量)'!C21</f>
        <v>3365.9356367419359</v>
      </c>
      <c r="D21" s="40">
        <f>'【不使用】計算用(期待容量)'!D21</f>
        <v>3683.3680131429956</v>
      </c>
      <c r="E21" s="40">
        <f>'【不使用】計算用(期待容量)'!E21</f>
        <v>2853.8539263381504</v>
      </c>
      <c r="F21" s="40">
        <f>'【不使用】計算用(期待容量)'!F21</f>
        <v>1332.3441198874132</v>
      </c>
      <c r="G21" s="40">
        <f>'【不使用】計算用(期待容量)'!G21</f>
        <v>2717.8430394556849</v>
      </c>
      <c r="H21" s="40">
        <f>'【不使用】計算用(期待容量)'!H21</f>
        <v>1662.2681825917293</v>
      </c>
      <c r="I21" s="40">
        <f>'【不使用】計算用(期待容量)'!I21</f>
        <v>860.78865119237071</v>
      </c>
      <c r="J21" s="40">
        <f>'【不使用】計算用(期待容量)'!J21</f>
        <v>1266.5345342223038</v>
      </c>
      <c r="K21" s="8"/>
    </row>
    <row r="22" spans="1:12" x14ac:dyDescent="0.25">
      <c r="A22" s="10" t="s">
        <v>14</v>
      </c>
      <c r="B22" s="40">
        <f>'【不使用】計算用(期待容量)'!B22</f>
        <v>848.55378190148724</v>
      </c>
      <c r="C22" s="40">
        <f>'【不使用】計算用(期待容量)'!C22</f>
        <v>2999.8239112739629</v>
      </c>
      <c r="D22" s="40">
        <f>'【不使用】計算用(期待容量)'!D22</f>
        <v>3943.2426674628596</v>
      </c>
      <c r="E22" s="40">
        <f>'【不使用】計算用(期待容量)'!E22</f>
        <v>2995.2634030980853</v>
      </c>
      <c r="F22" s="40">
        <f>'【不使用】計算用(期待容量)'!F22</f>
        <v>1163.5816079126394</v>
      </c>
      <c r="G22" s="40">
        <f>'【不使用】計算用(期待容量)'!G22</f>
        <v>2810.2692921849475</v>
      </c>
      <c r="H22" s="40">
        <f>'【不使用】計算用(期待容量)'!H22</f>
        <v>1525.6353008396884</v>
      </c>
      <c r="I22" s="40">
        <f>'【不使用】計算用(期待容量)'!I22</f>
        <v>821.25561299164724</v>
      </c>
      <c r="J22" s="40">
        <f>'【不使用】計算用(期待容量)'!J22</f>
        <v>1719.6844223346952</v>
      </c>
      <c r="K22" s="8"/>
    </row>
    <row r="23" spans="1:12" x14ac:dyDescent="0.25">
      <c r="A23" s="10" t="s">
        <v>15</v>
      </c>
      <c r="B23" s="40">
        <f>'【不使用】計算用(期待容量)'!B23</f>
        <v>764.33149530539686</v>
      </c>
      <c r="C23" s="40">
        <f>'【不使用】計算用(期待容量)'!C23</f>
        <v>2934.8150566617451</v>
      </c>
      <c r="D23" s="40">
        <f>'【不使用】計算用(期待容量)'!D23</f>
        <v>5170.2746440525343</v>
      </c>
      <c r="E23" s="40">
        <f>'【不使用】計算用(期待容量)'!E23</f>
        <v>3514.7356803211774</v>
      </c>
      <c r="F23" s="40">
        <f>'【不使用】計算用(期待容量)'!F23</f>
        <v>1241.8425053441952</v>
      </c>
      <c r="G23" s="40">
        <f>'【不使用】計算用(期待容量)'!G23</f>
        <v>3201.7030541057734</v>
      </c>
      <c r="H23" s="40">
        <f>'【不使用】計算用(期待容量)'!H23</f>
        <v>2216.9171339968402</v>
      </c>
      <c r="I23" s="40">
        <f>'【不使用】計算用(期待容量)'!I23</f>
        <v>1098.0363970985181</v>
      </c>
      <c r="J23" s="40">
        <f>'【不使用】計算用(期待容量)'!J23</f>
        <v>2193.2440331137832</v>
      </c>
      <c r="K23" s="8"/>
    </row>
    <row r="24" spans="1:12" x14ac:dyDescent="0.25">
      <c r="A24" s="10" t="s">
        <v>16</v>
      </c>
      <c r="B24" s="40">
        <f>'【不使用】計算用(期待容量)'!B24</f>
        <v>745.67622874682991</v>
      </c>
      <c r="C24" s="40">
        <f>'【不使用】計算用(期待容量)'!C24</f>
        <v>3146.533860549127</v>
      </c>
      <c r="D24" s="40">
        <f>'【不使用】計算用(期待容量)'!D24</f>
        <v>5419.9742621498126</v>
      </c>
      <c r="E24" s="40">
        <f>'【不使用】計算用(期待容量)'!E24</f>
        <v>3941.8925618964022</v>
      </c>
      <c r="F24" s="40">
        <f>'【不使用】計算用(期待容量)'!F24</f>
        <v>1136.2873750668168</v>
      </c>
      <c r="G24" s="40">
        <f>'【不使用】計算用(期待容量)'!G24</f>
        <v>3103.8853514951475</v>
      </c>
      <c r="H24" s="40">
        <f>'【不使用】計算用(期待容量)'!H24</f>
        <v>2288.8346499496201</v>
      </c>
      <c r="I24" s="40">
        <f>'【不使用】計算用(期待容量)'!I24</f>
        <v>1188.3113529672999</v>
      </c>
      <c r="J24" s="40">
        <f>'【不使用】計算用(期待容量)'!J24</f>
        <v>2123.8443571789626</v>
      </c>
      <c r="K24" s="8"/>
    </row>
    <row r="25" spans="1:12" x14ac:dyDescent="0.25">
      <c r="A25" s="10" t="s">
        <v>17</v>
      </c>
      <c r="B25" s="40">
        <f>'【不使用】計算用(期待容量)'!B25</f>
        <v>631.705285570662</v>
      </c>
      <c r="C25" s="40">
        <f>'【不使用】計算用(期待容量)'!C25</f>
        <v>2517.7305634635268</v>
      </c>
      <c r="D25" s="40">
        <f>'【不使用】計算用(期待容量)'!D25</f>
        <v>3824.0605997543817</v>
      </c>
      <c r="E25" s="40">
        <f>'【不使用】計算用(期待容量)'!E25</f>
        <v>2731.0263331807646</v>
      </c>
      <c r="F25" s="40">
        <f>'【不使用】計算用(期待容量)'!F25</f>
        <v>858.77780297433037</v>
      </c>
      <c r="G25" s="40">
        <f>'【不使用】計算用(期待容量)'!G25</f>
        <v>2323.5871563025166</v>
      </c>
      <c r="H25" s="40">
        <f>'【不使用】計算用(期待容量)'!H25</f>
        <v>1441.9795861620928</v>
      </c>
      <c r="I25" s="40">
        <f>'【不使用】計算用(期待容量)'!I25</f>
        <v>816.91404336057303</v>
      </c>
      <c r="J25" s="40">
        <f>'【不使用】計算用(期待容量)'!J25</f>
        <v>1619.2386292311708</v>
      </c>
      <c r="K25" s="8"/>
    </row>
    <row r="26" spans="1:12" x14ac:dyDescent="0.25">
      <c r="A26" s="10" t="s">
        <v>18</v>
      </c>
      <c r="B26" s="40">
        <f>'【不使用】計算用(期待容量)'!B26</f>
        <v>594.89713156842981</v>
      </c>
      <c r="C26" s="40">
        <f>'【不使用】計算用(期待容量)'!C26</f>
        <v>2168.5588987422366</v>
      </c>
      <c r="D26" s="40">
        <f>'【不使用】計算用(期待容量)'!D26</f>
        <v>2415.8310827332257</v>
      </c>
      <c r="E26" s="40">
        <f>'【不使用】計算用(期待容量)'!E26</f>
        <v>1926.8877272811942</v>
      </c>
      <c r="F26" s="40">
        <f>'【不使用】計算用(期待容量)'!F26</f>
        <v>728.96583346051966</v>
      </c>
      <c r="G26" s="40">
        <f>'【不使用】計算用(期待容量)'!G26</f>
        <v>1611.2021618265221</v>
      </c>
      <c r="H26" s="40">
        <f>'【不使用】計算用(期待容量)'!H26</f>
        <v>1096.2640881269335</v>
      </c>
      <c r="I26" s="40">
        <f>'【不使用】計算用(期待容量)'!I26</f>
        <v>609.18821151790553</v>
      </c>
      <c r="J26" s="40">
        <f>'【不使用】計算用(期待容量)'!J26</f>
        <v>1212.9748647430511</v>
      </c>
      <c r="K26" s="8"/>
    </row>
    <row r="27" spans="1:12" x14ac:dyDescent="0.25">
      <c r="A27" s="10" t="s">
        <v>19</v>
      </c>
      <c r="B27" s="40">
        <f>'【不使用】計算用(期待容量)'!B27</f>
        <v>664.53021794856647</v>
      </c>
      <c r="C27" s="40">
        <f>'【不使用】計算用(期待容量)'!C27</f>
        <v>1962.18128673961</v>
      </c>
      <c r="D27" s="40">
        <f>'【不使用】計算用(期待容量)'!D27</f>
        <v>1159.6762453251897</v>
      </c>
      <c r="E27" s="40">
        <f>'【不使用】計算用(期待容量)'!E27</f>
        <v>943.44055536686665</v>
      </c>
      <c r="F27" s="40">
        <f>'【不使用】計算用(期待容量)'!F27</f>
        <v>649.03301167358541</v>
      </c>
      <c r="G27" s="40">
        <f>'【不使用】計算用(期待容量)'!G27</f>
        <v>952.67862716643833</v>
      </c>
      <c r="H27" s="40">
        <f>'【不使用】計算用(期待容量)'!H27</f>
        <v>423.43571933281197</v>
      </c>
      <c r="I27" s="40">
        <f>'【不使用】計算用(期待容量)'!I27</f>
        <v>238.66524143121009</v>
      </c>
      <c r="J27" s="40">
        <f>'【不使用】計算用(期待容量)'!J27</f>
        <v>626.0090950157014</v>
      </c>
      <c r="K27" s="8"/>
    </row>
    <row r="28" spans="1:12" x14ac:dyDescent="0.25">
      <c r="A28" s="10" t="s">
        <v>20</v>
      </c>
      <c r="B28" s="40">
        <f>'【不使用】計算用(期待容量)'!B28</f>
        <v>662.38496854288826</v>
      </c>
      <c r="C28" s="40">
        <f>'【不使用】計算用(期待容量)'!C28</f>
        <v>2444.1494449300362</v>
      </c>
      <c r="D28" s="40">
        <f>'【不使用】計算用(期待容量)'!D28</f>
        <v>1234.0096528264617</v>
      </c>
      <c r="E28" s="40">
        <f>'【不使用】計算用(期待容量)'!E28</f>
        <v>1305.9405241421134</v>
      </c>
      <c r="F28" s="40">
        <f>'【不使用】計算用(期待容量)'!F28</f>
        <v>745.42459995154127</v>
      </c>
      <c r="G28" s="40">
        <f>'【不使用】計算用(期待容量)'!G28</f>
        <v>1295.2825307309317</v>
      </c>
      <c r="H28" s="40">
        <f>'【不使用】計算用(期待容量)'!H28</f>
        <v>697.24439629706978</v>
      </c>
      <c r="I28" s="40">
        <f>'【不使用】計算用(期待容量)'!I28</f>
        <v>372.37697288423175</v>
      </c>
      <c r="J28" s="40">
        <f>'【不使用】計算用(期待容量)'!J28</f>
        <v>808.25690969473317</v>
      </c>
      <c r="K28" s="8"/>
    </row>
    <row r="29" spans="1:12" x14ac:dyDescent="0.25">
      <c r="A29" s="10" t="s">
        <v>21</v>
      </c>
      <c r="B29" s="40">
        <f>'【不使用】計算用(期待容量)'!B29</f>
        <v>582.39551402516975</v>
      </c>
      <c r="C29" s="40">
        <f>'【不使用】計算用(期待容量)'!C29</f>
        <v>2548.1649847065637</v>
      </c>
      <c r="D29" s="40">
        <f>'【不使用】計算用(期待容量)'!D29</f>
        <v>1386.9200354111115</v>
      </c>
      <c r="E29" s="40">
        <f>'【不使用】計算用(期待容量)'!E29</f>
        <v>1387.0568360962648</v>
      </c>
      <c r="F29" s="40">
        <f>'【不使用】計算用(期待容量)'!F29</f>
        <v>609.71276367151097</v>
      </c>
      <c r="G29" s="40">
        <f>'【不使用】計算用(期待容量)'!G29</f>
        <v>1361.2261109423166</v>
      </c>
      <c r="H29" s="40">
        <f>'【不使用】計算用(期待容量)'!H29</f>
        <v>938.1205364696084</v>
      </c>
      <c r="I29" s="40">
        <f>'【不使用】計算用(期待容量)'!I29</f>
        <v>441.41294662305711</v>
      </c>
      <c r="J29" s="40">
        <f>'【不使用】計算用(期待容量)'!J29</f>
        <v>975.29027205435568</v>
      </c>
      <c r="K29" s="8"/>
    </row>
    <row r="30" spans="1:12" x14ac:dyDescent="0.25">
      <c r="A30" s="10" t="s">
        <v>22</v>
      </c>
      <c r="B30" s="40">
        <f>'【不使用】計算用(期待容量)'!B30</f>
        <v>621.71688080292893</v>
      </c>
      <c r="C30" s="40">
        <f>'【不使用】計算用(期待容量)'!C30</f>
        <v>2466.6846089097057</v>
      </c>
      <c r="D30" s="40">
        <f>'【不使用】計算用(期待容量)'!D30</f>
        <v>1104.6931413512309</v>
      </c>
      <c r="E30" s="40">
        <f>'【不使用】計算用(期待容量)'!E30</f>
        <v>1067.3333822734553</v>
      </c>
      <c r="F30" s="40">
        <f>'【不使用】計算用(期待容量)'!F30</f>
        <v>588.91843206292037</v>
      </c>
      <c r="G30" s="40">
        <f>'【不使用】計算用(期待容量)'!G30</f>
        <v>1300.9389647787432</v>
      </c>
      <c r="H30" s="40">
        <f>'【不使用】計算用(期待容量)'!H30</f>
        <v>846.87414722654125</v>
      </c>
      <c r="I30" s="40">
        <f>'【不使用】計算用(期待容量)'!I30</f>
        <v>372.34484160421817</v>
      </c>
      <c r="J30" s="40">
        <f>'【不使用】計算用(期待容量)'!J30</f>
        <v>885.35560099030045</v>
      </c>
      <c r="K30" s="8"/>
    </row>
    <row r="31" spans="1:12" x14ac:dyDescent="0.25">
      <c r="A31" s="10" t="s">
        <v>23</v>
      </c>
      <c r="B31" s="40">
        <f>'【不使用】計算用(期待容量)'!B31</f>
        <v>547.43499258304746</v>
      </c>
      <c r="C31" s="40">
        <f>'【不使用】計算用(期待容量)'!C31</f>
        <v>2442.4614521339272</v>
      </c>
      <c r="D31" s="40">
        <f>'【不使用】計算用(期待容量)'!D31</f>
        <v>1295.1251686520745</v>
      </c>
      <c r="E31" s="40">
        <f>'【不使用】計算用(期待容量)'!E31</f>
        <v>1267.2368735585515</v>
      </c>
      <c r="F31" s="40">
        <f>'【不使用】計算用(期待容量)'!F31</f>
        <v>819.1981702058132</v>
      </c>
      <c r="G31" s="40">
        <f>'【不使用】計算用(期待容量)'!G31</f>
        <v>1432.6189017601846</v>
      </c>
      <c r="H31" s="40">
        <f>'【不使用】計算用(期待容量)'!H31</f>
        <v>873.0697748710827</v>
      </c>
      <c r="I31" s="40">
        <f>'【不使用】計算用(期待容量)'!I31</f>
        <v>423.53955203480166</v>
      </c>
      <c r="J31" s="40">
        <f>'【不使用】計算用(期待容量)'!J31</f>
        <v>900.13511420049599</v>
      </c>
      <c r="K31" s="8"/>
    </row>
    <row r="32" spans="1:12" x14ac:dyDescent="0.25">
      <c r="B32" s="19"/>
      <c r="C32" s="19"/>
      <c r="D32" s="19"/>
      <c r="E32" s="19"/>
      <c r="F32" s="19"/>
      <c r="G32" s="19"/>
      <c r="H32" s="19"/>
      <c r="I32" s="19"/>
      <c r="J32" s="19"/>
      <c r="K32" s="8"/>
    </row>
    <row r="33" spans="1:11" x14ac:dyDescent="0.25">
      <c r="A33" s="1" t="s">
        <v>91</v>
      </c>
      <c r="B33" s="18"/>
      <c r="C33" s="18"/>
      <c r="D33" s="18"/>
      <c r="E33" s="18"/>
      <c r="F33" s="18"/>
      <c r="G33" s="18"/>
      <c r="H33" s="18"/>
      <c r="I33" s="18"/>
      <c r="J33" s="18"/>
      <c r="K33" s="8"/>
    </row>
    <row r="34" spans="1:11" x14ac:dyDescent="0.25">
      <c r="A34" s="10" t="s">
        <v>12</v>
      </c>
      <c r="B34" s="40">
        <f>B4-B20</f>
        <v>4036.7122081725765</v>
      </c>
      <c r="C34" s="40">
        <f t="shared" ref="C34:J34" si="0">C4-C20</f>
        <v>9411.2641962702437</v>
      </c>
      <c r="D34" s="40">
        <f t="shared" si="0"/>
        <v>38443.706763876588</v>
      </c>
      <c r="E34" s="40">
        <f t="shared" si="0"/>
        <v>16878.0272872961</v>
      </c>
      <c r="F34" s="40">
        <f t="shared" si="0"/>
        <v>3673.2177369832389</v>
      </c>
      <c r="G34" s="40">
        <f t="shared" si="0"/>
        <v>15874.948410121329</v>
      </c>
      <c r="H34" s="40">
        <f t="shared" si="0"/>
        <v>6872.0221270435495</v>
      </c>
      <c r="I34" s="40">
        <f t="shared" si="0"/>
        <v>3493.3232419955216</v>
      </c>
      <c r="J34" s="40">
        <f t="shared" si="0"/>
        <v>11917.122997360253</v>
      </c>
      <c r="K34" s="8"/>
    </row>
    <row r="35" spans="1:11" x14ac:dyDescent="0.25">
      <c r="A35" s="10" t="s">
        <v>13</v>
      </c>
      <c r="B35" s="40">
        <f t="shared" ref="B35:J35" si="1">B5-B21</f>
        <v>3388.7442034323403</v>
      </c>
      <c r="C35" s="40">
        <f t="shared" si="1"/>
        <v>7911.8704247299893</v>
      </c>
      <c r="D35" s="40">
        <f t="shared" si="1"/>
        <v>35229.831417443907</v>
      </c>
      <c r="E35" s="40">
        <f t="shared" si="1"/>
        <v>15895.880456778734</v>
      </c>
      <c r="F35" s="40">
        <f t="shared" si="1"/>
        <v>3238.8054014727741</v>
      </c>
      <c r="G35" s="40">
        <f t="shared" si="1"/>
        <v>15498.452431352696</v>
      </c>
      <c r="H35" s="40">
        <f t="shared" si="1"/>
        <v>6154.3262349716842</v>
      </c>
      <c r="I35" s="40">
        <f t="shared" si="1"/>
        <v>3058.5389873618465</v>
      </c>
      <c r="J35" s="40">
        <f t="shared" si="1"/>
        <v>11591.626097315095</v>
      </c>
      <c r="K35" s="8"/>
    </row>
    <row r="36" spans="1:11" x14ac:dyDescent="0.25">
      <c r="A36" s="10" t="s">
        <v>14</v>
      </c>
      <c r="B36" s="40">
        <f t="shared" ref="B36:J36" si="2">B6-B22</f>
        <v>3490.2782033118974</v>
      </c>
      <c r="C36" s="40">
        <f t="shared" si="2"/>
        <v>9159.6534629233702</v>
      </c>
      <c r="D36" s="40">
        <f t="shared" si="2"/>
        <v>39060.916194839629</v>
      </c>
      <c r="E36" s="40">
        <f t="shared" si="2"/>
        <v>17215.102116382433</v>
      </c>
      <c r="F36" s="40">
        <f t="shared" si="2"/>
        <v>3855.9762699939579</v>
      </c>
      <c r="G36" s="40">
        <f t="shared" si="2"/>
        <v>18065.624873234214</v>
      </c>
      <c r="H36" s="40">
        <f t="shared" si="2"/>
        <v>7053.2989864393285</v>
      </c>
      <c r="I36" s="40">
        <f t="shared" si="2"/>
        <v>3649.9313769681921</v>
      </c>
      <c r="J36" s="40">
        <f t="shared" si="2"/>
        <v>12904.239906854174</v>
      </c>
      <c r="K36" s="8"/>
    </row>
    <row r="37" spans="1:11" x14ac:dyDescent="0.25">
      <c r="A37" s="10" t="s">
        <v>15</v>
      </c>
      <c r="B37" s="40">
        <f t="shared" ref="B37:J37" si="3">B7-B23</f>
        <v>4134.1762162017803</v>
      </c>
      <c r="C37" s="40">
        <f t="shared" si="3"/>
        <v>11529.751889923264</v>
      </c>
      <c r="D37" s="40">
        <f t="shared" si="3"/>
        <v>50349.366893052429</v>
      </c>
      <c r="E37" s="40">
        <f t="shared" si="3"/>
        <v>20968.224319678819</v>
      </c>
      <c r="F37" s="40">
        <f t="shared" si="3"/>
        <v>4948.5594146558042</v>
      </c>
      <c r="G37" s="40">
        <f t="shared" si="3"/>
        <v>22924.942945894229</v>
      </c>
      <c r="H37" s="40">
        <f t="shared" si="3"/>
        <v>8652.1696660031612</v>
      </c>
      <c r="I37" s="40">
        <f t="shared" si="3"/>
        <v>4510.6566029014821</v>
      </c>
      <c r="J37" s="40">
        <f t="shared" si="3"/>
        <v>16537.651966886217</v>
      </c>
      <c r="K37" s="8"/>
    </row>
    <row r="38" spans="1:11" x14ac:dyDescent="0.25">
      <c r="A38" s="10" t="s">
        <v>16</v>
      </c>
      <c r="B38" s="40">
        <f t="shared" ref="B38:J38" si="4">B8-B24</f>
        <v>4259.39887125317</v>
      </c>
      <c r="C38" s="40">
        <f t="shared" si="4"/>
        <v>11637.812339450875</v>
      </c>
      <c r="D38" s="40">
        <f t="shared" si="4"/>
        <v>50098.100737850182</v>
      </c>
      <c r="E38" s="40">
        <f t="shared" si="4"/>
        <v>20541.067438103593</v>
      </c>
      <c r="F38" s="40">
        <f t="shared" si="4"/>
        <v>5054.1145449331825</v>
      </c>
      <c r="G38" s="40">
        <f t="shared" si="4"/>
        <v>23022.760648504853</v>
      </c>
      <c r="H38" s="40">
        <f t="shared" si="4"/>
        <v>8580.2521500503808</v>
      </c>
      <c r="I38" s="40">
        <f t="shared" si="4"/>
        <v>4420.3816470327001</v>
      </c>
      <c r="J38" s="40">
        <f t="shared" si="4"/>
        <v>16607.051642821039</v>
      </c>
      <c r="K38" s="8"/>
    </row>
    <row r="39" spans="1:11" x14ac:dyDescent="0.25">
      <c r="A39" s="10" t="s">
        <v>17</v>
      </c>
      <c r="B39" s="40">
        <f t="shared" ref="B39:J39" si="5">B9-B25</f>
        <v>4075.2206039269454</v>
      </c>
      <c r="C39" s="40">
        <f t="shared" si="5"/>
        <v>10714.712019604931</v>
      </c>
      <c r="D39" s="40">
        <f t="shared" si="5"/>
        <v>43684.414618360737</v>
      </c>
      <c r="E39" s="40">
        <f t="shared" si="5"/>
        <v>19705.062822663389</v>
      </c>
      <c r="F39" s="40">
        <f t="shared" si="5"/>
        <v>4646.5557945242108</v>
      </c>
      <c r="G39" s="40">
        <f t="shared" si="5"/>
        <v>20224.334129625626</v>
      </c>
      <c r="H39" s="40">
        <f t="shared" si="5"/>
        <v>8063.24985788095</v>
      </c>
      <c r="I39" s="40">
        <f t="shared" si="5"/>
        <v>4082.2455048321985</v>
      </c>
      <c r="J39" s="40">
        <f t="shared" si="5"/>
        <v>14528.93531195691</v>
      </c>
      <c r="K39" s="8"/>
    </row>
    <row r="40" spans="1:11" x14ac:dyDescent="0.25">
      <c r="A40" s="10" t="s">
        <v>18</v>
      </c>
      <c r="B40" s="40">
        <f t="shared" ref="B40:J40" si="6">B10-B26</f>
        <v>4617.4369690927597</v>
      </c>
      <c r="C40" s="40">
        <f t="shared" si="6"/>
        <v>9950.6857558392039</v>
      </c>
      <c r="D40" s="40">
        <f t="shared" si="6"/>
        <v>37047.640614924792</v>
      </c>
      <c r="E40" s="40">
        <f t="shared" si="6"/>
        <v>17617.747954536986</v>
      </c>
      <c r="F40" s="40">
        <f t="shared" si="6"/>
        <v>3923.1463078316588</v>
      </c>
      <c r="G40" s="40">
        <f t="shared" si="6"/>
        <v>17045.100445957909</v>
      </c>
      <c r="H40" s="40">
        <f t="shared" si="6"/>
        <v>7043.0193975763723</v>
      </c>
      <c r="I40" s="40">
        <f t="shared" si="6"/>
        <v>3434.0262202090021</v>
      </c>
      <c r="J40" s="40">
        <f t="shared" si="6"/>
        <v>12548.399158544891</v>
      </c>
      <c r="K40" s="8"/>
    </row>
    <row r="41" spans="1:11" x14ac:dyDescent="0.25">
      <c r="A41" s="10" t="s">
        <v>19</v>
      </c>
      <c r="B41" s="40">
        <f t="shared" ref="B41:J41" si="7">B11-B27</f>
        <v>4761.6983815705689</v>
      </c>
      <c r="C41" s="40">
        <f t="shared" si="7"/>
        <v>11554.862997925398</v>
      </c>
      <c r="D41" s="40">
        <f t="shared" si="7"/>
        <v>40788.114429195128</v>
      </c>
      <c r="E41" s="40">
        <f t="shared" si="7"/>
        <v>18382.597269308455</v>
      </c>
      <c r="F41" s="40">
        <f t="shared" si="7"/>
        <v>4482.6269553696147</v>
      </c>
      <c r="G41" s="40">
        <f t="shared" si="7"/>
        <v>18446.747145288649</v>
      </c>
      <c r="H41" s="40">
        <f t="shared" si="7"/>
        <v>8288.124819252891</v>
      </c>
      <c r="I41" s="40">
        <f t="shared" si="7"/>
        <v>3928.4359834683883</v>
      </c>
      <c r="J41" s="40">
        <f t="shared" si="7"/>
        <v>13413.84545560597</v>
      </c>
      <c r="K41" s="8"/>
    </row>
    <row r="42" spans="1:11" x14ac:dyDescent="0.25">
      <c r="A42" s="10" t="s">
        <v>20</v>
      </c>
      <c r="B42" s="40">
        <f t="shared" ref="B42:J42" si="8">B12-B28</f>
        <v>5182.0730980169201</v>
      </c>
      <c r="C42" s="40">
        <f t="shared" si="8"/>
        <v>12630.475842007363</v>
      </c>
      <c r="D42" s="40">
        <f t="shared" si="8"/>
        <v>45255.903139639675</v>
      </c>
      <c r="E42" s="40">
        <f t="shared" si="8"/>
        <v>20454.482527805936</v>
      </c>
      <c r="F42" s="40">
        <f t="shared" si="8"/>
        <v>5077.531583434039</v>
      </c>
      <c r="G42" s="40">
        <f t="shared" si="8"/>
        <v>22015.317792622362</v>
      </c>
      <c r="H42" s="40">
        <f t="shared" si="8"/>
        <v>9817.8242998213009</v>
      </c>
      <c r="I42" s="40">
        <f t="shared" si="8"/>
        <v>4797.0810331398652</v>
      </c>
      <c r="J42" s="40">
        <f t="shared" si="8"/>
        <v>17148.808244439864</v>
      </c>
      <c r="K42" s="8"/>
    </row>
    <row r="43" spans="1:11" x14ac:dyDescent="0.25">
      <c r="A43" s="10" t="s">
        <v>21</v>
      </c>
      <c r="B43" s="40">
        <f t="shared" ref="B43:J43" si="9">B13-B29</f>
        <v>5381.5566859748305</v>
      </c>
      <c r="C43" s="40">
        <f t="shared" si="9"/>
        <v>13133.399615293438</v>
      </c>
      <c r="D43" s="40">
        <f t="shared" si="9"/>
        <v>48454.546675226586</v>
      </c>
      <c r="E43" s="40">
        <f t="shared" si="9"/>
        <v>21436.546702864769</v>
      </c>
      <c r="F43" s="40">
        <f t="shared" si="9"/>
        <v>5518.4102179192641</v>
      </c>
      <c r="G43" s="40">
        <f t="shared" si="9"/>
        <v>22682.71944070439</v>
      </c>
      <c r="H43" s="40">
        <f t="shared" si="9"/>
        <v>9828.6247467740504</v>
      </c>
      <c r="I43" s="40">
        <f t="shared" si="9"/>
        <v>4728.0450594010399</v>
      </c>
      <c r="J43" s="40">
        <f t="shared" si="9"/>
        <v>17217.127894118923</v>
      </c>
      <c r="K43" s="8"/>
    </row>
    <row r="44" spans="1:11" x14ac:dyDescent="0.25">
      <c r="A44" s="10" t="s">
        <v>22</v>
      </c>
      <c r="B44" s="40">
        <f t="shared" ref="B44:J44" si="10">B14-B30</f>
        <v>5259.7843671233377</v>
      </c>
      <c r="C44" s="40">
        <f t="shared" si="10"/>
        <v>13043.60355615407</v>
      </c>
      <c r="D44" s="40">
        <f t="shared" si="10"/>
        <v>48736.460261865483</v>
      </c>
      <c r="E44" s="40">
        <f t="shared" si="10"/>
        <v>21756.270156687577</v>
      </c>
      <c r="F44" s="40">
        <f t="shared" si="10"/>
        <v>5539.2045495278553</v>
      </c>
      <c r="G44" s="40">
        <f t="shared" si="10"/>
        <v>22743.006586867963</v>
      </c>
      <c r="H44" s="40">
        <f t="shared" si="10"/>
        <v>9919.8711360171183</v>
      </c>
      <c r="I44" s="40">
        <f t="shared" si="10"/>
        <v>4797.1131644198786</v>
      </c>
      <c r="J44" s="40">
        <f t="shared" si="10"/>
        <v>17307.06256518298</v>
      </c>
      <c r="K44" s="8"/>
    </row>
    <row r="45" spans="1:11" x14ac:dyDescent="0.25">
      <c r="A45" s="10" t="s">
        <v>23</v>
      </c>
      <c r="B45" s="40">
        <f t="shared" ref="B45:J45" si="11">B15-B31</f>
        <v>4879.9885482704894</v>
      </c>
      <c r="C45" s="40">
        <f t="shared" si="11"/>
        <v>11967.749208003883</v>
      </c>
      <c r="D45" s="40">
        <f t="shared" si="11"/>
        <v>43953.672493452883</v>
      </c>
      <c r="E45" s="40">
        <f t="shared" si="11"/>
        <v>19579.049684883004</v>
      </c>
      <c r="F45" s="40">
        <f t="shared" si="11"/>
        <v>4854.2885609976311</v>
      </c>
      <c r="G45" s="40">
        <f t="shared" si="11"/>
        <v>19990.839700784723</v>
      </c>
      <c r="H45" s="40">
        <f t="shared" si="11"/>
        <v>8631.1153679805702</v>
      </c>
      <c r="I45" s="40">
        <f t="shared" si="11"/>
        <v>4194.059102583672</v>
      </c>
      <c r="J45" s="40">
        <f t="shared" si="11"/>
        <v>14570.320729494</v>
      </c>
      <c r="K45" s="8"/>
    </row>
    <row r="46" spans="1:11" x14ac:dyDescent="0.25">
      <c r="B46" s="18"/>
      <c r="C46" s="18"/>
      <c r="D46" s="18"/>
      <c r="E46" s="18"/>
      <c r="F46" s="18"/>
      <c r="G46" s="18"/>
      <c r="H46" s="18"/>
      <c r="I46" s="18"/>
      <c r="J46" s="18"/>
      <c r="K46" s="8"/>
    </row>
    <row r="47" spans="1:11" x14ac:dyDescent="0.25">
      <c r="A47" s="1" t="s">
        <v>92</v>
      </c>
      <c r="B47" s="18"/>
      <c r="C47" s="18"/>
      <c r="D47" s="18"/>
      <c r="E47" s="18"/>
      <c r="F47" s="18"/>
      <c r="G47" s="18"/>
      <c r="H47" s="18"/>
      <c r="I47" s="18"/>
      <c r="J47" s="18"/>
      <c r="K47" s="21" t="s">
        <v>43</v>
      </c>
    </row>
    <row r="48" spans="1:11" x14ac:dyDescent="0.25">
      <c r="A48" s="10" t="s">
        <v>12</v>
      </c>
      <c r="B48" s="41">
        <f>IF(記載例!$E$16=B$2,記載例!$E$19/1000,0)</f>
        <v>0</v>
      </c>
      <c r="C48" s="41">
        <f>IF(記載例!$E$16=C$2,記載例!$E$19/1000,0)</f>
        <v>0</v>
      </c>
      <c r="D48" s="41">
        <f>IF(記載例!$E$16=D$2,記載例!$E$19/1000,0)</f>
        <v>10</v>
      </c>
      <c r="E48" s="41">
        <f>IF(記載例!$E$16=E$2,記載例!$E$19/1000,0)</f>
        <v>0</v>
      </c>
      <c r="F48" s="41">
        <f>IF(記載例!$E$16=F$2,記載例!$E$19/1000,0)</f>
        <v>0</v>
      </c>
      <c r="G48" s="41">
        <f>IF(記載例!$E$16=G$2,記載例!$E$19/1000,0)</f>
        <v>0</v>
      </c>
      <c r="H48" s="41">
        <f>IF(記載例!$E$16=H$2,記載例!$E$19/1000,0)</f>
        <v>0</v>
      </c>
      <c r="I48" s="41">
        <f>IF(記載例!$E$16=I$2,記載例!$E$19/1000,0)</f>
        <v>0</v>
      </c>
      <c r="J48" s="41">
        <f>IF(記載例!$E$16=J$2,記載例!$E$19/1000,0)</f>
        <v>0</v>
      </c>
      <c r="K48" s="42">
        <f>SUM(B48:J48)</f>
        <v>10</v>
      </c>
    </row>
    <row r="49" spans="1:11" x14ac:dyDescent="0.25">
      <c r="A49" s="10" t="s">
        <v>13</v>
      </c>
      <c r="B49" s="41">
        <f>IF(記載例!$E$16=B$2,記載例!$F$19/1000,0)</f>
        <v>0</v>
      </c>
      <c r="C49" s="41">
        <f>IF(記載例!$E$16=C$2,記載例!$F$19/1000,0)</f>
        <v>0</v>
      </c>
      <c r="D49" s="41">
        <f>IF(記載例!$E$16=D$2,記載例!$F$19/1000,0)</f>
        <v>10</v>
      </c>
      <c r="E49" s="41">
        <f>IF(記載例!$E$16=E$2,記載例!$F$19/1000,0)</f>
        <v>0</v>
      </c>
      <c r="F49" s="41">
        <f>IF(記載例!$E$16=F$2,記載例!$F$19/1000,0)</f>
        <v>0</v>
      </c>
      <c r="G49" s="41">
        <f>IF(記載例!$E$16=G$2,記載例!$F$19/1000,0)</f>
        <v>0</v>
      </c>
      <c r="H49" s="41">
        <f>IF(記載例!$E$16=H$2,記載例!$F$19/1000,0)</f>
        <v>0</v>
      </c>
      <c r="I49" s="41">
        <f>IF(記載例!$E$16=I$2,記載例!$F$19/1000,0)</f>
        <v>0</v>
      </c>
      <c r="J49" s="41">
        <f>IF(記載例!$E$16=J$2,記載例!$F$19/1000,0)</f>
        <v>0</v>
      </c>
      <c r="K49" s="42">
        <f t="shared" ref="K49:K59" si="12">SUM(B49:J49)</f>
        <v>10</v>
      </c>
    </row>
    <row r="50" spans="1:11" x14ac:dyDescent="0.25">
      <c r="A50" s="10" t="s">
        <v>14</v>
      </c>
      <c r="B50" s="41">
        <f>IF(記載例!$E$16=B$2,記載例!$G$19/1000,0)</f>
        <v>0</v>
      </c>
      <c r="C50" s="41">
        <f>IF(記載例!$E$16=C$2,記載例!$G$19/1000,0)</f>
        <v>0</v>
      </c>
      <c r="D50" s="41">
        <f>IF(記載例!$E$16=D$2,記載例!$G$19/1000,0)</f>
        <v>10</v>
      </c>
      <c r="E50" s="41">
        <f>IF(記載例!$E$16=E$2,記載例!$G$19/1000,0)</f>
        <v>0</v>
      </c>
      <c r="F50" s="41">
        <f>IF(記載例!$E$16=F$2,記載例!$G$19/1000,0)</f>
        <v>0</v>
      </c>
      <c r="G50" s="41">
        <f>IF(記載例!$E$16=G$2,記載例!$G$19/1000,0)</f>
        <v>0</v>
      </c>
      <c r="H50" s="41">
        <f>IF(記載例!$E$16=H$2,記載例!$G$19/1000,0)</f>
        <v>0</v>
      </c>
      <c r="I50" s="41">
        <f>IF(記載例!$E$16=I$2,記載例!$G$19/1000,0)</f>
        <v>0</v>
      </c>
      <c r="J50" s="41">
        <f>IF(記載例!$E$16=J$2,記載例!$G$19/1000,0)</f>
        <v>0</v>
      </c>
      <c r="K50" s="42">
        <f t="shared" si="12"/>
        <v>10</v>
      </c>
    </row>
    <row r="51" spans="1:11" x14ac:dyDescent="0.25">
      <c r="A51" s="10" t="s">
        <v>15</v>
      </c>
      <c r="B51" s="41">
        <f>IF(記載例!$E$16=B$2,記載例!$H$19/1000,0)</f>
        <v>0</v>
      </c>
      <c r="C51" s="41">
        <f>IF(記載例!$E$16=C$2,記載例!$H$19/1000,0)</f>
        <v>0</v>
      </c>
      <c r="D51" s="41">
        <f>IF(記載例!$E$16=D$2,記載例!$H$19/1000,0)</f>
        <v>10</v>
      </c>
      <c r="E51" s="41">
        <f>IF(記載例!$E$16=E$2,記載例!$H$19/1000,0)</f>
        <v>0</v>
      </c>
      <c r="F51" s="41">
        <f>IF(記載例!$E$16=F$2,記載例!$H$19/1000,0)</f>
        <v>0</v>
      </c>
      <c r="G51" s="41">
        <f>IF(記載例!$E$16=G$2,記載例!$H$19/1000,0)</f>
        <v>0</v>
      </c>
      <c r="H51" s="41">
        <f>IF(記載例!$E$16=H$2,記載例!$H$19/1000,0)</f>
        <v>0</v>
      </c>
      <c r="I51" s="41">
        <f>IF(記載例!$E$16=I$2,記載例!$H$19/1000,0)</f>
        <v>0</v>
      </c>
      <c r="J51" s="41">
        <f>IF(記載例!$E$16=J$2,記載例!$H$19/1000,0)</f>
        <v>0</v>
      </c>
      <c r="K51" s="42">
        <f t="shared" si="12"/>
        <v>10</v>
      </c>
    </row>
    <row r="52" spans="1:11" x14ac:dyDescent="0.25">
      <c r="A52" s="10" t="s">
        <v>16</v>
      </c>
      <c r="B52" s="41">
        <f>IF(記載例!$E$16=B$2,記載例!$I$19/1000,0)</f>
        <v>0</v>
      </c>
      <c r="C52" s="41">
        <f>IF(記載例!$E$16=C$2,記載例!$I$19/1000,0)</f>
        <v>0</v>
      </c>
      <c r="D52" s="41">
        <f>IF(記載例!$E$16=D$2,記載例!$I$19/1000,0)</f>
        <v>10</v>
      </c>
      <c r="E52" s="41">
        <f>IF(記載例!$E$16=E$2,記載例!$I$19/1000,0)</f>
        <v>0</v>
      </c>
      <c r="F52" s="41">
        <f>IF(記載例!$E$16=F$2,記載例!$I$19/1000,0)</f>
        <v>0</v>
      </c>
      <c r="G52" s="41">
        <f>IF(記載例!$E$16=G$2,記載例!$I$19/1000,0)</f>
        <v>0</v>
      </c>
      <c r="H52" s="41">
        <f>IF(記載例!$E$16=H$2,記載例!$I$19/1000,0)</f>
        <v>0</v>
      </c>
      <c r="I52" s="41">
        <f>IF(記載例!$E$16=I$2,記載例!$I$19/1000,0)</f>
        <v>0</v>
      </c>
      <c r="J52" s="41">
        <f>IF(記載例!$E$16=J$2,記載例!$I$19/1000,0)</f>
        <v>0</v>
      </c>
      <c r="K52" s="42">
        <f t="shared" si="12"/>
        <v>10</v>
      </c>
    </row>
    <row r="53" spans="1:11" x14ac:dyDescent="0.25">
      <c r="A53" s="10" t="s">
        <v>17</v>
      </c>
      <c r="B53" s="41">
        <f>IF(記載例!$E$16=B$2,記載例!$J$19/1000,0)</f>
        <v>0</v>
      </c>
      <c r="C53" s="41">
        <f>IF(記載例!$E$16=C$2,記載例!$J$19/1000,0)</f>
        <v>0</v>
      </c>
      <c r="D53" s="41">
        <f>IF(記載例!$E$16=D$2,記載例!$J$19/1000,0)</f>
        <v>10</v>
      </c>
      <c r="E53" s="41">
        <f>IF(記載例!$E$16=E$2,記載例!$J$19/1000,0)</f>
        <v>0</v>
      </c>
      <c r="F53" s="41">
        <f>IF(記載例!$E$16=F$2,記載例!$J$19/1000,0)</f>
        <v>0</v>
      </c>
      <c r="G53" s="41">
        <f>IF(記載例!$E$16=G$2,記載例!$J$19/1000,0)</f>
        <v>0</v>
      </c>
      <c r="H53" s="41">
        <f>IF(記載例!$E$16=H$2,記載例!$J$19/1000,0)</f>
        <v>0</v>
      </c>
      <c r="I53" s="41">
        <f>IF(記載例!$E$16=I$2,記載例!$J$19/1000,0)</f>
        <v>0</v>
      </c>
      <c r="J53" s="41">
        <f>IF(記載例!$E$16=J$2,記載例!$J$19/1000,0)</f>
        <v>0</v>
      </c>
      <c r="K53" s="42">
        <f t="shared" si="12"/>
        <v>10</v>
      </c>
    </row>
    <row r="54" spans="1:11" x14ac:dyDescent="0.25">
      <c r="A54" s="10" t="s">
        <v>18</v>
      </c>
      <c r="B54" s="41">
        <f>IF(記載例!$E$16=B$2,記載例!$K$19/1000,0)</f>
        <v>0</v>
      </c>
      <c r="C54" s="41">
        <f>IF(記載例!$E$16=C$2,記載例!$K$19/1000,0)</f>
        <v>0</v>
      </c>
      <c r="D54" s="41">
        <f>IF(記載例!$E$16=D$2,記載例!$K$19/1000,0)</f>
        <v>10</v>
      </c>
      <c r="E54" s="41">
        <f>IF(記載例!$E$16=E$2,記載例!$K$19/1000,0)</f>
        <v>0</v>
      </c>
      <c r="F54" s="41">
        <f>IF(記載例!$E$16=F$2,記載例!$K$19/1000,0)</f>
        <v>0</v>
      </c>
      <c r="G54" s="41">
        <f>IF(記載例!$E$16=G$2,記載例!$K$19/1000,0)</f>
        <v>0</v>
      </c>
      <c r="H54" s="41">
        <f>IF(記載例!$E$16=H$2,記載例!$K$19/1000,0)</f>
        <v>0</v>
      </c>
      <c r="I54" s="41">
        <f>IF(記載例!$E$16=I$2,記載例!$K$19/1000,0)</f>
        <v>0</v>
      </c>
      <c r="J54" s="41">
        <f>IF(記載例!$E$16=J$2,記載例!$K$19/1000,0)</f>
        <v>0</v>
      </c>
      <c r="K54" s="42">
        <f t="shared" si="12"/>
        <v>10</v>
      </c>
    </row>
    <row r="55" spans="1:11" x14ac:dyDescent="0.25">
      <c r="A55" s="10" t="s">
        <v>19</v>
      </c>
      <c r="B55" s="41">
        <f>IF(記載例!$E$16=B$2,記載例!$L$19/1000,0)</f>
        <v>0</v>
      </c>
      <c r="C55" s="41">
        <f>IF(記載例!$E$16=C$2,記載例!$L$19/1000,0)</f>
        <v>0</v>
      </c>
      <c r="D55" s="41">
        <f>IF(記載例!$E$16=D$2,記載例!$L$19/1000,0)</f>
        <v>10</v>
      </c>
      <c r="E55" s="41">
        <f>IF(記載例!$E$16=E$2,記載例!$L$19/1000,0)</f>
        <v>0</v>
      </c>
      <c r="F55" s="41">
        <f>IF(記載例!$E$16=F$2,記載例!$L$19/1000,0)</f>
        <v>0</v>
      </c>
      <c r="G55" s="41">
        <f>IF(記載例!$E$16=G$2,記載例!$L$19/1000,0)</f>
        <v>0</v>
      </c>
      <c r="H55" s="41">
        <f>IF(記載例!$E$16=H$2,記載例!$L$19/1000,0)</f>
        <v>0</v>
      </c>
      <c r="I55" s="41">
        <f>IF(記載例!$E$16=I$2,記載例!$L$19/1000,0)</f>
        <v>0</v>
      </c>
      <c r="J55" s="41">
        <f>IF(記載例!$E$16=J$2,記載例!$L$19/1000,0)</f>
        <v>0</v>
      </c>
      <c r="K55" s="42">
        <f t="shared" si="12"/>
        <v>10</v>
      </c>
    </row>
    <row r="56" spans="1:11" x14ac:dyDescent="0.25">
      <c r="A56" s="10" t="s">
        <v>20</v>
      </c>
      <c r="B56" s="41">
        <f>IF(記載例!$E$16=B$2,記載例!$M$19/1000,0)</f>
        <v>0</v>
      </c>
      <c r="C56" s="41">
        <f>IF(記載例!$E$16=C$2,記載例!$M$19/1000,0)</f>
        <v>0</v>
      </c>
      <c r="D56" s="41">
        <f>IF(記載例!$E$16=D$2,記載例!$M$19/1000,0)</f>
        <v>10</v>
      </c>
      <c r="E56" s="41">
        <f>IF(記載例!$E$16=E$2,記載例!$M$19/1000,0)</f>
        <v>0</v>
      </c>
      <c r="F56" s="41">
        <f>IF(記載例!$E$16=F$2,記載例!$M$19/1000,0)</f>
        <v>0</v>
      </c>
      <c r="G56" s="41">
        <f>IF(記載例!$E$16=G$2,記載例!$M$19/1000,0)</f>
        <v>0</v>
      </c>
      <c r="H56" s="41">
        <f>IF(記載例!$E$16=H$2,記載例!$M$19/1000,0)</f>
        <v>0</v>
      </c>
      <c r="I56" s="41">
        <f>IF(記載例!$E$16=I$2,記載例!$M$19/1000,0)</f>
        <v>0</v>
      </c>
      <c r="J56" s="41">
        <f>IF(記載例!$E$16=J$2,記載例!$M$19/1000,0)</f>
        <v>0</v>
      </c>
      <c r="K56" s="42">
        <f t="shared" si="12"/>
        <v>10</v>
      </c>
    </row>
    <row r="57" spans="1:11" x14ac:dyDescent="0.25">
      <c r="A57" s="10" t="s">
        <v>21</v>
      </c>
      <c r="B57" s="41">
        <f>IF(記載例!$E$16=B$2,記載例!$N$19/1000,0)</f>
        <v>0</v>
      </c>
      <c r="C57" s="41">
        <f>IF(記載例!$E$16=C$2,記載例!$N$19/1000,0)</f>
        <v>0</v>
      </c>
      <c r="D57" s="41">
        <f>IF(記載例!$E$16=D$2,記載例!$N$19/1000,0)</f>
        <v>10</v>
      </c>
      <c r="E57" s="41">
        <f>IF(記載例!$E$16=E$2,記載例!$N$19/1000,0)</f>
        <v>0</v>
      </c>
      <c r="F57" s="41">
        <f>IF(記載例!$E$16=F$2,記載例!$N$19/1000,0)</f>
        <v>0</v>
      </c>
      <c r="G57" s="41">
        <f>IF(記載例!$E$16=G$2,記載例!$N$19/1000,0)</f>
        <v>0</v>
      </c>
      <c r="H57" s="41">
        <f>IF(記載例!$E$16=H$2,記載例!$N$19/1000,0)</f>
        <v>0</v>
      </c>
      <c r="I57" s="41">
        <f>IF(記載例!$E$16=I$2,記載例!$N$19/1000,0)</f>
        <v>0</v>
      </c>
      <c r="J57" s="41">
        <f>IF(記載例!$E$16=J$2,記載例!$N$19/1000,0)</f>
        <v>0</v>
      </c>
      <c r="K57" s="42">
        <f t="shared" si="12"/>
        <v>10</v>
      </c>
    </row>
    <row r="58" spans="1:11" x14ac:dyDescent="0.25">
      <c r="A58" s="10" t="s">
        <v>22</v>
      </c>
      <c r="B58" s="41">
        <f>IF(記載例!$E$16=B$2,記載例!$O$19/1000,0)</f>
        <v>0</v>
      </c>
      <c r="C58" s="41">
        <f>IF(記載例!$E$16=C$2,記載例!$O$19/1000,0)</f>
        <v>0</v>
      </c>
      <c r="D58" s="41">
        <f>IF(記載例!$E$16=D$2,記載例!$O$19/1000,0)</f>
        <v>10</v>
      </c>
      <c r="E58" s="41">
        <f>IF(記載例!$E$16=E$2,記載例!$O$19/1000,0)</f>
        <v>0</v>
      </c>
      <c r="F58" s="41">
        <f>IF(記載例!$E$16=F$2,記載例!$O$19/1000,0)</f>
        <v>0</v>
      </c>
      <c r="G58" s="41">
        <f>IF(記載例!$E$16=G$2,記載例!$O$19/1000,0)</f>
        <v>0</v>
      </c>
      <c r="H58" s="41">
        <f>IF(記載例!$E$16=H$2,記載例!$O$19/1000,0)</f>
        <v>0</v>
      </c>
      <c r="I58" s="41">
        <f>IF(記載例!$E$16=I$2,記載例!$O$19/1000,0)</f>
        <v>0</v>
      </c>
      <c r="J58" s="41">
        <f>IF(記載例!$E$16=J$2,記載例!$O$19/1000,0)</f>
        <v>0</v>
      </c>
      <c r="K58" s="42">
        <f t="shared" si="12"/>
        <v>10</v>
      </c>
    </row>
    <row r="59" spans="1:11" x14ac:dyDescent="0.25">
      <c r="A59" s="10" t="s">
        <v>23</v>
      </c>
      <c r="B59" s="41">
        <f>IF(記載例!$E$16=B$2,記載例!$P$19/1000,0)</f>
        <v>0</v>
      </c>
      <c r="C59" s="41">
        <f>IF(記載例!$E$16=C$2,記載例!$P$19/1000,0)</f>
        <v>0</v>
      </c>
      <c r="D59" s="41">
        <f>IF(記載例!$E$16=D$2,記載例!$P$19/1000,0)</f>
        <v>10</v>
      </c>
      <c r="E59" s="41">
        <f>IF(記載例!$E$16=E$2,記載例!$P$19/1000,0)</f>
        <v>0</v>
      </c>
      <c r="F59" s="41">
        <f>IF(記載例!$E$16=F$2,記載例!$P$19/1000,0)</f>
        <v>0</v>
      </c>
      <c r="G59" s="41">
        <f>IF(記載例!$E$16=G$2,記載例!$P$19/1000,0)</f>
        <v>0</v>
      </c>
      <c r="H59" s="41">
        <f>IF(記載例!$E$16=H$2,記載例!$P$19/1000,0)</f>
        <v>0</v>
      </c>
      <c r="I59" s="41">
        <f>IF(記載例!$E$16=I$2,記載例!$P$19/1000,0)</f>
        <v>0</v>
      </c>
      <c r="J59" s="41">
        <f>IF(記載例!$E$16=J$2,記載例!$P$19/1000,0)</f>
        <v>0</v>
      </c>
      <c r="K59" s="42">
        <f t="shared" si="12"/>
        <v>10</v>
      </c>
    </row>
    <row r="60" spans="1:11" x14ac:dyDescent="0.25">
      <c r="B60" s="18"/>
      <c r="C60" s="18"/>
      <c r="D60" s="18"/>
      <c r="E60" s="18"/>
      <c r="F60" s="18"/>
      <c r="G60" s="18"/>
      <c r="H60" s="18"/>
      <c r="I60" s="18"/>
      <c r="J60" s="18"/>
      <c r="K60" s="8"/>
    </row>
    <row r="61" spans="1:11" x14ac:dyDescent="0.25">
      <c r="A61" s="1" t="s">
        <v>93</v>
      </c>
      <c r="B61" s="18"/>
      <c r="C61" s="18"/>
      <c r="D61" s="18"/>
      <c r="E61" s="18"/>
      <c r="F61" s="18"/>
      <c r="G61" s="18"/>
      <c r="H61" s="18"/>
      <c r="I61" s="18"/>
      <c r="J61" s="18"/>
      <c r="K61" s="8"/>
    </row>
    <row r="62" spans="1:11" x14ac:dyDescent="0.25">
      <c r="A62" s="10" t="s">
        <v>12</v>
      </c>
      <c r="B62" s="40">
        <f>B34-(B48-MIN(B$48:B$59))</f>
        <v>4036.7122081725765</v>
      </c>
      <c r="C62" s="40">
        <f>C34-(C48-MIN(C$48:C$59))</f>
        <v>9411.2641962702437</v>
      </c>
      <c r="D62" s="40">
        <f t="shared" ref="D62:J62" si="13">D34-(D48-MIN(D$48:D$59))</f>
        <v>38443.706763876588</v>
      </c>
      <c r="E62" s="40">
        <f t="shared" si="13"/>
        <v>16878.0272872961</v>
      </c>
      <c r="F62" s="40">
        <f t="shared" si="13"/>
        <v>3673.2177369832389</v>
      </c>
      <c r="G62" s="40">
        <f>G34-(G48-MIN(G$48:G$59))</f>
        <v>15874.948410121329</v>
      </c>
      <c r="H62" s="40">
        <f t="shared" si="13"/>
        <v>6872.0221270435495</v>
      </c>
      <c r="I62" s="40">
        <f t="shared" si="13"/>
        <v>3493.3232419955216</v>
      </c>
      <c r="J62" s="40">
        <f t="shared" si="13"/>
        <v>11917.122997360253</v>
      </c>
      <c r="K62" s="8"/>
    </row>
    <row r="63" spans="1:11" x14ac:dyDescent="0.25">
      <c r="A63" s="10" t="s">
        <v>13</v>
      </c>
      <c r="B63" s="40">
        <f>B35-(B49-MIN(B$48:B$59))</f>
        <v>3388.7442034323403</v>
      </c>
      <c r="C63" s="40">
        <f t="shared" ref="B63:J73" si="14">C35-(C49-MIN(C$48:C$59))</f>
        <v>7911.8704247299893</v>
      </c>
      <c r="D63" s="40">
        <f t="shared" si="14"/>
        <v>35229.831417443907</v>
      </c>
      <c r="E63" s="40">
        <f t="shared" si="14"/>
        <v>15895.880456778734</v>
      </c>
      <c r="F63" s="40">
        <f t="shared" si="14"/>
        <v>3238.8054014727741</v>
      </c>
      <c r="G63" s="40">
        <f>G35-(G49-MIN(G$48:G$59))</f>
        <v>15498.452431352696</v>
      </c>
      <c r="H63" s="40">
        <f t="shared" si="14"/>
        <v>6154.3262349716842</v>
      </c>
      <c r="I63" s="40">
        <f t="shared" si="14"/>
        <v>3058.5389873618465</v>
      </c>
      <c r="J63" s="40">
        <f t="shared" si="14"/>
        <v>11591.626097315095</v>
      </c>
      <c r="K63" s="8"/>
    </row>
    <row r="64" spans="1:11" x14ac:dyDescent="0.25">
      <c r="A64" s="10" t="s">
        <v>14</v>
      </c>
      <c r="B64" s="40">
        <f t="shared" si="14"/>
        <v>3490.2782033118974</v>
      </c>
      <c r="C64" s="40">
        <f t="shared" si="14"/>
        <v>9159.6534629233702</v>
      </c>
      <c r="D64" s="40">
        <f t="shared" si="14"/>
        <v>39060.916194839629</v>
      </c>
      <c r="E64" s="40">
        <f t="shared" si="14"/>
        <v>17215.102116382433</v>
      </c>
      <c r="F64" s="40">
        <f t="shared" si="14"/>
        <v>3855.9762699939579</v>
      </c>
      <c r="G64" s="40">
        <f>G36-(G50-MIN(G$48:G$59))</f>
        <v>18065.624873234214</v>
      </c>
      <c r="H64" s="40">
        <f t="shared" si="14"/>
        <v>7053.2989864393285</v>
      </c>
      <c r="I64" s="40">
        <f t="shared" si="14"/>
        <v>3649.9313769681921</v>
      </c>
      <c r="J64" s="40">
        <f t="shared" si="14"/>
        <v>12904.239906854174</v>
      </c>
      <c r="K64" s="8"/>
    </row>
    <row r="65" spans="1:11" x14ac:dyDescent="0.25">
      <c r="A65" s="10" t="s">
        <v>15</v>
      </c>
      <c r="B65" s="40">
        <f t="shared" si="14"/>
        <v>4134.1762162017803</v>
      </c>
      <c r="C65" s="40">
        <f t="shared" si="14"/>
        <v>11529.751889923264</v>
      </c>
      <c r="D65" s="40">
        <f t="shared" si="14"/>
        <v>50349.366893052429</v>
      </c>
      <c r="E65" s="40">
        <f t="shared" si="14"/>
        <v>20968.224319678819</v>
      </c>
      <c r="F65" s="40">
        <f t="shared" si="14"/>
        <v>4948.5594146558042</v>
      </c>
      <c r="G65" s="40">
        <f>G37-(G51-MIN(G$48:G$59))</f>
        <v>22924.942945894229</v>
      </c>
      <c r="H65" s="40">
        <f t="shared" si="14"/>
        <v>8652.1696660031612</v>
      </c>
      <c r="I65" s="40">
        <f t="shared" si="14"/>
        <v>4510.6566029014821</v>
      </c>
      <c r="J65" s="40">
        <f t="shared" si="14"/>
        <v>16537.651966886217</v>
      </c>
      <c r="K65" s="8"/>
    </row>
    <row r="66" spans="1:11" x14ac:dyDescent="0.25">
      <c r="A66" s="10" t="s">
        <v>16</v>
      </c>
      <c r="B66" s="40">
        <f t="shared" si="14"/>
        <v>4259.39887125317</v>
      </c>
      <c r="C66" s="40">
        <f t="shared" si="14"/>
        <v>11637.812339450875</v>
      </c>
      <c r="D66" s="40">
        <f t="shared" si="14"/>
        <v>50098.100737850182</v>
      </c>
      <c r="E66" s="40">
        <f t="shared" si="14"/>
        <v>20541.067438103593</v>
      </c>
      <c r="F66" s="40">
        <f t="shared" si="14"/>
        <v>5054.1145449331825</v>
      </c>
      <c r="G66" s="40">
        <f t="shared" si="14"/>
        <v>23022.760648504853</v>
      </c>
      <c r="H66" s="40">
        <f t="shared" si="14"/>
        <v>8580.2521500503808</v>
      </c>
      <c r="I66" s="40">
        <f t="shared" si="14"/>
        <v>4420.3816470327001</v>
      </c>
      <c r="J66" s="40">
        <f t="shared" si="14"/>
        <v>16607.051642821039</v>
      </c>
      <c r="K66" s="8"/>
    </row>
    <row r="67" spans="1:11" x14ac:dyDescent="0.25">
      <c r="A67" s="10" t="s">
        <v>17</v>
      </c>
      <c r="B67" s="40">
        <f t="shared" si="14"/>
        <v>4075.2206039269454</v>
      </c>
      <c r="C67" s="40">
        <f t="shared" si="14"/>
        <v>10714.712019604931</v>
      </c>
      <c r="D67" s="40">
        <f t="shared" si="14"/>
        <v>43684.414618360737</v>
      </c>
      <c r="E67" s="40">
        <f t="shared" si="14"/>
        <v>19705.062822663389</v>
      </c>
      <c r="F67" s="40">
        <f t="shared" si="14"/>
        <v>4646.5557945242108</v>
      </c>
      <c r="G67" s="40">
        <f t="shared" si="14"/>
        <v>20224.334129625626</v>
      </c>
      <c r="H67" s="40">
        <f t="shared" si="14"/>
        <v>8063.24985788095</v>
      </c>
      <c r="I67" s="40">
        <f t="shared" si="14"/>
        <v>4082.2455048321985</v>
      </c>
      <c r="J67" s="40">
        <f t="shared" si="14"/>
        <v>14528.93531195691</v>
      </c>
      <c r="K67" s="8"/>
    </row>
    <row r="68" spans="1:11" x14ac:dyDescent="0.25">
      <c r="A68" s="10" t="s">
        <v>18</v>
      </c>
      <c r="B68" s="40">
        <f t="shared" si="14"/>
        <v>4617.4369690927597</v>
      </c>
      <c r="C68" s="40">
        <f t="shared" si="14"/>
        <v>9950.6857558392039</v>
      </c>
      <c r="D68" s="40">
        <f t="shared" si="14"/>
        <v>37047.640614924792</v>
      </c>
      <c r="E68" s="40">
        <f t="shared" si="14"/>
        <v>17617.747954536986</v>
      </c>
      <c r="F68" s="40">
        <f t="shared" si="14"/>
        <v>3923.1463078316588</v>
      </c>
      <c r="G68" s="40">
        <f t="shared" si="14"/>
        <v>17045.100445957909</v>
      </c>
      <c r="H68" s="40">
        <f t="shared" si="14"/>
        <v>7043.0193975763723</v>
      </c>
      <c r="I68" s="40">
        <f t="shared" si="14"/>
        <v>3434.0262202090021</v>
      </c>
      <c r="J68" s="40">
        <f t="shared" si="14"/>
        <v>12548.399158544891</v>
      </c>
      <c r="K68" s="8"/>
    </row>
    <row r="69" spans="1:11" x14ac:dyDescent="0.25">
      <c r="A69" s="10" t="s">
        <v>19</v>
      </c>
      <c r="B69" s="40">
        <f t="shared" si="14"/>
        <v>4761.6983815705689</v>
      </c>
      <c r="C69" s="40">
        <f t="shared" si="14"/>
        <v>11554.862997925398</v>
      </c>
      <c r="D69" s="40">
        <f t="shared" si="14"/>
        <v>40788.114429195128</v>
      </c>
      <c r="E69" s="40">
        <f t="shared" si="14"/>
        <v>18382.597269308455</v>
      </c>
      <c r="F69" s="40">
        <f t="shared" si="14"/>
        <v>4482.6269553696147</v>
      </c>
      <c r="G69" s="40">
        <f t="shared" si="14"/>
        <v>18446.747145288649</v>
      </c>
      <c r="H69" s="40">
        <f t="shared" si="14"/>
        <v>8288.124819252891</v>
      </c>
      <c r="I69" s="40">
        <f t="shared" si="14"/>
        <v>3928.4359834683883</v>
      </c>
      <c r="J69" s="40">
        <f t="shared" si="14"/>
        <v>13413.84545560597</v>
      </c>
      <c r="K69" s="8"/>
    </row>
    <row r="70" spans="1:11" x14ac:dyDescent="0.25">
      <c r="A70" s="10" t="s">
        <v>20</v>
      </c>
      <c r="B70" s="40">
        <f t="shared" si="14"/>
        <v>5182.0730980169201</v>
      </c>
      <c r="C70" s="40">
        <f t="shared" si="14"/>
        <v>12630.475842007363</v>
      </c>
      <c r="D70" s="40">
        <f t="shared" si="14"/>
        <v>45255.903139639675</v>
      </c>
      <c r="E70" s="40">
        <f t="shared" si="14"/>
        <v>20454.482527805936</v>
      </c>
      <c r="F70" s="40">
        <f t="shared" si="14"/>
        <v>5077.531583434039</v>
      </c>
      <c r="G70" s="40">
        <f t="shared" si="14"/>
        <v>22015.317792622362</v>
      </c>
      <c r="H70" s="40">
        <f t="shared" si="14"/>
        <v>9817.8242998213009</v>
      </c>
      <c r="I70" s="40">
        <f t="shared" si="14"/>
        <v>4797.0810331398652</v>
      </c>
      <c r="J70" s="40">
        <f t="shared" si="14"/>
        <v>17148.808244439864</v>
      </c>
      <c r="K70" s="8"/>
    </row>
    <row r="71" spans="1:11" x14ac:dyDescent="0.25">
      <c r="A71" s="10" t="s">
        <v>21</v>
      </c>
      <c r="B71" s="40">
        <f t="shared" si="14"/>
        <v>5381.5566859748305</v>
      </c>
      <c r="C71" s="40">
        <f t="shared" si="14"/>
        <v>13133.399615293438</v>
      </c>
      <c r="D71" s="40">
        <f t="shared" si="14"/>
        <v>48454.546675226586</v>
      </c>
      <c r="E71" s="40">
        <f t="shared" si="14"/>
        <v>21436.546702864769</v>
      </c>
      <c r="F71" s="40">
        <f t="shared" si="14"/>
        <v>5518.4102179192641</v>
      </c>
      <c r="G71" s="40">
        <f t="shared" si="14"/>
        <v>22682.71944070439</v>
      </c>
      <c r="H71" s="40">
        <f t="shared" si="14"/>
        <v>9828.6247467740504</v>
      </c>
      <c r="I71" s="40">
        <f t="shared" si="14"/>
        <v>4728.0450594010399</v>
      </c>
      <c r="J71" s="40">
        <f t="shared" si="14"/>
        <v>17217.127894118923</v>
      </c>
      <c r="K71" s="8"/>
    </row>
    <row r="72" spans="1:11" x14ac:dyDescent="0.25">
      <c r="A72" s="10" t="s">
        <v>22</v>
      </c>
      <c r="B72" s="40">
        <f t="shared" si="14"/>
        <v>5259.7843671233377</v>
      </c>
      <c r="C72" s="40">
        <f t="shared" si="14"/>
        <v>13043.60355615407</v>
      </c>
      <c r="D72" s="40">
        <f t="shared" si="14"/>
        <v>48736.460261865483</v>
      </c>
      <c r="E72" s="40">
        <f t="shared" si="14"/>
        <v>21756.270156687577</v>
      </c>
      <c r="F72" s="40">
        <f t="shared" si="14"/>
        <v>5539.2045495278553</v>
      </c>
      <c r="G72" s="40">
        <f t="shared" si="14"/>
        <v>22743.006586867963</v>
      </c>
      <c r="H72" s="40">
        <f t="shared" si="14"/>
        <v>9919.8711360171183</v>
      </c>
      <c r="I72" s="40">
        <f t="shared" si="14"/>
        <v>4797.1131644198786</v>
      </c>
      <c r="J72" s="40">
        <f t="shared" si="14"/>
        <v>17307.06256518298</v>
      </c>
      <c r="K72" s="8"/>
    </row>
    <row r="73" spans="1:11" x14ac:dyDescent="0.25">
      <c r="A73" s="10" t="s">
        <v>23</v>
      </c>
      <c r="B73" s="40">
        <f t="shared" si="14"/>
        <v>4879.9885482704894</v>
      </c>
      <c r="C73" s="40">
        <f t="shared" si="14"/>
        <v>11967.749208003883</v>
      </c>
      <c r="D73" s="40">
        <f t="shared" si="14"/>
        <v>43953.672493452883</v>
      </c>
      <c r="E73" s="40">
        <f t="shared" si="14"/>
        <v>19579.049684883004</v>
      </c>
      <c r="F73" s="40">
        <f t="shared" si="14"/>
        <v>4854.2885609976311</v>
      </c>
      <c r="G73" s="40">
        <f t="shared" si="14"/>
        <v>19990.839700784723</v>
      </c>
      <c r="H73" s="40">
        <f t="shared" si="14"/>
        <v>8631.1153679805702</v>
      </c>
      <c r="I73" s="40">
        <f t="shared" si="14"/>
        <v>4194.059102583672</v>
      </c>
      <c r="J73" s="40">
        <f t="shared" si="14"/>
        <v>14570.320729494</v>
      </c>
      <c r="K73" s="8"/>
    </row>
    <row r="74" spans="1:11" x14ac:dyDescent="0.25">
      <c r="B74" s="18"/>
      <c r="C74" s="18"/>
      <c r="D74" s="18"/>
      <c r="E74" s="18"/>
      <c r="F74" s="18"/>
      <c r="G74" s="18"/>
      <c r="H74" s="18"/>
      <c r="I74" s="18"/>
      <c r="J74" s="18"/>
      <c r="K74" s="8"/>
    </row>
    <row r="75" spans="1:11" x14ac:dyDescent="0.25">
      <c r="A75" s="1" t="s">
        <v>94</v>
      </c>
      <c r="B75" s="16" t="s">
        <v>39</v>
      </c>
      <c r="C75" s="18"/>
      <c r="D75" s="18"/>
      <c r="E75" s="18"/>
      <c r="F75" s="18"/>
      <c r="G75" s="18"/>
      <c r="H75" s="18"/>
      <c r="I75" s="18"/>
      <c r="J75" s="18"/>
      <c r="K75" s="8"/>
    </row>
    <row r="76" spans="1:11" x14ac:dyDescent="0.25">
      <c r="A76" s="10" t="s">
        <v>12</v>
      </c>
      <c r="B76" s="40">
        <f>$B$17-SUM($B62:$J62)</f>
        <v>43388.051388751803</v>
      </c>
      <c r="C76" s="18"/>
      <c r="D76" s="18"/>
      <c r="E76" s="18"/>
      <c r="F76" s="18"/>
      <c r="G76" s="18"/>
      <c r="H76" s="18"/>
      <c r="I76" s="18"/>
      <c r="J76" s="18"/>
      <c r="K76" s="8"/>
    </row>
    <row r="77" spans="1:11" x14ac:dyDescent="0.25">
      <c r="A77" s="10" t="s">
        <v>13</v>
      </c>
      <c r="B77" s="40">
        <f>$B$17-SUM($B63:$J63)</f>
        <v>52020.320703012141</v>
      </c>
      <c r="C77" s="18"/>
      <c r="D77" s="18"/>
      <c r="E77" s="18"/>
      <c r="F77" s="18"/>
      <c r="G77" s="18"/>
      <c r="H77" s="18"/>
      <c r="I77" s="18"/>
      <c r="J77" s="18"/>
      <c r="K77" s="8"/>
    </row>
    <row r="78" spans="1:11" x14ac:dyDescent="0.25">
      <c r="A78" s="10" t="s">
        <v>14</v>
      </c>
      <c r="B78" s="40">
        <f t="shared" ref="B78:B87" si="15">$B$17-SUM($B64:$J64)</f>
        <v>39533.374966923991</v>
      </c>
      <c r="C78" s="18"/>
      <c r="D78" s="18"/>
      <c r="E78" s="18"/>
      <c r="F78" s="18"/>
      <c r="G78" s="18"/>
      <c r="H78" s="18"/>
      <c r="I78" s="18"/>
      <c r="J78" s="18"/>
      <c r="K78" s="8"/>
    </row>
    <row r="79" spans="1:11" x14ac:dyDescent="0.25">
      <c r="A79" s="10" t="s">
        <v>15</v>
      </c>
      <c r="B79" s="40">
        <f>$B$17-SUM($B65:$J65)</f>
        <v>9432.896442673984</v>
      </c>
      <c r="C79" s="18"/>
      <c r="D79" s="18"/>
      <c r="E79" s="18"/>
      <c r="F79" s="18"/>
      <c r="G79" s="18"/>
      <c r="H79" s="18"/>
      <c r="I79" s="18"/>
      <c r="J79" s="18"/>
      <c r="K79" s="8"/>
    </row>
    <row r="80" spans="1:11" x14ac:dyDescent="0.25">
      <c r="A80" s="10" t="s">
        <v>16</v>
      </c>
      <c r="B80" s="40">
        <f t="shared" si="15"/>
        <v>9767.4563378712046</v>
      </c>
      <c r="C80" s="18"/>
      <c r="D80" s="18"/>
      <c r="E80" s="18"/>
      <c r="F80" s="18"/>
      <c r="G80" s="18"/>
      <c r="H80" s="18"/>
      <c r="I80" s="18"/>
      <c r="J80" s="18"/>
      <c r="K80" s="8"/>
    </row>
    <row r="81" spans="1:11" x14ac:dyDescent="0.25">
      <c r="A81" s="10" t="s">
        <v>17</v>
      </c>
      <c r="B81" s="40">
        <f t="shared" si="15"/>
        <v>24263.665694495299</v>
      </c>
      <c r="C81" s="18"/>
      <c r="D81" s="18"/>
      <c r="E81" s="18"/>
      <c r="F81" s="18"/>
      <c r="G81" s="18"/>
      <c r="H81" s="18"/>
      <c r="I81" s="18"/>
      <c r="J81" s="18"/>
      <c r="K81" s="8"/>
    </row>
    <row r="82" spans="1:11" x14ac:dyDescent="0.25">
      <c r="A82" s="10" t="s">
        <v>18</v>
      </c>
      <c r="B82" s="40">
        <f t="shared" si="15"/>
        <v>40761.193533357597</v>
      </c>
      <c r="C82" s="18"/>
      <c r="D82" s="18"/>
      <c r="E82" s="18"/>
      <c r="F82" s="18"/>
      <c r="G82" s="18"/>
      <c r="H82" s="18"/>
      <c r="I82" s="18"/>
      <c r="J82" s="18"/>
      <c r="K82" s="8"/>
    </row>
    <row r="83" spans="1:11" x14ac:dyDescent="0.25">
      <c r="A83" s="10" t="s">
        <v>19</v>
      </c>
      <c r="B83" s="40">
        <f t="shared" si="15"/>
        <v>29941.342920886105</v>
      </c>
      <c r="C83" s="18"/>
      <c r="D83" s="18"/>
      <c r="E83" s="18"/>
      <c r="F83" s="18"/>
      <c r="G83" s="18"/>
      <c r="H83" s="18"/>
      <c r="I83" s="18"/>
      <c r="J83" s="18"/>
      <c r="K83" s="8"/>
    </row>
    <row r="84" spans="1:11" x14ac:dyDescent="0.25">
      <c r="A84" s="10" t="s">
        <v>20</v>
      </c>
      <c r="B84" s="40">
        <f t="shared" si="15"/>
        <v>11608.89879694386</v>
      </c>
      <c r="C84" s="18"/>
      <c r="D84" s="18"/>
      <c r="E84" s="18"/>
      <c r="F84" s="18"/>
      <c r="G84" s="18"/>
      <c r="H84" s="18"/>
      <c r="I84" s="18"/>
      <c r="J84" s="18"/>
      <c r="K84" s="8"/>
    </row>
    <row r="85" spans="1:11" x14ac:dyDescent="0.25">
      <c r="A85" s="10" t="s">
        <v>21</v>
      </c>
      <c r="B85" s="40">
        <f t="shared" si="15"/>
        <v>5607.4193195939006</v>
      </c>
      <c r="C85" s="18"/>
      <c r="D85" s="18"/>
      <c r="E85" s="18"/>
      <c r="F85" s="18"/>
      <c r="G85" s="18"/>
      <c r="H85" s="18"/>
      <c r="I85" s="18"/>
      <c r="J85" s="18"/>
      <c r="K85" s="8"/>
    </row>
    <row r="86" spans="1:11" x14ac:dyDescent="0.25">
      <c r="A86" s="10" t="s">
        <v>22</v>
      </c>
      <c r="B86" s="40">
        <f t="shared" si="15"/>
        <v>4886.0200140249217</v>
      </c>
      <c r="C86" s="18"/>
      <c r="D86" s="18"/>
      <c r="E86" s="18"/>
      <c r="F86" s="18"/>
      <c r="G86" s="18"/>
      <c r="H86" s="18"/>
      <c r="I86" s="18"/>
      <c r="J86" s="18"/>
      <c r="K86" s="8"/>
    </row>
    <row r="87" spans="1:11" x14ac:dyDescent="0.25">
      <c r="A87" s="10" t="s">
        <v>23</v>
      </c>
      <c r="B87" s="40">
        <f t="shared" si="15"/>
        <v>21367.312961420306</v>
      </c>
      <c r="C87" s="18"/>
      <c r="D87" s="18"/>
      <c r="E87" s="18"/>
      <c r="F87" s="18"/>
      <c r="G87" s="18"/>
      <c r="H87" s="18"/>
      <c r="I87" s="18"/>
      <c r="J87" s="18"/>
      <c r="K87" s="8"/>
    </row>
    <row r="88" spans="1:11" x14ac:dyDescent="0.25">
      <c r="A88" s="13" t="s">
        <v>40</v>
      </c>
      <c r="B88" s="43">
        <f>SUM($B$76:$B$87)/$B$17</f>
        <v>1.8999999999999988</v>
      </c>
      <c r="C88" s="18"/>
      <c r="D88" s="18"/>
      <c r="E88" s="18"/>
      <c r="F88" s="18"/>
      <c r="G88" s="18"/>
      <c r="H88" s="18"/>
      <c r="I88" s="18"/>
      <c r="J88" s="18"/>
      <c r="K88" s="8"/>
    </row>
    <row r="89" spans="1:11" x14ac:dyDescent="0.25">
      <c r="B89" s="18"/>
      <c r="C89" s="18"/>
      <c r="D89" s="18"/>
      <c r="E89" s="18"/>
      <c r="F89" s="18"/>
      <c r="G89" s="18"/>
      <c r="H89" s="18"/>
      <c r="I89" s="18"/>
      <c r="J89" s="18"/>
      <c r="K89" s="8"/>
    </row>
    <row r="90" spans="1:11" x14ac:dyDescent="0.25">
      <c r="A90" s="1" t="s">
        <v>95</v>
      </c>
      <c r="B90" s="40">
        <f>(SUM($B$76:$B$87)-1.9*$B$17)/12</f>
        <v>-1.4551915228366852E-11</v>
      </c>
      <c r="C90" s="18"/>
      <c r="D90" s="18" t="s">
        <v>42</v>
      </c>
      <c r="E90" s="18"/>
      <c r="F90" s="18"/>
      <c r="G90" s="18"/>
      <c r="H90" s="18"/>
      <c r="I90" s="18"/>
      <c r="J90" s="18"/>
      <c r="K90" s="8"/>
    </row>
    <row r="91" spans="1:11" x14ac:dyDescent="0.25">
      <c r="A91" s="1" t="s">
        <v>41</v>
      </c>
      <c r="B91" s="18"/>
      <c r="C91" s="18"/>
      <c r="D91" s="20">
        <f>'【不使用】計算用(期待容量)'!D91</f>
        <v>1.9</v>
      </c>
      <c r="E91" s="18"/>
      <c r="F91" s="18"/>
      <c r="G91" s="18"/>
      <c r="H91" s="18"/>
      <c r="I91" s="18"/>
      <c r="J91" s="18"/>
      <c r="K91" s="8"/>
    </row>
    <row r="92" spans="1:11" ht="16.5" thickBot="1" x14ac:dyDescent="0.3">
      <c r="B92" s="18"/>
      <c r="C92" s="18"/>
      <c r="D92" s="18"/>
      <c r="E92" s="18"/>
      <c r="F92" s="18"/>
      <c r="G92" s="18"/>
      <c r="H92" s="18"/>
      <c r="I92" s="18"/>
      <c r="J92" s="18"/>
      <c r="K92" s="8"/>
    </row>
    <row r="93" spans="1:11" ht="16.5" thickBot="1" x14ac:dyDescent="0.3">
      <c r="A93" s="1" t="s">
        <v>96</v>
      </c>
      <c r="B93" s="45">
        <f>(MIN($K$48:$K$59)+$B$90)*1000</f>
        <v>9999.9999999854481</v>
      </c>
      <c r="C93" s="15"/>
      <c r="D93" s="15"/>
      <c r="E93" s="15"/>
      <c r="F93" s="15"/>
      <c r="G93" s="15"/>
      <c r="H93" s="15"/>
      <c r="I93" s="15"/>
      <c r="J93" s="15"/>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L93"/>
  <sheetViews>
    <sheetView topLeftCell="A55" zoomScale="85" zoomScaleNormal="85" workbookViewId="0">
      <selection activeCell="G30" sqref="G30"/>
    </sheetView>
  </sheetViews>
  <sheetFormatPr defaultColWidth="9" defaultRowHeight="15.75" x14ac:dyDescent="0.25"/>
  <cols>
    <col min="1" max="1" width="24.125" style="1" bestFit="1" customWidth="1"/>
    <col min="2" max="2" width="11.25" style="1" customWidth="1"/>
    <col min="3" max="3" width="9.75" style="1" customWidth="1"/>
    <col min="4" max="10" width="9.75" style="1" bestFit="1" customWidth="1"/>
    <col min="11" max="11" width="11.3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1" x14ac:dyDescent="0.25">
      <c r="J1" s="10" t="s">
        <v>37</v>
      </c>
    </row>
    <row r="2" spans="1:11" x14ac:dyDescent="0.25">
      <c r="B2" s="11" t="s">
        <v>28</v>
      </c>
      <c r="C2" s="11" t="s">
        <v>29</v>
      </c>
      <c r="D2" s="11" t="s">
        <v>30</v>
      </c>
      <c r="E2" s="11" t="s">
        <v>31</v>
      </c>
      <c r="F2" s="11" t="s">
        <v>32</v>
      </c>
      <c r="G2" s="11" t="s">
        <v>33</v>
      </c>
      <c r="H2" s="11" t="s">
        <v>34</v>
      </c>
      <c r="I2" s="11" t="s">
        <v>35</v>
      </c>
      <c r="J2" s="11" t="s">
        <v>36</v>
      </c>
    </row>
    <row r="3" spans="1:11" x14ac:dyDescent="0.25">
      <c r="A3" s="1" t="s">
        <v>88</v>
      </c>
    </row>
    <row r="4" spans="1:11" x14ac:dyDescent="0.25">
      <c r="A4" s="10" t="s">
        <v>12</v>
      </c>
      <c r="B4" s="40">
        <f>'【不使用】計算用(期待容量)'!B4</f>
        <v>4770.2058069324785</v>
      </c>
      <c r="C4" s="40">
        <f>'【不使用】計算用(期待容量)'!C4</f>
        <v>12103.151566735085</v>
      </c>
      <c r="D4" s="40">
        <f>'【不使用】計算用(期待容量)'!D4</f>
        <v>40204.965927341989</v>
      </c>
      <c r="E4" s="40">
        <f>'【不使用】計算用(期待容量)'!E4</f>
        <v>18560.945324675322</v>
      </c>
      <c r="F4" s="40">
        <f>'【不使用】計算用(期待容量)'!F4</f>
        <v>4807.8094873152377</v>
      </c>
      <c r="G4" s="40">
        <f>'【不使用】計算用(期待容量)'!G4</f>
        <v>17698.064842814372</v>
      </c>
      <c r="H4" s="40">
        <f>'【不使用】計算用(期待容量)'!H4</f>
        <v>7762.2907556110686</v>
      </c>
      <c r="I4" s="40">
        <f>'【不使用】計算用(期待容量)'!I4</f>
        <v>3896.8027670682736</v>
      </c>
      <c r="J4" s="40">
        <f>'【不使用】計算用(期待容量)'!J4</f>
        <v>12662.238490625619</v>
      </c>
      <c r="K4" s="8"/>
    </row>
    <row r="5" spans="1:11" x14ac:dyDescent="0.25">
      <c r="A5" s="10" t="s">
        <v>13</v>
      </c>
      <c r="B5" s="40">
        <f>'【不使用】計算用(期待容量)'!B5</f>
        <v>4316.1280998597476</v>
      </c>
      <c r="C5" s="40">
        <f>'【不使用】計算用(期待容量)'!C5</f>
        <v>11277.806061471925</v>
      </c>
      <c r="D5" s="40">
        <f>'【不使用】計算用(期待容量)'!D5</f>
        <v>38913.199430586901</v>
      </c>
      <c r="E5" s="40">
        <f>'【不使用】計算用(期待容量)'!E5</f>
        <v>18749.734383116884</v>
      </c>
      <c r="F5" s="40">
        <f>'【不使用】計算用(期待容量)'!F5</f>
        <v>4571.1495213601875</v>
      </c>
      <c r="G5" s="40">
        <f>'【不使用】計算用(期待容量)'!G5</f>
        <v>18216.295470808382</v>
      </c>
      <c r="H5" s="40">
        <f>'【不使用】計算用(期待容量)'!H5</f>
        <v>7816.5944175634131</v>
      </c>
      <c r="I5" s="40">
        <f>'【不使用】計算用(期待容量)'!I5</f>
        <v>3919.3276385542172</v>
      </c>
      <c r="J5" s="40">
        <f>'【不使用】計算用(期待容量)'!J5</f>
        <v>12858.160631537399</v>
      </c>
      <c r="K5" s="8"/>
    </row>
    <row r="6" spans="1:11" x14ac:dyDescent="0.25">
      <c r="A6" s="10" t="s">
        <v>14</v>
      </c>
      <c r="B6" s="40">
        <f>'【不使用】計算用(期待容量)'!B6</f>
        <v>4338.8319852133845</v>
      </c>
      <c r="C6" s="40">
        <f>'【不使用】計算用(期待容量)'!C6</f>
        <v>12159.477374197333</v>
      </c>
      <c r="D6" s="40">
        <f>'【不使用】計算用(期待容量)'!D6</f>
        <v>43004.158862302487</v>
      </c>
      <c r="E6" s="40">
        <f>'【不使用】計算用(期待容量)'!E6</f>
        <v>20210.365519480518</v>
      </c>
      <c r="F6" s="40">
        <f>'【不使用】計算用(期待容量)'!F6</f>
        <v>5019.5578779065972</v>
      </c>
      <c r="G6" s="40">
        <f>'【不使用】計算用(期待容量)'!G6</f>
        <v>20875.894165419162</v>
      </c>
      <c r="H6" s="40">
        <f>'【不使用】計算用(期待容量)'!H6</f>
        <v>8578.9342872790166</v>
      </c>
      <c r="I6" s="40">
        <f>'【不使用】計算用(期待容量)'!I6</f>
        <v>4471.1869899598396</v>
      </c>
      <c r="J6" s="40">
        <f>'【不使用】計算用(期待容量)'!J6</f>
        <v>14623.924329188871</v>
      </c>
      <c r="K6" s="8"/>
    </row>
    <row r="7" spans="1:11" x14ac:dyDescent="0.25">
      <c r="A7" s="10" t="s">
        <v>15</v>
      </c>
      <c r="B7" s="40">
        <f>'【不使用】計算用(期待容量)'!B7</f>
        <v>4898.5077115071772</v>
      </c>
      <c r="C7" s="40">
        <f>'【不使用】計算用(期待容量)'!C7</f>
        <v>14464.566946585008</v>
      </c>
      <c r="D7" s="40">
        <f>'【不使用】計算用(期待容量)'!D7</f>
        <v>55519.641537104966</v>
      </c>
      <c r="E7" s="40">
        <f>'【不使用】計算用(期待容量)'!E7</f>
        <v>24482.959999999995</v>
      </c>
      <c r="F7" s="40">
        <f>'【不使用】計算用(期待容量)'!F7</f>
        <v>6190.4019199999993</v>
      </c>
      <c r="G7" s="40">
        <f>'【不使用】計算用(期待容量)'!G7</f>
        <v>26126.646000000001</v>
      </c>
      <c r="H7" s="40">
        <f>'【不使用】計算用(期待容量)'!H7</f>
        <v>10869.086800000001</v>
      </c>
      <c r="I7" s="40">
        <f>'【不使用】計算用(期待容量)'!I7</f>
        <v>5608.6930000000002</v>
      </c>
      <c r="J7" s="40">
        <f>'【不使用】計算用(期待容量)'!J7</f>
        <v>18730.896000000001</v>
      </c>
      <c r="K7" s="8"/>
    </row>
    <row r="8" spans="1:11" x14ac:dyDescent="0.25">
      <c r="A8" s="10" t="s">
        <v>16</v>
      </c>
      <c r="B8" s="40">
        <f>'【不使用】計算用(期待容量)'!B8</f>
        <v>5005.0751</v>
      </c>
      <c r="C8" s="40">
        <f>'【不使用】計算用(期待容量)'!C8</f>
        <v>14784.346200000002</v>
      </c>
      <c r="D8" s="40">
        <f>'【不使用】計算用(期待容量)'!D8</f>
        <v>55518.074999999997</v>
      </c>
      <c r="E8" s="40">
        <f>'【不使用】計算用(期待容量)'!E8</f>
        <v>24482.959999999995</v>
      </c>
      <c r="F8" s="40">
        <f>'【不使用】計算用(期待容量)'!F8</f>
        <v>6190.4019199999993</v>
      </c>
      <c r="G8" s="40">
        <f>'【不使用】計算用(期待容量)'!G8</f>
        <v>26126.646000000001</v>
      </c>
      <c r="H8" s="40">
        <f>'【不使用】計算用(期待容量)'!H8</f>
        <v>10869.086800000001</v>
      </c>
      <c r="I8" s="40">
        <f>'【不使用】計算用(期待容量)'!I8</f>
        <v>5608.6930000000002</v>
      </c>
      <c r="J8" s="40">
        <f>'【不使用】計算用(期待容量)'!J8</f>
        <v>18730.896000000001</v>
      </c>
      <c r="K8" s="8"/>
    </row>
    <row r="9" spans="1:11" x14ac:dyDescent="0.25">
      <c r="A9" s="10" t="s">
        <v>17</v>
      </c>
      <c r="B9" s="40">
        <f>'【不使用】計算用(期待容量)'!B9</f>
        <v>4706.9258894976074</v>
      </c>
      <c r="C9" s="40">
        <f>'【不使用】計算用(期待容量)'!C9</f>
        <v>13232.442583068458</v>
      </c>
      <c r="D9" s="40">
        <f>'【不使用】計算用(期待容量)'!D9</f>
        <v>47508.47521811512</v>
      </c>
      <c r="E9" s="40">
        <f>'【不使用】計算用(期待容量)'!E9</f>
        <v>22436.089155844154</v>
      </c>
      <c r="F9" s="40">
        <f>'【不使用】計算用(期待容量)'!F9</f>
        <v>5505.3335974985412</v>
      </c>
      <c r="G9" s="40">
        <f>'【不使用】計算用(期待容量)'!G9</f>
        <v>22547.921285928143</v>
      </c>
      <c r="H9" s="40">
        <f>'【不使用】計算用(期待容量)'!H9</f>
        <v>9505.2294440430433</v>
      </c>
      <c r="I9" s="40">
        <f>'【不使用】計算用(期待容量)'!I9</f>
        <v>4899.1595481927716</v>
      </c>
      <c r="J9" s="40">
        <f>'【不使用】計算用(期待容量)'!J9</f>
        <v>16148.173941188081</v>
      </c>
      <c r="K9" s="8"/>
    </row>
    <row r="10" spans="1:11" x14ac:dyDescent="0.25">
      <c r="A10" s="10" t="s">
        <v>18</v>
      </c>
      <c r="B10" s="40">
        <f>'【不使用】計算用(期待容量)'!B10</f>
        <v>5212.33410066119</v>
      </c>
      <c r="C10" s="40">
        <f>'【不使用】計算用(期待容量)'!C10</f>
        <v>12119.24465458144</v>
      </c>
      <c r="D10" s="40">
        <f>'【不使用】計算用(期待容量)'!D10</f>
        <v>39463.471697658017</v>
      </c>
      <c r="E10" s="40">
        <f>'【不使用】計算用(期待容量)'!E10</f>
        <v>19544.635681818181</v>
      </c>
      <c r="F10" s="40">
        <f>'【不使用】計算用(期待容量)'!F10</f>
        <v>4652.1121412921784</v>
      </c>
      <c r="G10" s="40">
        <f>'【不使用】計算用(期待容量)'!G10</f>
        <v>18656.30260778443</v>
      </c>
      <c r="H10" s="40">
        <f>'【不使用】計算用(期待容量)'!H10</f>
        <v>8139.2834857033058</v>
      </c>
      <c r="I10" s="40">
        <f>'【不使用】計算用(期待容量)'!I10</f>
        <v>4043.2144317269076</v>
      </c>
      <c r="J10" s="40">
        <f>'【不使用】計算用(期待容量)'!J10</f>
        <v>13761.374023287943</v>
      </c>
      <c r="K10" s="8"/>
    </row>
    <row r="11" spans="1:11" x14ac:dyDescent="0.25">
      <c r="A11" s="10" t="s">
        <v>19</v>
      </c>
      <c r="B11" s="40">
        <f>'【不使用】計算用(期待容量)'!B11</f>
        <v>5426.2285995191351</v>
      </c>
      <c r="C11" s="40">
        <f>'【不使用】計算用(期待容量)'!C11</f>
        <v>13517.044284665008</v>
      </c>
      <c r="D11" s="40">
        <f>'【不使用】計算用(期待容量)'!D11</f>
        <v>41947.790674520314</v>
      </c>
      <c r="E11" s="40">
        <f>'【不使用】計算用(期待容量)'!E11</f>
        <v>19326.037824675321</v>
      </c>
      <c r="F11" s="40">
        <f>'【不使用】計算用(期待容量)'!F11</f>
        <v>5131.6599670431997</v>
      </c>
      <c r="G11" s="40">
        <f>'【不使用】計算用(期待容量)'!G11</f>
        <v>19399.425772455088</v>
      </c>
      <c r="H11" s="40">
        <f>'【不使用】計算用(期待容量)'!H11</f>
        <v>8711.5605385857034</v>
      </c>
      <c r="I11" s="40">
        <f>'【不使用】計算用(期待容量)'!I11</f>
        <v>4167.1012248995985</v>
      </c>
      <c r="J11" s="40">
        <f>'【不使用】計算用(期待容量)'!J11</f>
        <v>14039.854550621671</v>
      </c>
      <c r="K11" s="8"/>
    </row>
    <row r="12" spans="1:11" x14ac:dyDescent="0.25">
      <c r="A12" s="10" t="s">
        <v>20</v>
      </c>
      <c r="B12" s="40">
        <f>'【不使用】計算用(期待容量)'!B12</f>
        <v>5844.4580665598087</v>
      </c>
      <c r="C12" s="40">
        <f>'【不使用】計算用(期待容量)'!C12</f>
        <v>15074.6252869374</v>
      </c>
      <c r="D12" s="40">
        <f>'【不使用】計算用(期待容量)'!D12</f>
        <v>46489.912792466137</v>
      </c>
      <c r="E12" s="40">
        <f>'【不使用】計算用(期待容量)'!E12</f>
        <v>21760.423051948048</v>
      </c>
      <c r="F12" s="40">
        <f>'【不使用】計算用(期待容量)'!F12</f>
        <v>5822.9561833855805</v>
      </c>
      <c r="G12" s="40">
        <f>'【不使用】計算用(期待容量)'!G12</f>
        <v>23310.600323353294</v>
      </c>
      <c r="H12" s="40">
        <f>'【不使用】計算用(期待容量)'!H12</f>
        <v>10515.068696118371</v>
      </c>
      <c r="I12" s="40">
        <f>'【不使用】計算用(期待容量)'!I12</f>
        <v>5169.4580060240969</v>
      </c>
      <c r="J12" s="40">
        <f>'【不使用】計算用(期待容量)'!J12</f>
        <v>17957.065154134598</v>
      </c>
      <c r="K12" s="8"/>
    </row>
    <row r="13" spans="1:11" x14ac:dyDescent="0.25">
      <c r="A13" s="10" t="s">
        <v>21</v>
      </c>
      <c r="B13" s="40">
        <f>'【不使用】計算用(期待容量)'!B13</f>
        <v>5963.9522000000006</v>
      </c>
      <c r="C13" s="40">
        <f>'【不使用】計算用(期待容量)'!C13</f>
        <v>15681.564600000002</v>
      </c>
      <c r="D13" s="40">
        <f>'【不使用】計算用(期待容量)'!D13</f>
        <v>49841.466710637695</v>
      </c>
      <c r="E13" s="40">
        <f>'【不使用】計算用(期待容量)'!E13</f>
        <v>22823.603538961033</v>
      </c>
      <c r="F13" s="40">
        <f>'【不使用】計算用(期待容量)'!F13</f>
        <v>6128.1229815907755</v>
      </c>
      <c r="G13" s="40">
        <f>'【不使用】計算用(期待容量)'!G13</f>
        <v>24043.945551646706</v>
      </c>
      <c r="H13" s="40">
        <f>'【不使用】計算用(期待容量)'!H13</f>
        <v>10766.745283243659</v>
      </c>
      <c r="I13" s="40">
        <f>'【不使用】計算用(期待容量)'!I13</f>
        <v>5169.4580060240969</v>
      </c>
      <c r="J13" s="40">
        <f>'【不使用】計算用(期待容量)'!J13</f>
        <v>18192.41816617328</v>
      </c>
      <c r="K13" s="8"/>
    </row>
    <row r="14" spans="1:11" x14ac:dyDescent="0.25">
      <c r="A14" s="10" t="s">
        <v>22</v>
      </c>
      <c r="B14" s="40">
        <f>'【不使用】計算用(期待容量)'!B14</f>
        <v>5881.5012479262668</v>
      </c>
      <c r="C14" s="40">
        <f>'【不使用】計算用(期待容量)'!C14</f>
        <v>15510.288165063776</v>
      </c>
      <c r="D14" s="40">
        <f>'【不使用】計算用(期待容量)'!D14</f>
        <v>49841.153403216711</v>
      </c>
      <c r="E14" s="40">
        <f>'【不使用】計算用(期待容量)'!E14</f>
        <v>22823.603538961033</v>
      </c>
      <c r="F14" s="40">
        <f>'【不使用】計算用(期待容量)'!F14</f>
        <v>6128.1229815907755</v>
      </c>
      <c r="G14" s="40">
        <f>'【不使用】計算用(期待容量)'!G14</f>
        <v>24043.945551646706</v>
      </c>
      <c r="H14" s="40">
        <f>'【不使用】計算用(期待容量)'!H14</f>
        <v>10766.745283243659</v>
      </c>
      <c r="I14" s="40">
        <f>'【不使用】計算用(期待容量)'!I14</f>
        <v>5169.4580060240969</v>
      </c>
      <c r="J14" s="40">
        <f>'【不使用】計算用(期待容量)'!J14</f>
        <v>18192.41816617328</v>
      </c>
      <c r="K14" s="8"/>
    </row>
    <row r="15" spans="1:11" x14ac:dyDescent="0.25">
      <c r="A15" s="10" t="s">
        <v>23</v>
      </c>
      <c r="B15" s="40">
        <f>'【不使用】計算用(期待容量)'!B15</f>
        <v>5427.4235408535369</v>
      </c>
      <c r="C15" s="40">
        <f>'【不使用】計算用(期待容量)'!C15</f>
        <v>14410.210660137811</v>
      </c>
      <c r="D15" s="40">
        <f>'【不使用】計算用(期待容量)'!D15</f>
        <v>45248.79766210496</v>
      </c>
      <c r="E15" s="40">
        <f>'【不使用】計算用(期待容量)'!E15</f>
        <v>20846.286558441556</v>
      </c>
      <c r="F15" s="40">
        <f>'【不使用】計算用(期待容量)'!F15</f>
        <v>5673.4867312034439</v>
      </c>
      <c r="G15" s="40">
        <f>'【不使用】計算用(期待容量)'!G15</f>
        <v>21423.45860254491</v>
      </c>
      <c r="H15" s="40">
        <f>'【不使用】計算用(期待容量)'!H15</f>
        <v>9504.1851428516529</v>
      </c>
      <c r="I15" s="40">
        <f>'【不使用】計算用(期待容量)'!I15</f>
        <v>4617.598654618474</v>
      </c>
      <c r="J15" s="40">
        <f>'【不使用】計算用(期待容量)'!J15</f>
        <v>15470.455843694495</v>
      </c>
      <c r="K15" s="8"/>
    </row>
    <row r="16" spans="1:11" x14ac:dyDescent="0.25">
      <c r="B16" s="16"/>
      <c r="C16" s="16"/>
      <c r="D16" s="16"/>
      <c r="E16" s="16"/>
      <c r="F16" s="16"/>
      <c r="G16" s="16"/>
      <c r="H16" s="16"/>
      <c r="I16" s="16"/>
      <c r="J16" s="16"/>
      <c r="K16" s="21"/>
    </row>
    <row r="17" spans="1:12" x14ac:dyDescent="0.25">
      <c r="A17" s="1" t="s">
        <v>38</v>
      </c>
      <c r="B17" s="46">
        <f>'【不使用】計算用(期待容量)'!B17</f>
        <v>153988.39635787118</v>
      </c>
      <c r="C17" s="16"/>
      <c r="D17" s="16"/>
      <c r="E17" s="16"/>
      <c r="F17" s="16"/>
      <c r="G17" s="16"/>
      <c r="H17" s="16"/>
      <c r="I17" s="16"/>
      <c r="J17" s="16"/>
      <c r="K17" s="21"/>
    </row>
    <row r="18" spans="1:12" x14ac:dyDescent="0.25">
      <c r="B18" s="18"/>
      <c r="C18" s="18"/>
      <c r="D18" s="18"/>
      <c r="E18" s="18"/>
      <c r="F18" s="18"/>
      <c r="G18" s="18"/>
      <c r="H18" s="18"/>
      <c r="I18" s="18"/>
      <c r="J18" s="18"/>
      <c r="K18" s="8"/>
      <c r="L18" s="12"/>
    </row>
    <row r="19" spans="1:12" x14ac:dyDescent="0.25">
      <c r="A19" s="1" t="s">
        <v>90</v>
      </c>
      <c r="B19" s="18"/>
      <c r="C19" s="18"/>
      <c r="D19" s="18"/>
      <c r="E19" s="18"/>
      <c r="F19" s="18"/>
      <c r="G19" s="18"/>
      <c r="H19" s="18"/>
      <c r="I19" s="18"/>
      <c r="J19" s="18"/>
      <c r="K19" s="8"/>
    </row>
    <row r="20" spans="1:12" x14ac:dyDescent="0.25">
      <c r="A20" s="10" t="s">
        <v>12</v>
      </c>
      <c r="B20" s="40">
        <f>'【不使用】計算用(期待容量)'!B20</f>
        <v>733.49359875990217</v>
      </c>
      <c r="C20" s="40">
        <f>'【不使用】計算用(期待容量)'!C20</f>
        <v>2691.8873704648422</v>
      </c>
      <c r="D20" s="40">
        <f>'【不使用】計算用(期待容量)'!D20</f>
        <v>1761.2591634654027</v>
      </c>
      <c r="E20" s="40">
        <f>'【不使用】計算用(期待容量)'!E20</f>
        <v>1682.918037379221</v>
      </c>
      <c r="F20" s="40">
        <f>'【不使用】計算用(期待容量)'!F20</f>
        <v>1134.5917503319988</v>
      </c>
      <c r="G20" s="40">
        <f>'【不使用】計算用(期待容量)'!G20</f>
        <v>1823.1164326930427</v>
      </c>
      <c r="H20" s="40">
        <f>'【不使用】計算用(期待容量)'!H20</f>
        <v>890.26862856751904</v>
      </c>
      <c r="I20" s="40">
        <f>'【不使用】計算用(期待容量)'!I20</f>
        <v>403.47952507275204</v>
      </c>
      <c r="J20" s="40">
        <f>'【不使用】計算用(期待容量)'!J20</f>
        <v>745.11549326536715</v>
      </c>
      <c r="K20" s="8"/>
    </row>
    <row r="21" spans="1:12" x14ac:dyDescent="0.25">
      <c r="A21" s="10" t="s">
        <v>13</v>
      </c>
      <c r="B21" s="40">
        <f>'【不使用】計算用(期待容量)'!B21</f>
        <v>927.38389642740754</v>
      </c>
      <c r="C21" s="40">
        <f>'【不使用】計算用(期待容量)'!C21</f>
        <v>3365.9356367419359</v>
      </c>
      <c r="D21" s="40">
        <f>'【不使用】計算用(期待容量)'!D21</f>
        <v>3683.3680131429956</v>
      </c>
      <c r="E21" s="40">
        <f>'【不使用】計算用(期待容量)'!E21</f>
        <v>2853.8539263381504</v>
      </c>
      <c r="F21" s="40">
        <f>'【不使用】計算用(期待容量)'!F21</f>
        <v>1332.3441198874132</v>
      </c>
      <c r="G21" s="40">
        <f>'【不使用】計算用(期待容量)'!G21</f>
        <v>2717.8430394556849</v>
      </c>
      <c r="H21" s="40">
        <f>'【不使用】計算用(期待容量)'!H21</f>
        <v>1662.2681825917293</v>
      </c>
      <c r="I21" s="40">
        <f>'【不使用】計算用(期待容量)'!I21</f>
        <v>860.78865119237071</v>
      </c>
      <c r="J21" s="40">
        <f>'【不使用】計算用(期待容量)'!J21</f>
        <v>1266.5345342223038</v>
      </c>
      <c r="K21" s="8"/>
    </row>
    <row r="22" spans="1:12" x14ac:dyDescent="0.25">
      <c r="A22" s="10" t="s">
        <v>14</v>
      </c>
      <c r="B22" s="40">
        <f>'【不使用】計算用(期待容量)'!B22</f>
        <v>848.55378190148724</v>
      </c>
      <c r="C22" s="40">
        <f>'【不使用】計算用(期待容量)'!C22</f>
        <v>2999.8239112739629</v>
      </c>
      <c r="D22" s="40">
        <f>'【不使用】計算用(期待容量)'!D22</f>
        <v>3943.2426674628596</v>
      </c>
      <c r="E22" s="40">
        <f>'【不使用】計算用(期待容量)'!E22</f>
        <v>2995.2634030980853</v>
      </c>
      <c r="F22" s="40">
        <f>'【不使用】計算用(期待容量)'!F22</f>
        <v>1163.5816079126394</v>
      </c>
      <c r="G22" s="40">
        <f>'【不使用】計算用(期待容量)'!G22</f>
        <v>2810.2692921849475</v>
      </c>
      <c r="H22" s="40">
        <f>'【不使用】計算用(期待容量)'!H22</f>
        <v>1525.6353008396884</v>
      </c>
      <c r="I22" s="40">
        <f>'【不使用】計算用(期待容量)'!I22</f>
        <v>821.25561299164724</v>
      </c>
      <c r="J22" s="40">
        <f>'【不使用】計算用(期待容量)'!J22</f>
        <v>1719.6844223346952</v>
      </c>
      <c r="K22" s="8"/>
    </row>
    <row r="23" spans="1:12" x14ac:dyDescent="0.25">
      <c r="A23" s="10" t="s">
        <v>15</v>
      </c>
      <c r="B23" s="40">
        <f>'【不使用】計算用(期待容量)'!B23</f>
        <v>764.33149530539686</v>
      </c>
      <c r="C23" s="40">
        <f>'【不使用】計算用(期待容量)'!C23</f>
        <v>2934.8150566617451</v>
      </c>
      <c r="D23" s="40">
        <f>'【不使用】計算用(期待容量)'!D23</f>
        <v>5170.2746440525343</v>
      </c>
      <c r="E23" s="40">
        <f>'【不使用】計算用(期待容量)'!E23</f>
        <v>3514.7356803211774</v>
      </c>
      <c r="F23" s="40">
        <f>'【不使用】計算用(期待容量)'!F23</f>
        <v>1241.8425053441952</v>
      </c>
      <c r="G23" s="40">
        <f>'【不使用】計算用(期待容量)'!G23</f>
        <v>3201.7030541057734</v>
      </c>
      <c r="H23" s="40">
        <f>'【不使用】計算用(期待容量)'!H23</f>
        <v>2216.9171339968402</v>
      </c>
      <c r="I23" s="40">
        <f>'【不使用】計算用(期待容量)'!I23</f>
        <v>1098.0363970985181</v>
      </c>
      <c r="J23" s="40">
        <f>'【不使用】計算用(期待容量)'!J23</f>
        <v>2193.2440331137832</v>
      </c>
      <c r="K23" s="8"/>
    </row>
    <row r="24" spans="1:12" x14ac:dyDescent="0.25">
      <c r="A24" s="10" t="s">
        <v>16</v>
      </c>
      <c r="B24" s="40">
        <f>'【不使用】計算用(期待容量)'!B24</f>
        <v>745.67622874682991</v>
      </c>
      <c r="C24" s="40">
        <f>'【不使用】計算用(期待容量)'!C24</f>
        <v>3146.533860549127</v>
      </c>
      <c r="D24" s="40">
        <f>'【不使用】計算用(期待容量)'!D24</f>
        <v>5419.9742621498126</v>
      </c>
      <c r="E24" s="40">
        <f>'【不使用】計算用(期待容量)'!E24</f>
        <v>3941.8925618964022</v>
      </c>
      <c r="F24" s="40">
        <f>'【不使用】計算用(期待容量)'!F24</f>
        <v>1136.2873750668168</v>
      </c>
      <c r="G24" s="40">
        <f>'【不使用】計算用(期待容量)'!G24</f>
        <v>3103.8853514951475</v>
      </c>
      <c r="H24" s="40">
        <f>'【不使用】計算用(期待容量)'!H24</f>
        <v>2288.8346499496201</v>
      </c>
      <c r="I24" s="40">
        <f>'【不使用】計算用(期待容量)'!I24</f>
        <v>1188.3113529672999</v>
      </c>
      <c r="J24" s="40">
        <f>'【不使用】計算用(期待容量)'!J24</f>
        <v>2123.8443571789626</v>
      </c>
      <c r="K24" s="8"/>
    </row>
    <row r="25" spans="1:12" x14ac:dyDescent="0.25">
      <c r="A25" s="10" t="s">
        <v>17</v>
      </c>
      <c r="B25" s="40">
        <f>'【不使用】計算用(期待容量)'!B25</f>
        <v>631.705285570662</v>
      </c>
      <c r="C25" s="40">
        <f>'【不使用】計算用(期待容量)'!C25</f>
        <v>2517.7305634635268</v>
      </c>
      <c r="D25" s="40">
        <f>'【不使用】計算用(期待容量)'!D25</f>
        <v>3824.0605997543817</v>
      </c>
      <c r="E25" s="40">
        <f>'【不使用】計算用(期待容量)'!E25</f>
        <v>2731.0263331807646</v>
      </c>
      <c r="F25" s="40">
        <f>'【不使用】計算用(期待容量)'!F25</f>
        <v>858.77780297433037</v>
      </c>
      <c r="G25" s="40">
        <f>'【不使用】計算用(期待容量)'!G25</f>
        <v>2323.5871563025166</v>
      </c>
      <c r="H25" s="40">
        <f>'【不使用】計算用(期待容量)'!H25</f>
        <v>1441.9795861620928</v>
      </c>
      <c r="I25" s="40">
        <f>'【不使用】計算用(期待容量)'!I25</f>
        <v>816.91404336057303</v>
      </c>
      <c r="J25" s="40">
        <f>'【不使用】計算用(期待容量)'!J25</f>
        <v>1619.2386292311708</v>
      </c>
      <c r="K25" s="8"/>
    </row>
    <row r="26" spans="1:12" x14ac:dyDescent="0.25">
      <c r="A26" s="10" t="s">
        <v>18</v>
      </c>
      <c r="B26" s="40">
        <f>'【不使用】計算用(期待容量)'!B26</f>
        <v>594.89713156842981</v>
      </c>
      <c r="C26" s="40">
        <f>'【不使用】計算用(期待容量)'!C26</f>
        <v>2168.5588987422366</v>
      </c>
      <c r="D26" s="40">
        <f>'【不使用】計算用(期待容量)'!D26</f>
        <v>2415.8310827332257</v>
      </c>
      <c r="E26" s="40">
        <f>'【不使用】計算用(期待容量)'!E26</f>
        <v>1926.8877272811942</v>
      </c>
      <c r="F26" s="40">
        <f>'【不使用】計算用(期待容量)'!F26</f>
        <v>728.96583346051966</v>
      </c>
      <c r="G26" s="40">
        <f>'【不使用】計算用(期待容量)'!G26</f>
        <v>1611.2021618265221</v>
      </c>
      <c r="H26" s="40">
        <f>'【不使用】計算用(期待容量)'!H26</f>
        <v>1096.2640881269335</v>
      </c>
      <c r="I26" s="40">
        <f>'【不使用】計算用(期待容量)'!I26</f>
        <v>609.18821151790553</v>
      </c>
      <c r="J26" s="40">
        <f>'【不使用】計算用(期待容量)'!J26</f>
        <v>1212.9748647430511</v>
      </c>
      <c r="K26" s="8"/>
    </row>
    <row r="27" spans="1:12" x14ac:dyDescent="0.25">
      <c r="A27" s="10" t="s">
        <v>19</v>
      </c>
      <c r="B27" s="40">
        <f>'【不使用】計算用(期待容量)'!B27</f>
        <v>664.53021794856647</v>
      </c>
      <c r="C27" s="40">
        <f>'【不使用】計算用(期待容量)'!C27</f>
        <v>1962.18128673961</v>
      </c>
      <c r="D27" s="40">
        <f>'【不使用】計算用(期待容量)'!D27</f>
        <v>1159.6762453251897</v>
      </c>
      <c r="E27" s="40">
        <f>'【不使用】計算用(期待容量)'!E27</f>
        <v>943.44055536686665</v>
      </c>
      <c r="F27" s="40">
        <f>'【不使用】計算用(期待容量)'!F27</f>
        <v>649.03301167358541</v>
      </c>
      <c r="G27" s="40">
        <f>'【不使用】計算用(期待容量)'!G27</f>
        <v>952.67862716643833</v>
      </c>
      <c r="H27" s="40">
        <f>'【不使用】計算用(期待容量)'!H27</f>
        <v>423.43571933281197</v>
      </c>
      <c r="I27" s="40">
        <f>'【不使用】計算用(期待容量)'!I27</f>
        <v>238.66524143121009</v>
      </c>
      <c r="J27" s="40">
        <f>'【不使用】計算用(期待容量)'!J27</f>
        <v>626.0090950157014</v>
      </c>
      <c r="K27" s="8"/>
    </row>
    <row r="28" spans="1:12" x14ac:dyDescent="0.25">
      <c r="A28" s="10" t="s">
        <v>20</v>
      </c>
      <c r="B28" s="40">
        <f>'【不使用】計算用(期待容量)'!B28</f>
        <v>662.38496854288826</v>
      </c>
      <c r="C28" s="40">
        <f>'【不使用】計算用(期待容量)'!C28</f>
        <v>2444.1494449300362</v>
      </c>
      <c r="D28" s="40">
        <f>'【不使用】計算用(期待容量)'!D28</f>
        <v>1234.0096528264617</v>
      </c>
      <c r="E28" s="40">
        <f>'【不使用】計算用(期待容量)'!E28</f>
        <v>1305.9405241421134</v>
      </c>
      <c r="F28" s="40">
        <f>'【不使用】計算用(期待容量)'!F28</f>
        <v>745.42459995154127</v>
      </c>
      <c r="G28" s="40">
        <f>'【不使用】計算用(期待容量)'!G28</f>
        <v>1295.2825307309317</v>
      </c>
      <c r="H28" s="40">
        <f>'【不使用】計算用(期待容量)'!H28</f>
        <v>697.24439629706978</v>
      </c>
      <c r="I28" s="40">
        <f>'【不使用】計算用(期待容量)'!I28</f>
        <v>372.37697288423175</v>
      </c>
      <c r="J28" s="40">
        <f>'【不使用】計算用(期待容量)'!J28</f>
        <v>808.25690969473317</v>
      </c>
      <c r="K28" s="8"/>
    </row>
    <row r="29" spans="1:12" x14ac:dyDescent="0.25">
      <c r="A29" s="10" t="s">
        <v>21</v>
      </c>
      <c r="B29" s="40">
        <f>'【不使用】計算用(期待容量)'!B29</f>
        <v>582.39551402516975</v>
      </c>
      <c r="C29" s="40">
        <f>'【不使用】計算用(期待容量)'!C29</f>
        <v>2548.1649847065637</v>
      </c>
      <c r="D29" s="40">
        <f>'【不使用】計算用(期待容量)'!D29</f>
        <v>1386.9200354111115</v>
      </c>
      <c r="E29" s="40">
        <f>'【不使用】計算用(期待容量)'!E29</f>
        <v>1387.0568360962648</v>
      </c>
      <c r="F29" s="40">
        <f>'【不使用】計算用(期待容量)'!F29</f>
        <v>609.71276367151097</v>
      </c>
      <c r="G29" s="40">
        <f>'【不使用】計算用(期待容量)'!G29</f>
        <v>1361.2261109423166</v>
      </c>
      <c r="H29" s="40">
        <f>'【不使用】計算用(期待容量)'!H29</f>
        <v>938.1205364696084</v>
      </c>
      <c r="I29" s="40">
        <f>'【不使用】計算用(期待容量)'!I29</f>
        <v>441.41294662305711</v>
      </c>
      <c r="J29" s="40">
        <f>'【不使用】計算用(期待容量)'!J29</f>
        <v>975.29027205435568</v>
      </c>
      <c r="K29" s="8"/>
    </row>
    <row r="30" spans="1:12" x14ac:dyDescent="0.25">
      <c r="A30" s="10" t="s">
        <v>22</v>
      </c>
      <c r="B30" s="40">
        <f>'【不使用】計算用(期待容量)'!B30</f>
        <v>621.71688080292893</v>
      </c>
      <c r="C30" s="40">
        <f>'【不使用】計算用(期待容量)'!C30</f>
        <v>2466.6846089097057</v>
      </c>
      <c r="D30" s="40">
        <f>'【不使用】計算用(期待容量)'!D30</f>
        <v>1104.6931413512309</v>
      </c>
      <c r="E30" s="40">
        <f>'【不使用】計算用(期待容量)'!E30</f>
        <v>1067.3333822734553</v>
      </c>
      <c r="F30" s="40">
        <f>'【不使用】計算用(期待容量)'!F30</f>
        <v>588.91843206292037</v>
      </c>
      <c r="G30" s="40">
        <f>'【不使用】計算用(期待容量)'!G30</f>
        <v>1300.9389647787432</v>
      </c>
      <c r="H30" s="40">
        <f>'【不使用】計算用(期待容量)'!H30</f>
        <v>846.87414722654125</v>
      </c>
      <c r="I30" s="40">
        <f>'【不使用】計算用(期待容量)'!I30</f>
        <v>372.34484160421817</v>
      </c>
      <c r="J30" s="40">
        <f>'【不使用】計算用(期待容量)'!J30</f>
        <v>885.35560099030045</v>
      </c>
      <c r="K30" s="8"/>
    </row>
    <row r="31" spans="1:12" x14ac:dyDescent="0.25">
      <c r="A31" s="10" t="s">
        <v>23</v>
      </c>
      <c r="B31" s="40">
        <f>'【不使用】計算用(期待容量)'!B31</f>
        <v>547.43499258304746</v>
      </c>
      <c r="C31" s="40">
        <f>'【不使用】計算用(期待容量)'!C31</f>
        <v>2442.4614521339272</v>
      </c>
      <c r="D31" s="40">
        <f>'【不使用】計算用(期待容量)'!D31</f>
        <v>1295.1251686520745</v>
      </c>
      <c r="E31" s="40">
        <f>'【不使用】計算用(期待容量)'!E31</f>
        <v>1267.2368735585515</v>
      </c>
      <c r="F31" s="40">
        <f>'【不使用】計算用(期待容量)'!F31</f>
        <v>819.1981702058132</v>
      </c>
      <c r="G31" s="40">
        <f>'【不使用】計算用(期待容量)'!G31</f>
        <v>1432.6189017601846</v>
      </c>
      <c r="H31" s="40">
        <f>'【不使用】計算用(期待容量)'!H31</f>
        <v>873.0697748710827</v>
      </c>
      <c r="I31" s="40">
        <f>'【不使用】計算用(期待容量)'!I31</f>
        <v>423.53955203480166</v>
      </c>
      <c r="J31" s="40">
        <f>'【不使用】計算用(期待容量)'!J31</f>
        <v>900.13511420049599</v>
      </c>
      <c r="K31" s="8"/>
    </row>
    <row r="32" spans="1:12" x14ac:dyDescent="0.25">
      <c r="B32" s="19"/>
      <c r="C32" s="19"/>
      <c r="D32" s="19"/>
      <c r="E32" s="19"/>
      <c r="F32" s="19"/>
      <c r="G32" s="19"/>
      <c r="H32" s="19"/>
      <c r="I32" s="19"/>
      <c r="J32" s="19"/>
      <c r="K32" s="8"/>
    </row>
    <row r="33" spans="1:11" x14ac:dyDescent="0.25">
      <c r="A33" s="1" t="s">
        <v>91</v>
      </c>
      <c r="B33" s="18"/>
      <c r="C33" s="18"/>
      <c r="D33" s="18"/>
      <c r="E33" s="18"/>
      <c r="F33" s="18"/>
      <c r="G33" s="18"/>
      <c r="H33" s="18"/>
      <c r="I33" s="18"/>
      <c r="J33" s="18"/>
      <c r="K33" s="8"/>
    </row>
    <row r="34" spans="1:11" x14ac:dyDescent="0.25">
      <c r="A34" s="10" t="s">
        <v>12</v>
      </c>
      <c r="B34" s="40">
        <f>B4-B20</f>
        <v>4036.7122081725765</v>
      </c>
      <c r="C34" s="40">
        <f t="shared" ref="C34:J34" si="0">C4-C20</f>
        <v>9411.2641962702437</v>
      </c>
      <c r="D34" s="40">
        <f t="shared" si="0"/>
        <v>38443.706763876588</v>
      </c>
      <c r="E34" s="40">
        <f t="shared" si="0"/>
        <v>16878.0272872961</v>
      </c>
      <c r="F34" s="40">
        <f t="shared" si="0"/>
        <v>3673.2177369832389</v>
      </c>
      <c r="G34" s="40">
        <f t="shared" si="0"/>
        <v>15874.948410121329</v>
      </c>
      <c r="H34" s="40">
        <f t="shared" si="0"/>
        <v>6872.0221270435495</v>
      </c>
      <c r="I34" s="40">
        <f t="shared" si="0"/>
        <v>3493.3232419955216</v>
      </c>
      <c r="J34" s="40">
        <f t="shared" si="0"/>
        <v>11917.122997360253</v>
      </c>
      <c r="K34" s="8"/>
    </row>
    <row r="35" spans="1:11" x14ac:dyDescent="0.25">
      <c r="A35" s="10" t="s">
        <v>13</v>
      </c>
      <c r="B35" s="40">
        <f t="shared" ref="B35:J35" si="1">B5-B21</f>
        <v>3388.7442034323403</v>
      </c>
      <c r="C35" s="40">
        <f t="shared" si="1"/>
        <v>7911.8704247299893</v>
      </c>
      <c r="D35" s="40">
        <f t="shared" si="1"/>
        <v>35229.831417443907</v>
      </c>
      <c r="E35" s="40">
        <f t="shared" si="1"/>
        <v>15895.880456778734</v>
      </c>
      <c r="F35" s="40">
        <f t="shared" si="1"/>
        <v>3238.8054014727741</v>
      </c>
      <c r="G35" s="40">
        <f t="shared" si="1"/>
        <v>15498.452431352696</v>
      </c>
      <c r="H35" s="40">
        <f t="shared" si="1"/>
        <v>6154.3262349716842</v>
      </c>
      <c r="I35" s="40">
        <f t="shared" si="1"/>
        <v>3058.5389873618465</v>
      </c>
      <c r="J35" s="40">
        <f t="shared" si="1"/>
        <v>11591.626097315095</v>
      </c>
      <c r="K35" s="8"/>
    </row>
    <row r="36" spans="1:11" x14ac:dyDescent="0.25">
      <c r="A36" s="10" t="s">
        <v>14</v>
      </c>
      <c r="B36" s="40">
        <f t="shared" ref="B36:J36" si="2">B6-B22</f>
        <v>3490.2782033118974</v>
      </c>
      <c r="C36" s="40">
        <f t="shared" si="2"/>
        <v>9159.6534629233702</v>
      </c>
      <c r="D36" s="40">
        <f t="shared" si="2"/>
        <v>39060.916194839629</v>
      </c>
      <c r="E36" s="40">
        <f t="shared" si="2"/>
        <v>17215.102116382433</v>
      </c>
      <c r="F36" s="40">
        <f t="shared" si="2"/>
        <v>3855.9762699939579</v>
      </c>
      <c r="G36" s="40">
        <f t="shared" si="2"/>
        <v>18065.624873234214</v>
      </c>
      <c r="H36" s="40">
        <f t="shared" si="2"/>
        <v>7053.2989864393285</v>
      </c>
      <c r="I36" s="40">
        <f t="shared" si="2"/>
        <v>3649.9313769681921</v>
      </c>
      <c r="J36" s="40">
        <f t="shared" si="2"/>
        <v>12904.239906854174</v>
      </c>
      <c r="K36" s="8"/>
    </row>
    <row r="37" spans="1:11" x14ac:dyDescent="0.25">
      <c r="A37" s="10" t="s">
        <v>15</v>
      </c>
      <c r="B37" s="40">
        <f t="shared" ref="B37:J37" si="3">B7-B23</f>
        <v>4134.1762162017803</v>
      </c>
      <c r="C37" s="40">
        <f t="shared" si="3"/>
        <v>11529.751889923264</v>
      </c>
      <c r="D37" s="40">
        <f t="shared" si="3"/>
        <v>50349.366893052429</v>
      </c>
      <c r="E37" s="40">
        <f t="shared" si="3"/>
        <v>20968.224319678819</v>
      </c>
      <c r="F37" s="40">
        <f t="shared" si="3"/>
        <v>4948.5594146558042</v>
      </c>
      <c r="G37" s="40">
        <f t="shared" si="3"/>
        <v>22924.942945894229</v>
      </c>
      <c r="H37" s="40">
        <f t="shared" si="3"/>
        <v>8652.1696660031612</v>
      </c>
      <c r="I37" s="40">
        <f t="shared" si="3"/>
        <v>4510.6566029014821</v>
      </c>
      <c r="J37" s="40">
        <f t="shared" si="3"/>
        <v>16537.651966886217</v>
      </c>
      <c r="K37" s="8"/>
    </row>
    <row r="38" spans="1:11" x14ac:dyDescent="0.25">
      <c r="A38" s="10" t="s">
        <v>16</v>
      </c>
      <c r="B38" s="40">
        <f t="shared" ref="B38:J38" si="4">B8-B24</f>
        <v>4259.39887125317</v>
      </c>
      <c r="C38" s="40">
        <f t="shared" si="4"/>
        <v>11637.812339450875</v>
      </c>
      <c r="D38" s="40">
        <f t="shared" si="4"/>
        <v>50098.100737850182</v>
      </c>
      <c r="E38" s="40">
        <f t="shared" si="4"/>
        <v>20541.067438103593</v>
      </c>
      <c r="F38" s="40">
        <f t="shared" si="4"/>
        <v>5054.1145449331825</v>
      </c>
      <c r="G38" s="40">
        <f t="shared" si="4"/>
        <v>23022.760648504853</v>
      </c>
      <c r="H38" s="40">
        <f t="shared" si="4"/>
        <v>8580.2521500503808</v>
      </c>
      <c r="I38" s="40">
        <f t="shared" si="4"/>
        <v>4420.3816470327001</v>
      </c>
      <c r="J38" s="40">
        <f t="shared" si="4"/>
        <v>16607.051642821039</v>
      </c>
      <c r="K38" s="8"/>
    </row>
    <row r="39" spans="1:11" x14ac:dyDescent="0.25">
      <c r="A39" s="10" t="s">
        <v>17</v>
      </c>
      <c r="B39" s="40">
        <f t="shared" ref="B39:J39" si="5">B9-B25</f>
        <v>4075.2206039269454</v>
      </c>
      <c r="C39" s="40">
        <f t="shared" si="5"/>
        <v>10714.712019604931</v>
      </c>
      <c r="D39" s="40">
        <f t="shared" si="5"/>
        <v>43684.414618360737</v>
      </c>
      <c r="E39" s="40">
        <f t="shared" si="5"/>
        <v>19705.062822663389</v>
      </c>
      <c r="F39" s="40">
        <f t="shared" si="5"/>
        <v>4646.5557945242108</v>
      </c>
      <c r="G39" s="40">
        <f t="shared" si="5"/>
        <v>20224.334129625626</v>
      </c>
      <c r="H39" s="40">
        <f t="shared" si="5"/>
        <v>8063.24985788095</v>
      </c>
      <c r="I39" s="40">
        <f t="shared" si="5"/>
        <v>4082.2455048321985</v>
      </c>
      <c r="J39" s="40">
        <f t="shared" si="5"/>
        <v>14528.93531195691</v>
      </c>
      <c r="K39" s="8"/>
    </row>
    <row r="40" spans="1:11" x14ac:dyDescent="0.25">
      <c r="A40" s="10" t="s">
        <v>18</v>
      </c>
      <c r="B40" s="40">
        <f t="shared" ref="B40:J40" si="6">B10-B26</f>
        <v>4617.4369690927597</v>
      </c>
      <c r="C40" s="40">
        <f t="shared" si="6"/>
        <v>9950.6857558392039</v>
      </c>
      <c r="D40" s="40">
        <f t="shared" si="6"/>
        <v>37047.640614924792</v>
      </c>
      <c r="E40" s="40">
        <f t="shared" si="6"/>
        <v>17617.747954536986</v>
      </c>
      <c r="F40" s="40">
        <f t="shared" si="6"/>
        <v>3923.1463078316588</v>
      </c>
      <c r="G40" s="40">
        <f t="shared" si="6"/>
        <v>17045.100445957909</v>
      </c>
      <c r="H40" s="40">
        <f t="shared" si="6"/>
        <v>7043.0193975763723</v>
      </c>
      <c r="I40" s="40">
        <f t="shared" si="6"/>
        <v>3434.0262202090021</v>
      </c>
      <c r="J40" s="40">
        <f t="shared" si="6"/>
        <v>12548.399158544891</v>
      </c>
      <c r="K40" s="8"/>
    </row>
    <row r="41" spans="1:11" x14ac:dyDescent="0.25">
      <c r="A41" s="10" t="s">
        <v>19</v>
      </c>
      <c r="B41" s="40">
        <f t="shared" ref="B41:J41" si="7">B11-B27</f>
        <v>4761.6983815705689</v>
      </c>
      <c r="C41" s="40">
        <f t="shared" si="7"/>
        <v>11554.862997925398</v>
      </c>
      <c r="D41" s="40">
        <f t="shared" si="7"/>
        <v>40788.114429195128</v>
      </c>
      <c r="E41" s="40">
        <f t="shared" si="7"/>
        <v>18382.597269308455</v>
      </c>
      <c r="F41" s="40">
        <f t="shared" si="7"/>
        <v>4482.6269553696147</v>
      </c>
      <c r="G41" s="40">
        <f t="shared" si="7"/>
        <v>18446.747145288649</v>
      </c>
      <c r="H41" s="40">
        <f t="shared" si="7"/>
        <v>8288.124819252891</v>
      </c>
      <c r="I41" s="40">
        <f t="shared" si="7"/>
        <v>3928.4359834683883</v>
      </c>
      <c r="J41" s="40">
        <f t="shared" si="7"/>
        <v>13413.84545560597</v>
      </c>
      <c r="K41" s="8"/>
    </row>
    <row r="42" spans="1:11" x14ac:dyDescent="0.25">
      <c r="A42" s="10" t="s">
        <v>20</v>
      </c>
      <c r="B42" s="40">
        <f t="shared" ref="B42:J42" si="8">B12-B28</f>
        <v>5182.0730980169201</v>
      </c>
      <c r="C42" s="40">
        <f t="shared" si="8"/>
        <v>12630.475842007363</v>
      </c>
      <c r="D42" s="40">
        <f t="shared" si="8"/>
        <v>45255.903139639675</v>
      </c>
      <c r="E42" s="40">
        <f t="shared" si="8"/>
        <v>20454.482527805936</v>
      </c>
      <c r="F42" s="40">
        <f t="shared" si="8"/>
        <v>5077.531583434039</v>
      </c>
      <c r="G42" s="40">
        <f t="shared" si="8"/>
        <v>22015.317792622362</v>
      </c>
      <c r="H42" s="40">
        <f t="shared" si="8"/>
        <v>9817.8242998213009</v>
      </c>
      <c r="I42" s="40">
        <f t="shared" si="8"/>
        <v>4797.0810331398652</v>
      </c>
      <c r="J42" s="40">
        <f t="shared" si="8"/>
        <v>17148.808244439864</v>
      </c>
      <c r="K42" s="8"/>
    </row>
    <row r="43" spans="1:11" x14ac:dyDescent="0.25">
      <c r="A43" s="10" t="s">
        <v>21</v>
      </c>
      <c r="B43" s="40">
        <f t="shared" ref="B43:J43" si="9">B13-B29</f>
        <v>5381.5566859748305</v>
      </c>
      <c r="C43" s="40">
        <f t="shared" si="9"/>
        <v>13133.399615293438</v>
      </c>
      <c r="D43" s="40">
        <f t="shared" si="9"/>
        <v>48454.546675226586</v>
      </c>
      <c r="E43" s="40">
        <f t="shared" si="9"/>
        <v>21436.546702864769</v>
      </c>
      <c r="F43" s="40">
        <f t="shared" si="9"/>
        <v>5518.4102179192641</v>
      </c>
      <c r="G43" s="40">
        <f t="shared" si="9"/>
        <v>22682.71944070439</v>
      </c>
      <c r="H43" s="40">
        <f t="shared" si="9"/>
        <v>9828.6247467740504</v>
      </c>
      <c r="I43" s="40">
        <f t="shared" si="9"/>
        <v>4728.0450594010399</v>
      </c>
      <c r="J43" s="40">
        <f t="shared" si="9"/>
        <v>17217.127894118923</v>
      </c>
      <c r="K43" s="8"/>
    </row>
    <row r="44" spans="1:11" x14ac:dyDescent="0.25">
      <c r="A44" s="10" t="s">
        <v>22</v>
      </c>
      <c r="B44" s="40">
        <f t="shared" ref="B44:J44" si="10">B14-B30</f>
        <v>5259.7843671233377</v>
      </c>
      <c r="C44" s="40">
        <f t="shared" si="10"/>
        <v>13043.60355615407</v>
      </c>
      <c r="D44" s="40">
        <f t="shared" si="10"/>
        <v>48736.460261865483</v>
      </c>
      <c r="E44" s="40">
        <f t="shared" si="10"/>
        <v>21756.270156687577</v>
      </c>
      <c r="F44" s="40">
        <f t="shared" si="10"/>
        <v>5539.2045495278553</v>
      </c>
      <c r="G44" s="40">
        <f t="shared" si="10"/>
        <v>22743.006586867963</v>
      </c>
      <c r="H44" s="40">
        <f t="shared" si="10"/>
        <v>9919.8711360171183</v>
      </c>
      <c r="I44" s="40">
        <f t="shared" si="10"/>
        <v>4797.1131644198786</v>
      </c>
      <c r="J44" s="40">
        <f t="shared" si="10"/>
        <v>17307.06256518298</v>
      </c>
      <c r="K44" s="8"/>
    </row>
    <row r="45" spans="1:11" x14ac:dyDescent="0.25">
      <c r="A45" s="10" t="s">
        <v>23</v>
      </c>
      <c r="B45" s="40">
        <f t="shared" ref="B45:J45" si="11">B15-B31</f>
        <v>4879.9885482704894</v>
      </c>
      <c r="C45" s="40">
        <f t="shared" si="11"/>
        <v>11967.749208003883</v>
      </c>
      <c r="D45" s="40">
        <f t="shared" si="11"/>
        <v>43953.672493452883</v>
      </c>
      <c r="E45" s="40">
        <f t="shared" si="11"/>
        <v>19579.049684883004</v>
      </c>
      <c r="F45" s="40">
        <f t="shared" si="11"/>
        <v>4854.2885609976311</v>
      </c>
      <c r="G45" s="40">
        <f t="shared" si="11"/>
        <v>19990.839700784723</v>
      </c>
      <c r="H45" s="40">
        <f t="shared" si="11"/>
        <v>8631.1153679805702</v>
      </c>
      <c r="I45" s="40">
        <f t="shared" si="11"/>
        <v>4194.059102583672</v>
      </c>
      <c r="J45" s="40">
        <f t="shared" si="11"/>
        <v>14570.320729494</v>
      </c>
      <c r="K45" s="8"/>
    </row>
    <row r="46" spans="1:11" x14ac:dyDescent="0.25">
      <c r="B46" s="18"/>
      <c r="C46" s="18"/>
      <c r="D46" s="18"/>
      <c r="E46" s="18"/>
      <c r="F46" s="18"/>
      <c r="G46" s="18"/>
      <c r="H46" s="18"/>
      <c r="I46" s="18"/>
      <c r="J46" s="18"/>
      <c r="K46" s="8"/>
    </row>
    <row r="47" spans="1:11" x14ac:dyDescent="0.25">
      <c r="A47" s="1" t="s">
        <v>92</v>
      </c>
      <c r="B47" s="18"/>
      <c r="C47" s="18"/>
      <c r="D47" s="18"/>
      <c r="E47" s="18"/>
      <c r="F47" s="18"/>
      <c r="G47" s="18"/>
      <c r="H47" s="18"/>
      <c r="I47" s="18"/>
      <c r="J47" s="18"/>
      <c r="K47" s="21" t="s">
        <v>43</v>
      </c>
    </row>
    <row r="48" spans="1:11" x14ac:dyDescent="0.25">
      <c r="A48" s="10" t="s">
        <v>12</v>
      </c>
      <c r="B48" s="41">
        <f>IF(記載例!$E$16=B$2,記載例!$E$24/1000,0)</f>
        <v>0</v>
      </c>
      <c r="C48" s="41">
        <f>IF(記載例!$E$16=C$2,記載例!$E$24/1000,0)</f>
        <v>0</v>
      </c>
      <c r="D48" s="41">
        <f>IF(記載例!$E$16=D$2,記載例!$E$24/1000,0)</f>
        <v>5</v>
      </c>
      <c r="E48" s="41">
        <f>IF(記載例!$E$16=E$2,記載例!$E$24/1000,0)</f>
        <v>0</v>
      </c>
      <c r="F48" s="41">
        <f>IF(記載例!$E$16=F$2,記載例!$E$24/1000,0)</f>
        <v>0</v>
      </c>
      <c r="G48" s="41">
        <f>IF(記載例!$E$16=G$2,記載例!$E$24/1000,0)</f>
        <v>0</v>
      </c>
      <c r="H48" s="41">
        <f>IF(記載例!$E$16=H$2,記載例!$E$24/1000,0)</f>
        <v>0</v>
      </c>
      <c r="I48" s="41">
        <f>IF(記載例!$E$16=I$2,記載例!$E$24/1000,0)</f>
        <v>0</v>
      </c>
      <c r="J48" s="41">
        <f>IF(記載例!$E$16=J$2,記載例!$E$24/1000,0)</f>
        <v>0</v>
      </c>
      <c r="K48" s="42">
        <f>SUM(B48:J48)</f>
        <v>5</v>
      </c>
    </row>
    <row r="49" spans="1:11" x14ac:dyDescent="0.25">
      <c r="A49" s="10" t="s">
        <v>13</v>
      </c>
      <c r="B49" s="41">
        <f>IF(記載例!$E$16=B$2,記載例!$F$24/1000,0)</f>
        <v>0</v>
      </c>
      <c r="C49" s="41">
        <f>IF(記載例!$E$16=C$2,記載例!$F$24/1000,0)</f>
        <v>0</v>
      </c>
      <c r="D49" s="41">
        <f>IF(記載例!$E$16=D$2,記載例!$F$24/1000,0)</f>
        <v>5</v>
      </c>
      <c r="E49" s="41">
        <f>IF(記載例!$E$16=E$2,記載例!$F$24/1000,0)</f>
        <v>0</v>
      </c>
      <c r="F49" s="41">
        <f>IF(記載例!$E$16=F$2,記載例!$F$24/1000,0)</f>
        <v>0</v>
      </c>
      <c r="G49" s="41">
        <f>IF(記載例!$E$16=G$2,記載例!$F$24/1000,0)</f>
        <v>0</v>
      </c>
      <c r="H49" s="41">
        <f>IF(記載例!$E$16=H$2,記載例!$F$24/1000,0)</f>
        <v>0</v>
      </c>
      <c r="I49" s="41">
        <f>IF(記載例!$E$16=I$2,記載例!$F$24/1000,0)</f>
        <v>0</v>
      </c>
      <c r="J49" s="41">
        <f>IF(記載例!$E$16=J$2,記載例!$F$24/1000,0)</f>
        <v>0</v>
      </c>
      <c r="K49" s="42">
        <f t="shared" ref="K49:K59" si="12">SUM(B49:J49)</f>
        <v>5</v>
      </c>
    </row>
    <row r="50" spans="1:11" x14ac:dyDescent="0.25">
      <c r="A50" s="10" t="s">
        <v>14</v>
      </c>
      <c r="B50" s="41">
        <f>IF(記載例!$E$16=B$2,記載例!$G$24/1000,0)</f>
        <v>0</v>
      </c>
      <c r="C50" s="41">
        <f>IF(記載例!$E$16=C$2,記載例!$G$24/1000,0)</f>
        <v>0</v>
      </c>
      <c r="D50" s="41">
        <f>IF(記載例!$E$16=D$2,記載例!$G$24/1000,0)</f>
        <v>5</v>
      </c>
      <c r="E50" s="41">
        <f>IF(記載例!$E$16=E$2,記載例!$G$24/1000,0)</f>
        <v>0</v>
      </c>
      <c r="F50" s="41">
        <f>IF(記載例!$E$16=F$2,記載例!$G$24/1000,0)</f>
        <v>0</v>
      </c>
      <c r="G50" s="41">
        <f>IF(記載例!$E$16=G$2,記載例!$G$24/1000,0)</f>
        <v>0</v>
      </c>
      <c r="H50" s="41">
        <f>IF(記載例!$E$16=H$2,記載例!$G$24/1000,0)</f>
        <v>0</v>
      </c>
      <c r="I50" s="41">
        <f>IF(記載例!$E$16=I$2,記載例!$G$24/1000,0)</f>
        <v>0</v>
      </c>
      <c r="J50" s="41">
        <f>IF(記載例!$E$16=J$2,記載例!$G$24/1000,0)</f>
        <v>0</v>
      </c>
      <c r="K50" s="42">
        <f t="shared" si="12"/>
        <v>5</v>
      </c>
    </row>
    <row r="51" spans="1:11" x14ac:dyDescent="0.25">
      <c r="A51" s="10" t="s">
        <v>15</v>
      </c>
      <c r="B51" s="41">
        <f>IF(記載例!$E$16=B$2,記載例!$H$24/1000,0)</f>
        <v>0</v>
      </c>
      <c r="C51" s="41">
        <f>IF(記載例!$E$16=C$2,記載例!$H$24/1000,0)</f>
        <v>0</v>
      </c>
      <c r="D51" s="41">
        <f>IF(記載例!$E$16=D$2,記載例!$H$24/1000,0)</f>
        <v>5</v>
      </c>
      <c r="E51" s="41">
        <f>IF(記載例!$E$16=E$2,記載例!$H$24/1000,0)</f>
        <v>0</v>
      </c>
      <c r="F51" s="41">
        <f>IF(記載例!$E$16=F$2,記載例!$H$24/1000,0)</f>
        <v>0</v>
      </c>
      <c r="G51" s="41">
        <f>IF(記載例!$E$16=G$2,記載例!$H$24/1000,0)</f>
        <v>0</v>
      </c>
      <c r="H51" s="41">
        <f>IF(記載例!$E$16=H$2,記載例!$H$24/1000,0)</f>
        <v>0</v>
      </c>
      <c r="I51" s="41">
        <f>IF(記載例!$E$16=I$2,記載例!$H$24/1000,0)</f>
        <v>0</v>
      </c>
      <c r="J51" s="41">
        <f>IF(記載例!$E$16=J$2,記載例!$H$24/1000,0)</f>
        <v>0</v>
      </c>
      <c r="K51" s="42">
        <f t="shared" si="12"/>
        <v>5</v>
      </c>
    </row>
    <row r="52" spans="1:11" x14ac:dyDescent="0.25">
      <c r="A52" s="10" t="s">
        <v>16</v>
      </c>
      <c r="B52" s="41">
        <f>IF(記載例!$E$16=B$2,記載例!$I$24/1000,0)</f>
        <v>0</v>
      </c>
      <c r="C52" s="41">
        <f>IF(記載例!$E$16=C$2,記載例!$I$24/1000,0)</f>
        <v>0</v>
      </c>
      <c r="D52" s="41">
        <f>IF(記載例!$E$16=D$2,記載例!$I$24/1000,0)</f>
        <v>5</v>
      </c>
      <c r="E52" s="41">
        <f>IF(記載例!$E$16=E$2,記載例!$I$24/1000,0)</f>
        <v>0</v>
      </c>
      <c r="F52" s="41">
        <f>IF(記載例!$E$16=F$2,記載例!$I$24/1000,0)</f>
        <v>0</v>
      </c>
      <c r="G52" s="41">
        <f>IF(記載例!$E$16=G$2,記載例!$I$24/1000,0)</f>
        <v>0</v>
      </c>
      <c r="H52" s="41">
        <f>IF(記載例!$E$16=H$2,記載例!$I$24/1000,0)</f>
        <v>0</v>
      </c>
      <c r="I52" s="41">
        <f>IF(記載例!$E$16=I$2,記載例!$I$24/1000,0)</f>
        <v>0</v>
      </c>
      <c r="J52" s="41">
        <f>IF(記載例!$E$16=J$2,記載例!$I$24/1000,0)</f>
        <v>0</v>
      </c>
      <c r="K52" s="42">
        <f t="shared" si="12"/>
        <v>5</v>
      </c>
    </row>
    <row r="53" spans="1:11" x14ac:dyDescent="0.25">
      <c r="A53" s="10" t="s">
        <v>17</v>
      </c>
      <c r="B53" s="41">
        <f>IF(記載例!$E$16=B$2,記載例!$J$24/1000,0)</f>
        <v>0</v>
      </c>
      <c r="C53" s="41">
        <f>IF(記載例!$E$16=C$2,記載例!$J$24/1000,0)</f>
        <v>0</v>
      </c>
      <c r="D53" s="41">
        <f>IF(記載例!$E$16=D$2,記載例!$J$24/1000,0)</f>
        <v>5</v>
      </c>
      <c r="E53" s="41">
        <f>IF(記載例!$E$16=E$2,記載例!$J$24/1000,0)</f>
        <v>0</v>
      </c>
      <c r="F53" s="41">
        <f>IF(記載例!$E$16=F$2,記載例!$J$24/1000,0)</f>
        <v>0</v>
      </c>
      <c r="G53" s="41">
        <f>IF(記載例!$E$16=G$2,記載例!$J$24/1000,0)</f>
        <v>0</v>
      </c>
      <c r="H53" s="41">
        <f>IF(記載例!$E$16=H$2,記載例!$J$24/1000,0)</f>
        <v>0</v>
      </c>
      <c r="I53" s="41">
        <f>IF(記載例!$E$16=I$2,記載例!$J$24/1000,0)</f>
        <v>0</v>
      </c>
      <c r="J53" s="41">
        <f>IF(記載例!$E$16=J$2,記載例!$J$24/1000,0)</f>
        <v>0</v>
      </c>
      <c r="K53" s="42">
        <f t="shared" si="12"/>
        <v>5</v>
      </c>
    </row>
    <row r="54" spans="1:11" x14ac:dyDescent="0.25">
      <c r="A54" s="10" t="s">
        <v>18</v>
      </c>
      <c r="B54" s="41">
        <f>IF(記載例!$E$16=B$2,記載例!$K$24/1000,0)</f>
        <v>0</v>
      </c>
      <c r="C54" s="41">
        <f>IF(記載例!$E$16=C$2,記載例!$K$24/1000,0)</f>
        <v>0</v>
      </c>
      <c r="D54" s="41">
        <f>IF(記載例!$E$16=D$2,記載例!$K$24/1000,0)</f>
        <v>5</v>
      </c>
      <c r="E54" s="41">
        <f>IF(記載例!$E$16=E$2,記載例!$K$24/1000,0)</f>
        <v>0</v>
      </c>
      <c r="F54" s="41">
        <f>IF(記載例!$E$16=F$2,記載例!$K$24/1000,0)</f>
        <v>0</v>
      </c>
      <c r="G54" s="41">
        <f>IF(記載例!$E$16=G$2,記載例!$K$24/1000,0)</f>
        <v>0</v>
      </c>
      <c r="H54" s="41">
        <f>IF(記載例!$E$16=H$2,記載例!$K$24/1000,0)</f>
        <v>0</v>
      </c>
      <c r="I54" s="41">
        <f>IF(記載例!$E$16=I$2,記載例!$K$24/1000,0)</f>
        <v>0</v>
      </c>
      <c r="J54" s="41">
        <f>IF(記載例!$E$16=J$2,記載例!$K$24/1000,0)</f>
        <v>0</v>
      </c>
      <c r="K54" s="42">
        <f t="shared" si="12"/>
        <v>5</v>
      </c>
    </row>
    <row r="55" spans="1:11" x14ac:dyDescent="0.25">
      <c r="A55" s="10" t="s">
        <v>19</v>
      </c>
      <c r="B55" s="41">
        <f>IF(記載例!$E$16=B$2,記載例!$L$24/1000,0)</f>
        <v>0</v>
      </c>
      <c r="C55" s="41">
        <f>IF(記載例!$E$16=C$2,記載例!$L$24/1000,0)</f>
        <v>0</v>
      </c>
      <c r="D55" s="41">
        <f>IF(記載例!$E$16=D$2,記載例!$L$24/1000,0)</f>
        <v>5</v>
      </c>
      <c r="E55" s="41">
        <f>IF(記載例!$E$16=E$2,記載例!$L$24/1000,0)</f>
        <v>0</v>
      </c>
      <c r="F55" s="41">
        <f>IF(記載例!$E$16=F$2,記載例!$L$24/1000,0)</f>
        <v>0</v>
      </c>
      <c r="G55" s="41">
        <f>IF(記載例!$E$16=G$2,記載例!$L$24/1000,0)</f>
        <v>0</v>
      </c>
      <c r="H55" s="41">
        <f>IF(記載例!$E$16=H$2,記載例!$L$24/1000,0)</f>
        <v>0</v>
      </c>
      <c r="I55" s="41">
        <f>IF(記載例!$E$16=I$2,記載例!$L$24/1000,0)</f>
        <v>0</v>
      </c>
      <c r="J55" s="41">
        <f>IF(記載例!$E$16=J$2,記載例!$L$24/1000,0)</f>
        <v>0</v>
      </c>
      <c r="K55" s="42">
        <f t="shared" si="12"/>
        <v>5</v>
      </c>
    </row>
    <row r="56" spans="1:11" x14ac:dyDescent="0.25">
      <c r="A56" s="10" t="s">
        <v>20</v>
      </c>
      <c r="B56" s="41">
        <f>IF(記載例!$E$16=B$2,記載例!$M$24/1000,0)</f>
        <v>0</v>
      </c>
      <c r="C56" s="41">
        <f>IF(記載例!$E$16=C$2,記載例!$M$24/1000,0)</f>
        <v>0</v>
      </c>
      <c r="D56" s="41">
        <f>IF(記載例!$E$16=D$2,記載例!$M$24/1000,0)</f>
        <v>5</v>
      </c>
      <c r="E56" s="41">
        <f>IF(記載例!$E$16=E$2,記載例!$M$24/1000,0)</f>
        <v>0</v>
      </c>
      <c r="F56" s="41">
        <f>IF(記載例!$E$16=F$2,記載例!$M$24/1000,0)</f>
        <v>0</v>
      </c>
      <c r="G56" s="41">
        <f>IF(記載例!$E$16=G$2,記載例!$M$24/1000,0)</f>
        <v>0</v>
      </c>
      <c r="H56" s="41">
        <f>IF(記載例!$E$16=H$2,記載例!$M$24/1000,0)</f>
        <v>0</v>
      </c>
      <c r="I56" s="41">
        <f>IF(記載例!$E$16=I$2,記載例!$M$24/1000,0)</f>
        <v>0</v>
      </c>
      <c r="J56" s="41">
        <f>IF(記載例!$E$16=J$2,記載例!$M$24/1000,0)</f>
        <v>0</v>
      </c>
      <c r="K56" s="42">
        <f t="shared" si="12"/>
        <v>5</v>
      </c>
    </row>
    <row r="57" spans="1:11" x14ac:dyDescent="0.25">
      <c r="A57" s="10" t="s">
        <v>21</v>
      </c>
      <c r="B57" s="41">
        <f>IF(記載例!$E$16=B$2,記載例!$N$24/1000,0)</f>
        <v>0</v>
      </c>
      <c r="C57" s="41">
        <f>IF(記載例!$E$16=C$2,記載例!$N$24/1000,0)</f>
        <v>0</v>
      </c>
      <c r="D57" s="41">
        <f>IF(記載例!$E$16=D$2,記載例!$N$24/1000,0)</f>
        <v>5</v>
      </c>
      <c r="E57" s="41">
        <f>IF(記載例!$E$16=E$2,記載例!$N$24/1000,0)</f>
        <v>0</v>
      </c>
      <c r="F57" s="41">
        <f>IF(記載例!$E$16=F$2,記載例!$N$24/1000,0)</f>
        <v>0</v>
      </c>
      <c r="G57" s="41">
        <f>IF(記載例!$E$16=G$2,記載例!$N$24/1000,0)</f>
        <v>0</v>
      </c>
      <c r="H57" s="41">
        <f>IF(記載例!$E$16=H$2,記載例!$N$24/1000,0)</f>
        <v>0</v>
      </c>
      <c r="I57" s="41">
        <f>IF(記載例!$E$16=I$2,記載例!$N$24/1000,0)</f>
        <v>0</v>
      </c>
      <c r="J57" s="41">
        <f>IF(記載例!$E$16=J$2,記載例!$N$24/1000,0)</f>
        <v>0</v>
      </c>
      <c r="K57" s="42">
        <f t="shared" si="12"/>
        <v>5</v>
      </c>
    </row>
    <row r="58" spans="1:11" x14ac:dyDescent="0.25">
      <c r="A58" s="10" t="s">
        <v>22</v>
      </c>
      <c r="B58" s="41">
        <f>IF(記載例!$E$16=B$2,記載例!$O$24/1000,0)</f>
        <v>0</v>
      </c>
      <c r="C58" s="41">
        <f>IF(記載例!$E$16=C$2,記載例!$O$24/1000,0)</f>
        <v>0</v>
      </c>
      <c r="D58" s="41">
        <f>IF(記載例!$E$16=D$2,記載例!$O$24/1000,0)</f>
        <v>5</v>
      </c>
      <c r="E58" s="41">
        <f>IF(記載例!$E$16=E$2,記載例!$O$24/1000,0)</f>
        <v>0</v>
      </c>
      <c r="F58" s="41">
        <f>IF(記載例!$E$16=F$2,記載例!$O$24/1000,0)</f>
        <v>0</v>
      </c>
      <c r="G58" s="41">
        <f>IF(記載例!$E$16=G$2,記載例!$O$24/1000,0)</f>
        <v>0</v>
      </c>
      <c r="H58" s="41">
        <f>IF(記載例!$E$16=H$2,記載例!$O$24/1000,0)</f>
        <v>0</v>
      </c>
      <c r="I58" s="41">
        <f>IF(記載例!$E$16=I$2,記載例!$O$24/1000,0)</f>
        <v>0</v>
      </c>
      <c r="J58" s="41">
        <f>IF(記載例!$E$16=J$2,記載例!$O$24/1000,0)</f>
        <v>0</v>
      </c>
      <c r="K58" s="42">
        <f t="shared" si="12"/>
        <v>5</v>
      </c>
    </row>
    <row r="59" spans="1:11" x14ac:dyDescent="0.25">
      <c r="A59" s="10" t="s">
        <v>23</v>
      </c>
      <c r="B59" s="41">
        <f>IF(記載例!$E$16=B$2,記載例!$P$24/1000,0)</f>
        <v>0</v>
      </c>
      <c r="C59" s="41">
        <f>IF(記載例!$E$16=C$2,記載例!$P$24/1000,0)</f>
        <v>0</v>
      </c>
      <c r="D59" s="41">
        <f>IF(記載例!$E$16=D$2,記載例!$P$24/1000,0)</f>
        <v>5</v>
      </c>
      <c r="E59" s="41">
        <f>IF(記載例!$E$16=E$2,記載例!$P$24/1000,0)</f>
        <v>0</v>
      </c>
      <c r="F59" s="41">
        <f>IF(記載例!$E$16=F$2,記載例!$P$24/1000,0)</f>
        <v>0</v>
      </c>
      <c r="G59" s="41">
        <f>IF(記載例!$E$16=G$2,記載例!$P$24/1000,0)</f>
        <v>0</v>
      </c>
      <c r="H59" s="41">
        <f>IF(記載例!$E$16=H$2,記載例!$P$24/1000,0)</f>
        <v>0</v>
      </c>
      <c r="I59" s="41">
        <f>IF(記載例!$E$16=I$2,記載例!$P$24/1000,0)</f>
        <v>0</v>
      </c>
      <c r="J59" s="41">
        <f>IF(記載例!$E$16=J$2,記載例!$P$24/1000,0)</f>
        <v>0</v>
      </c>
      <c r="K59" s="42">
        <f t="shared" si="12"/>
        <v>5</v>
      </c>
    </row>
    <row r="60" spans="1:11" x14ac:dyDescent="0.25">
      <c r="B60" s="18"/>
      <c r="C60" s="18"/>
      <c r="D60" s="18"/>
      <c r="E60" s="18"/>
      <c r="F60" s="18"/>
      <c r="G60" s="18"/>
      <c r="H60" s="18"/>
      <c r="I60" s="18"/>
      <c r="J60" s="18"/>
      <c r="K60" s="8"/>
    </row>
    <row r="61" spans="1:11" x14ac:dyDescent="0.25">
      <c r="A61" s="1" t="s">
        <v>93</v>
      </c>
      <c r="B61" s="18"/>
      <c r="C61" s="18"/>
      <c r="D61" s="18"/>
      <c r="E61" s="18"/>
      <c r="F61" s="18"/>
      <c r="G61" s="18"/>
      <c r="H61" s="18"/>
      <c r="I61" s="18"/>
      <c r="J61" s="18"/>
      <c r="K61" s="8"/>
    </row>
    <row r="62" spans="1:11" x14ac:dyDescent="0.25">
      <c r="A62" s="10" t="s">
        <v>12</v>
      </c>
      <c r="B62" s="40">
        <f>B34-(B48-MIN(B$48:B$59))</f>
        <v>4036.7122081725765</v>
      </c>
      <c r="C62" s="40">
        <f>C34-(C48-MIN(C$48:C$59))</f>
        <v>9411.2641962702437</v>
      </c>
      <c r="D62" s="40">
        <f t="shared" ref="D62:J62" si="13">D34-(D48-MIN(D$48:D$59))</f>
        <v>38443.706763876588</v>
      </c>
      <c r="E62" s="40">
        <f t="shared" si="13"/>
        <v>16878.0272872961</v>
      </c>
      <c r="F62" s="40">
        <f t="shared" si="13"/>
        <v>3673.2177369832389</v>
      </c>
      <c r="G62" s="40">
        <f>G34-(G48-MIN(G$48:G$59))</f>
        <v>15874.948410121329</v>
      </c>
      <c r="H62" s="40">
        <f t="shared" si="13"/>
        <v>6872.0221270435495</v>
      </c>
      <c r="I62" s="40">
        <f t="shared" si="13"/>
        <v>3493.3232419955216</v>
      </c>
      <c r="J62" s="40">
        <f t="shared" si="13"/>
        <v>11917.122997360253</v>
      </c>
      <c r="K62" s="8"/>
    </row>
    <row r="63" spans="1:11" x14ac:dyDescent="0.25">
      <c r="A63" s="10" t="s">
        <v>13</v>
      </c>
      <c r="B63" s="40">
        <f>B35-(B49-MIN(B$48:B$59))</f>
        <v>3388.7442034323403</v>
      </c>
      <c r="C63" s="40">
        <f t="shared" ref="B63:J73" si="14">C35-(C49-MIN(C$48:C$59))</f>
        <v>7911.8704247299893</v>
      </c>
      <c r="D63" s="40">
        <f t="shared" si="14"/>
        <v>35229.831417443907</v>
      </c>
      <c r="E63" s="40">
        <f t="shared" si="14"/>
        <v>15895.880456778734</v>
      </c>
      <c r="F63" s="40">
        <f t="shared" si="14"/>
        <v>3238.8054014727741</v>
      </c>
      <c r="G63" s="40">
        <f>G35-(G49-MIN(G$48:G$59))</f>
        <v>15498.452431352696</v>
      </c>
      <c r="H63" s="40">
        <f t="shared" si="14"/>
        <v>6154.3262349716842</v>
      </c>
      <c r="I63" s="40">
        <f t="shared" si="14"/>
        <v>3058.5389873618465</v>
      </c>
      <c r="J63" s="40">
        <f t="shared" si="14"/>
        <v>11591.626097315095</v>
      </c>
      <c r="K63" s="8"/>
    </row>
    <row r="64" spans="1:11" x14ac:dyDescent="0.25">
      <c r="A64" s="10" t="s">
        <v>14</v>
      </c>
      <c r="B64" s="40">
        <f t="shared" si="14"/>
        <v>3490.2782033118974</v>
      </c>
      <c r="C64" s="40">
        <f t="shared" si="14"/>
        <v>9159.6534629233702</v>
      </c>
      <c r="D64" s="40">
        <f t="shared" si="14"/>
        <v>39060.916194839629</v>
      </c>
      <c r="E64" s="40">
        <f t="shared" si="14"/>
        <v>17215.102116382433</v>
      </c>
      <c r="F64" s="40">
        <f t="shared" si="14"/>
        <v>3855.9762699939579</v>
      </c>
      <c r="G64" s="40">
        <f>G36-(G50-MIN(G$48:G$59))</f>
        <v>18065.624873234214</v>
      </c>
      <c r="H64" s="40">
        <f t="shared" si="14"/>
        <v>7053.2989864393285</v>
      </c>
      <c r="I64" s="40">
        <f t="shared" si="14"/>
        <v>3649.9313769681921</v>
      </c>
      <c r="J64" s="40">
        <f t="shared" si="14"/>
        <v>12904.239906854174</v>
      </c>
      <c r="K64" s="8"/>
    </row>
    <row r="65" spans="1:11" x14ac:dyDescent="0.25">
      <c r="A65" s="10" t="s">
        <v>15</v>
      </c>
      <c r="B65" s="40">
        <f t="shared" si="14"/>
        <v>4134.1762162017803</v>
      </c>
      <c r="C65" s="40">
        <f t="shared" si="14"/>
        <v>11529.751889923264</v>
      </c>
      <c r="D65" s="40">
        <f t="shared" si="14"/>
        <v>50349.366893052429</v>
      </c>
      <c r="E65" s="40">
        <f t="shared" si="14"/>
        <v>20968.224319678819</v>
      </c>
      <c r="F65" s="40">
        <f t="shared" si="14"/>
        <v>4948.5594146558042</v>
      </c>
      <c r="G65" s="40">
        <f>G37-(G51-MIN(G$48:G$59))</f>
        <v>22924.942945894229</v>
      </c>
      <c r="H65" s="40">
        <f t="shared" si="14"/>
        <v>8652.1696660031612</v>
      </c>
      <c r="I65" s="40">
        <f t="shared" si="14"/>
        <v>4510.6566029014821</v>
      </c>
      <c r="J65" s="40">
        <f t="shared" si="14"/>
        <v>16537.651966886217</v>
      </c>
      <c r="K65" s="8"/>
    </row>
    <row r="66" spans="1:11" x14ac:dyDescent="0.25">
      <c r="A66" s="10" t="s">
        <v>16</v>
      </c>
      <c r="B66" s="40">
        <f t="shared" si="14"/>
        <v>4259.39887125317</v>
      </c>
      <c r="C66" s="40">
        <f t="shared" si="14"/>
        <v>11637.812339450875</v>
      </c>
      <c r="D66" s="40">
        <f t="shared" si="14"/>
        <v>50098.100737850182</v>
      </c>
      <c r="E66" s="40">
        <f t="shared" si="14"/>
        <v>20541.067438103593</v>
      </c>
      <c r="F66" s="40">
        <f t="shared" si="14"/>
        <v>5054.1145449331825</v>
      </c>
      <c r="G66" s="40">
        <f t="shared" si="14"/>
        <v>23022.760648504853</v>
      </c>
      <c r="H66" s="40">
        <f t="shared" si="14"/>
        <v>8580.2521500503808</v>
      </c>
      <c r="I66" s="40">
        <f t="shared" si="14"/>
        <v>4420.3816470327001</v>
      </c>
      <c r="J66" s="40">
        <f t="shared" si="14"/>
        <v>16607.051642821039</v>
      </c>
      <c r="K66" s="8"/>
    </row>
    <row r="67" spans="1:11" x14ac:dyDescent="0.25">
      <c r="A67" s="10" t="s">
        <v>17</v>
      </c>
      <c r="B67" s="40">
        <f t="shared" si="14"/>
        <v>4075.2206039269454</v>
      </c>
      <c r="C67" s="40">
        <f t="shared" si="14"/>
        <v>10714.712019604931</v>
      </c>
      <c r="D67" s="40">
        <f t="shared" si="14"/>
        <v>43684.414618360737</v>
      </c>
      <c r="E67" s="40">
        <f t="shared" si="14"/>
        <v>19705.062822663389</v>
      </c>
      <c r="F67" s="40">
        <f t="shared" si="14"/>
        <v>4646.5557945242108</v>
      </c>
      <c r="G67" s="40">
        <f t="shared" si="14"/>
        <v>20224.334129625626</v>
      </c>
      <c r="H67" s="40">
        <f t="shared" si="14"/>
        <v>8063.24985788095</v>
      </c>
      <c r="I67" s="40">
        <f t="shared" si="14"/>
        <v>4082.2455048321985</v>
      </c>
      <c r="J67" s="40">
        <f t="shared" si="14"/>
        <v>14528.93531195691</v>
      </c>
      <c r="K67" s="8"/>
    </row>
    <row r="68" spans="1:11" x14ac:dyDescent="0.25">
      <c r="A68" s="10" t="s">
        <v>18</v>
      </c>
      <c r="B68" s="40">
        <f t="shared" si="14"/>
        <v>4617.4369690927597</v>
      </c>
      <c r="C68" s="40">
        <f t="shared" si="14"/>
        <v>9950.6857558392039</v>
      </c>
      <c r="D68" s="40">
        <f t="shared" si="14"/>
        <v>37047.640614924792</v>
      </c>
      <c r="E68" s="40">
        <f t="shared" si="14"/>
        <v>17617.747954536986</v>
      </c>
      <c r="F68" s="40">
        <f t="shared" si="14"/>
        <v>3923.1463078316588</v>
      </c>
      <c r="G68" s="40">
        <f t="shared" si="14"/>
        <v>17045.100445957909</v>
      </c>
      <c r="H68" s="40">
        <f t="shared" si="14"/>
        <v>7043.0193975763723</v>
      </c>
      <c r="I68" s="40">
        <f t="shared" si="14"/>
        <v>3434.0262202090021</v>
      </c>
      <c r="J68" s="40">
        <f t="shared" si="14"/>
        <v>12548.399158544891</v>
      </c>
      <c r="K68" s="8"/>
    </row>
    <row r="69" spans="1:11" x14ac:dyDescent="0.25">
      <c r="A69" s="10" t="s">
        <v>19</v>
      </c>
      <c r="B69" s="40">
        <f t="shared" si="14"/>
        <v>4761.6983815705689</v>
      </c>
      <c r="C69" s="40">
        <f t="shared" si="14"/>
        <v>11554.862997925398</v>
      </c>
      <c r="D69" s="40">
        <f t="shared" si="14"/>
        <v>40788.114429195128</v>
      </c>
      <c r="E69" s="40">
        <f t="shared" si="14"/>
        <v>18382.597269308455</v>
      </c>
      <c r="F69" s="40">
        <f t="shared" si="14"/>
        <v>4482.6269553696147</v>
      </c>
      <c r="G69" s="40">
        <f t="shared" si="14"/>
        <v>18446.747145288649</v>
      </c>
      <c r="H69" s="40">
        <f t="shared" si="14"/>
        <v>8288.124819252891</v>
      </c>
      <c r="I69" s="40">
        <f t="shared" si="14"/>
        <v>3928.4359834683883</v>
      </c>
      <c r="J69" s="40">
        <f t="shared" si="14"/>
        <v>13413.84545560597</v>
      </c>
      <c r="K69" s="8"/>
    </row>
    <row r="70" spans="1:11" x14ac:dyDescent="0.25">
      <c r="A70" s="10" t="s">
        <v>20</v>
      </c>
      <c r="B70" s="40">
        <f t="shared" si="14"/>
        <v>5182.0730980169201</v>
      </c>
      <c r="C70" s="40">
        <f t="shared" si="14"/>
        <v>12630.475842007363</v>
      </c>
      <c r="D70" s="40">
        <f t="shared" si="14"/>
        <v>45255.903139639675</v>
      </c>
      <c r="E70" s="40">
        <f t="shared" si="14"/>
        <v>20454.482527805936</v>
      </c>
      <c r="F70" s="40">
        <f t="shared" si="14"/>
        <v>5077.531583434039</v>
      </c>
      <c r="G70" s="40">
        <f t="shared" si="14"/>
        <v>22015.317792622362</v>
      </c>
      <c r="H70" s="40">
        <f t="shared" si="14"/>
        <v>9817.8242998213009</v>
      </c>
      <c r="I70" s="40">
        <f t="shared" si="14"/>
        <v>4797.0810331398652</v>
      </c>
      <c r="J70" s="40">
        <f t="shared" si="14"/>
        <v>17148.808244439864</v>
      </c>
      <c r="K70" s="8"/>
    </row>
    <row r="71" spans="1:11" x14ac:dyDescent="0.25">
      <c r="A71" s="10" t="s">
        <v>21</v>
      </c>
      <c r="B71" s="40">
        <f t="shared" si="14"/>
        <v>5381.5566859748305</v>
      </c>
      <c r="C71" s="40">
        <f t="shared" si="14"/>
        <v>13133.399615293438</v>
      </c>
      <c r="D71" s="40">
        <f t="shared" si="14"/>
        <v>48454.546675226586</v>
      </c>
      <c r="E71" s="40">
        <f t="shared" si="14"/>
        <v>21436.546702864769</v>
      </c>
      <c r="F71" s="40">
        <f t="shared" si="14"/>
        <v>5518.4102179192641</v>
      </c>
      <c r="G71" s="40">
        <f t="shared" si="14"/>
        <v>22682.71944070439</v>
      </c>
      <c r="H71" s="40">
        <f t="shared" si="14"/>
        <v>9828.6247467740504</v>
      </c>
      <c r="I71" s="40">
        <f t="shared" si="14"/>
        <v>4728.0450594010399</v>
      </c>
      <c r="J71" s="40">
        <f t="shared" si="14"/>
        <v>17217.127894118923</v>
      </c>
      <c r="K71" s="8"/>
    </row>
    <row r="72" spans="1:11" x14ac:dyDescent="0.25">
      <c r="A72" s="10" t="s">
        <v>22</v>
      </c>
      <c r="B72" s="40">
        <f t="shared" si="14"/>
        <v>5259.7843671233377</v>
      </c>
      <c r="C72" s="40">
        <f t="shared" si="14"/>
        <v>13043.60355615407</v>
      </c>
      <c r="D72" s="40">
        <f t="shared" si="14"/>
        <v>48736.460261865483</v>
      </c>
      <c r="E72" s="40">
        <f t="shared" si="14"/>
        <v>21756.270156687577</v>
      </c>
      <c r="F72" s="40">
        <f t="shared" si="14"/>
        <v>5539.2045495278553</v>
      </c>
      <c r="G72" s="40">
        <f t="shared" si="14"/>
        <v>22743.006586867963</v>
      </c>
      <c r="H72" s="40">
        <f t="shared" si="14"/>
        <v>9919.8711360171183</v>
      </c>
      <c r="I72" s="40">
        <f t="shared" si="14"/>
        <v>4797.1131644198786</v>
      </c>
      <c r="J72" s="40">
        <f t="shared" si="14"/>
        <v>17307.06256518298</v>
      </c>
      <c r="K72" s="8"/>
    </row>
    <row r="73" spans="1:11" x14ac:dyDescent="0.25">
      <c r="A73" s="10" t="s">
        <v>23</v>
      </c>
      <c r="B73" s="40">
        <f t="shared" si="14"/>
        <v>4879.9885482704894</v>
      </c>
      <c r="C73" s="40">
        <f t="shared" si="14"/>
        <v>11967.749208003883</v>
      </c>
      <c r="D73" s="40">
        <f t="shared" si="14"/>
        <v>43953.672493452883</v>
      </c>
      <c r="E73" s="40">
        <f t="shared" si="14"/>
        <v>19579.049684883004</v>
      </c>
      <c r="F73" s="40">
        <f t="shared" si="14"/>
        <v>4854.2885609976311</v>
      </c>
      <c r="G73" s="40">
        <f t="shared" si="14"/>
        <v>19990.839700784723</v>
      </c>
      <c r="H73" s="40">
        <f t="shared" si="14"/>
        <v>8631.1153679805702</v>
      </c>
      <c r="I73" s="40">
        <f t="shared" si="14"/>
        <v>4194.059102583672</v>
      </c>
      <c r="J73" s="40">
        <f t="shared" si="14"/>
        <v>14570.320729494</v>
      </c>
      <c r="K73" s="8"/>
    </row>
    <row r="74" spans="1:11" x14ac:dyDescent="0.25">
      <c r="B74" s="18"/>
      <c r="C74" s="18"/>
      <c r="D74" s="18"/>
      <c r="E74" s="18"/>
      <c r="F74" s="18"/>
      <c r="G74" s="18"/>
      <c r="H74" s="18"/>
      <c r="I74" s="18"/>
      <c r="J74" s="18"/>
      <c r="K74" s="8"/>
    </row>
    <row r="75" spans="1:11" x14ac:dyDescent="0.25">
      <c r="A75" s="1" t="s">
        <v>94</v>
      </c>
      <c r="B75" s="16" t="s">
        <v>39</v>
      </c>
      <c r="C75" s="18"/>
      <c r="D75" s="18"/>
      <c r="E75" s="18"/>
      <c r="F75" s="18"/>
      <c r="G75" s="18"/>
      <c r="H75" s="18"/>
      <c r="I75" s="18"/>
      <c r="J75" s="18"/>
      <c r="K75" s="8"/>
    </row>
    <row r="76" spans="1:11" x14ac:dyDescent="0.25">
      <c r="A76" s="10" t="s">
        <v>12</v>
      </c>
      <c r="B76" s="40">
        <f>$B$17-SUM($B62:$J62)</f>
        <v>43388.051388751803</v>
      </c>
      <c r="C76" s="18"/>
      <c r="D76" s="18"/>
      <c r="E76" s="18"/>
      <c r="F76" s="18"/>
      <c r="G76" s="18"/>
      <c r="H76" s="18"/>
      <c r="I76" s="18"/>
      <c r="J76" s="18"/>
      <c r="K76" s="8"/>
    </row>
    <row r="77" spans="1:11" x14ac:dyDescent="0.25">
      <c r="A77" s="10" t="s">
        <v>13</v>
      </c>
      <c r="B77" s="40">
        <f>$B$17-SUM($B63:$J63)</f>
        <v>52020.320703012141</v>
      </c>
      <c r="C77" s="18"/>
      <c r="D77" s="18"/>
      <c r="E77" s="18"/>
      <c r="F77" s="18"/>
      <c r="G77" s="18"/>
      <c r="H77" s="18"/>
      <c r="I77" s="18"/>
      <c r="J77" s="18"/>
      <c r="K77" s="8"/>
    </row>
    <row r="78" spans="1:11" x14ac:dyDescent="0.25">
      <c r="A78" s="10" t="s">
        <v>14</v>
      </c>
      <c r="B78" s="40">
        <f t="shared" ref="B78:B87" si="15">$B$17-SUM($B64:$J64)</f>
        <v>39533.374966923991</v>
      </c>
      <c r="C78" s="18"/>
      <c r="D78" s="18"/>
      <c r="E78" s="18"/>
      <c r="F78" s="18"/>
      <c r="G78" s="18"/>
      <c r="H78" s="18"/>
      <c r="I78" s="18"/>
      <c r="J78" s="18"/>
      <c r="K78" s="8"/>
    </row>
    <row r="79" spans="1:11" x14ac:dyDescent="0.25">
      <c r="A79" s="10" t="s">
        <v>15</v>
      </c>
      <c r="B79" s="40">
        <f>$B$17-SUM($B65:$J65)</f>
        <v>9432.896442673984</v>
      </c>
      <c r="C79" s="18"/>
      <c r="D79" s="18"/>
      <c r="E79" s="18"/>
      <c r="F79" s="18"/>
      <c r="G79" s="18"/>
      <c r="H79" s="18"/>
      <c r="I79" s="18"/>
      <c r="J79" s="18"/>
      <c r="K79" s="8"/>
    </row>
    <row r="80" spans="1:11" x14ac:dyDescent="0.25">
      <c r="A80" s="10" t="s">
        <v>16</v>
      </c>
      <c r="B80" s="40">
        <f t="shared" si="15"/>
        <v>9767.4563378712046</v>
      </c>
      <c r="C80" s="18"/>
      <c r="D80" s="18"/>
      <c r="E80" s="18"/>
      <c r="F80" s="18"/>
      <c r="G80" s="18"/>
      <c r="H80" s="18"/>
      <c r="I80" s="18"/>
      <c r="J80" s="18"/>
      <c r="K80" s="8"/>
    </row>
    <row r="81" spans="1:11" x14ac:dyDescent="0.25">
      <c r="A81" s="10" t="s">
        <v>17</v>
      </c>
      <c r="B81" s="40">
        <f t="shared" si="15"/>
        <v>24263.665694495299</v>
      </c>
      <c r="C81" s="18"/>
      <c r="D81" s="18"/>
      <c r="E81" s="18"/>
      <c r="F81" s="18"/>
      <c r="G81" s="18"/>
      <c r="H81" s="18"/>
      <c r="I81" s="18"/>
      <c r="J81" s="18"/>
      <c r="K81" s="8"/>
    </row>
    <row r="82" spans="1:11" x14ac:dyDescent="0.25">
      <c r="A82" s="10" t="s">
        <v>18</v>
      </c>
      <c r="B82" s="40">
        <f t="shared" si="15"/>
        <v>40761.193533357597</v>
      </c>
      <c r="C82" s="18"/>
      <c r="D82" s="18"/>
      <c r="E82" s="18"/>
      <c r="F82" s="18"/>
      <c r="G82" s="18"/>
      <c r="H82" s="18"/>
      <c r="I82" s="18"/>
      <c r="J82" s="18"/>
      <c r="K82" s="8"/>
    </row>
    <row r="83" spans="1:11" x14ac:dyDescent="0.25">
      <c r="A83" s="10" t="s">
        <v>19</v>
      </c>
      <c r="B83" s="40">
        <f t="shared" si="15"/>
        <v>29941.342920886105</v>
      </c>
      <c r="C83" s="18"/>
      <c r="D83" s="18"/>
      <c r="E83" s="18"/>
      <c r="F83" s="18"/>
      <c r="G83" s="18"/>
      <c r="H83" s="18"/>
      <c r="I83" s="18"/>
      <c r="J83" s="18"/>
      <c r="K83" s="8"/>
    </row>
    <row r="84" spans="1:11" x14ac:dyDescent="0.25">
      <c r="A84" s="10" t="s">
        <v>20</v>
      </c>
      <c r="B84" s="40">
        <f t="shared" si="15"/>
        <v>11608.89879694386</v>
      </c>
      <c r="C84" s="18"/>
      <c r="D84" s="18"/>
      <c r="E84" s="18"/>
      <c r="F84" s="18"/>
      <c r="G84" s="18"/>
      <c r="H84" s="18"/>
      <c r="I84" s="18"/>
      <c r="J84" s="18"/>
      <c r="K84" s="8"/>
    </row>
    <row r="85" spans="1:11" x14ac:dyDescent="0.25">
      <c r="A85" s="10" t="s">
        <v>21</v>
      </c>
      <c r="B85" s="40">
        <f t="shared" si="15"/>
        <v>5607.4193195939006</v>
      </c>
      <c r="C85" s="18"/>
      <c r="D85" s="18"/>
      <c r="E85" s="18"/>
      <c r="F85" s="18"/>
      <c r="G85" s="18"/>
      <c r="H85" s="18"/>
      <c r="I85" s="18"/>
      <c r="J85" s="18"/>
      <c r="K85" s="8"/>
    </row>
    <row r="86" spans="1:11" x14ac:dyDescent="0.25">
      <c r="A86" s="10" t="s">
        <v>22</v>
      </c>
      <c r="B86" s="40">
        <f t="shared" si="15"/>
        <v>4886.0200140249217</v>
      </c>
      <c r="C86" s="18"/>
      <c r="D86" s="18"/>
      <c r="E86" s="18"/>
      <c r="F86" s="18"/>
      <c r="G86" s="18"/>
      <c r="H86" s="18"/>
      <c r="I86" s="18"/>
      <c r="J86" s="18"/>
      <c r="K86" s="8"/>
    </row>
    <row r="87" spans="1:11" x14ac:dyDescent="0.25">
      <c r="A87" s="10" t="s">
        <v>23</v>
      </c>
      <c r="B87" s="40">
        <f t="shared" si="15"/>
        <v>21367.312961420306</v>
      </c>
      <c r="C87" s="18"/>
      <c r="D87" s="18"/>
      <c r="E87" s="18"/>
      <c r="F87" s="18"/>
      <c r="G87" s="18"/>
      <c r="H87" s="18"/>
      <c r="I87" s="18"/>
      <c r="J87" s="18"/>
      <c r="K87" s="8"/>
    </row>
    <row r="88" spans="1:11" x14ac:dyDescent="0.25">
      <c r="A88" s="13" t="s">
        <v>40</v>
      </c>
      <c r="B88" s="43">
        <f>SUM($B$76:$B$87)/$B$17</f>
        <v>1.8999999999999988</v>
      </c>
      <c r="C88" s="18"/>
      <c r="D88" s="18"/>
      <c r="E88" s="18"/>
      <c r="F88" s="18"/>
      <c r="G88" s="18"/>
      <c r="H88" s="18"/>
      <c r="I88" s="18"/>
      <c r="J88" s="18"/>
      <c r="K88" s="8"/>
    </row>
    <row r="89" spans="1:11" x14ac:dyDescent="0.25">
      <c r="B89" s="18"/>
      <c r="C89" s="18"/>
      <c r="D89" s="18"/>
      <c r="E89" s="18"/>
      <c r="F89" s="18"/>
      <c r="G89" s="18"/>
      <c r="H89" s="18"/>
      <c r="I89" s="18"/>
      <c r="J89" s="18"/>
      <c r="K89" s="8"/>
    </row>
    <row r="90" spans="1:11" x14ac:dyDescent="0.25">
      <c r="A90" s="1" t="s">
        <v>95</v>
      </c>
      <c r="B90" s="40">
        <f>(SUM($B$76:$B$87)-1.9*$B$17)/12</f>
        <v>-1.4551915228366852E-11</v>
      </c>
      <c r="C90" s="18"/>
      <c r="D90" s="18" t="s">
        <v>42</v>
      </c>
      <c r="E90" s="18"/>
      <c r="F90" s="18"/>
      <c r="G90" s="18"/>
      <c r="H90" s="18"/>
      <c r="I90" s="18"/>
      <c r="J90" s="18"/>
      <c r="K90" s="8"/>
    </row>
    <row r="91" spans="1:11" x14ac:dyDescent="0.25">
      <c r="A91" s="1" t="s">
        <v>41</v>
      </c>
      <c r="B91" s="18"/>
      <c r="C91" s="18"/>
      <c r="D91" s="44">
        <f>'【不使用】計算用(期待容量)'!D91</f>
        <v>1.9</v>
      </c>
      <c r="E91" s="18"/>
      <c r="F91" s="18"/>
      <c r="G91" s="18"/>
      <c r="H91" s="18"/>
      <c r="I91" s="18"/>
      <c r="J91" s="18"/>
      <c r="K91" s="8"/>
    </row>
    <row r="92" spans="1:11" ht="16.5" thickBot="1" x14ac:dyDescent="0.3">
      <c r="B92" s="18"/>
      <c r="C92" s="18"/>
      <c r="D92" s="18"/>
      <c r="E92" s="18"/>
      <c r="F92" s="18"/>
      <c r="G92" s="18"/>
      <c r="H92" s="18"/>
      <c r="I92" s="18"/>
      <c r="J92" s="18"/>
      <c r="K92" s="8"/>
    </row>
    <row r="93" spans="1:11" ht="16.5" thickBot="1" x14ac:dyDescent="0.3">
      <c r="A93" s="1" t="s">
        <v>96</v>
      </c>
      <c r="B93" s="45">
        <f>(MIN($K$48:$K$59)+$B$90)*1000</f>
        <v>4999.9999999854481</v>
      </c>
      <c r="C93" s="15"/>
      <c r="D93" s="15"/>
      <c r="E93" s="15"/>
      <c r="F93" s="15"/>
      <c r="G93" s="15"/>
      <c r="H93" s="15"/>
      <c r="I93" s="15"/>
      <c r="J93" s="15"/>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10</vt:i4>
      </vt:variant>
    </vt:vector>
  </HeadingPairs>
  <TitlesOfParts>
    <vt:vector size="10" baseType="lpstr">
      <vt:lpstr>記載例</vt:lpstr>
      <vt:lpstr>【リリースAX】入力</vt:lpstr>
      <vt:lpstr>webにUP時は非表示にする⇒</vt:lpstr>
      <vt:lpstr>入力</vt:lpstr>
      <vt:lpstr>（実需給2025年度以降で使用）入力</vt:lpstr>
      <vt:lpstr>【不使用】計算用(期待容量)</vt:lpstr>
      <vt:lpstr>【不使用】計算用(応札容量)</vt:lpstr>
      <vt:lpstr>【不使用】計算用(記載例期待容量)</vt:lpstr>
      <vt:lpstr>【不使用】計算用(記載例応札容量)</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2023-04-19T01:53:15Z</dcterms:modified>
</cp:coreProperties>
</file>