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4"/>
  <workbookPr filterPrivacy="1"/>
  <xr:revisionPtr revIDLastSave="0" documentId="14_{7B5A028D-E4D3-4EE9-9B2F-87E2920B58FE}" xr6:coauthVersionLast="36" xr6:coauthVersionMax="36" xr10:uidLastSave="{00000000-0000-0000-0000-000000000000}"/>
  <workbookProtection workbookAlgorithmName="SHA-512" workbookHashValue="6FoWCB8QZvDnZsUfROa7qGheYizPtRnNk5nCfpnxNGUPiHrthFIJpuV16NFfB/FDg4AQdK7qRUXH85f1flemAw==" workbookSaltValue="UhuEHPGeuYy3cpl1V8RBIQ==" workbookSpinCount="100000" lockStructure="1"/>
  <bookViews>
    <workbookView xWindow="0" yWindow="0" windowWidth="20115" windowHeight="12180" tabRatio="794" xr2:uid="{00000000-000D-0000-FFFF-FFFF00000000}"/>
  </bookViews>
  <sheets>
    <sheet name="記載例" sheetId="9" r:id="rId1"/>
    <sheet name="各項目の解説" sheetId="8" r:id="rId2"/>
    <sheet name="入力シート" sheetId="5" r:id="rId3"/>
    <sheet name="webにUP時は非表示にする⇒" sheetId="20" state="hidden" r:id="rId4"/>
    <sheet name="入力" sheetId="21" state="hidden" r:id="rId5"/>
    <sheet name="計算用(期待容量)" sheetId="22" state="hidden" r:id="rId6"/>
    <sheet name="計算用(応札容量)" sheetId="23" state="hidden" r:id="rId7"/>
    <sheet name="調整係数一覧" sheetId="24" state="hidden" r:id="rId8"/>
    <sheet name="プルダウンテーブル(非表示)" sheetId="2" state="hidden" r:id="rId9"/>
  </sheets>
  <definedNames>
    <definedName name="_xlnm.Print_Area" localSheetId="1">各項目の解説!$A$1:$E$38</definedName>
    <definedName name="_xlnm.Print_Area" localSheetId="4">入力!$A$1:$Q$57</definedName>
    <definedName name="エリア">'プルダウンテーブル(非表示)'!$A$2:$A$10</definedName>
    <definedName name="リプレース等">'プルダウンテーブル(非表示)'!$C$2:$C$5</definedName>
    <definedName name="新設">'プルダウンテーブル(非表示)'!$B$2:$B$5</definedName>
    <definedName name="電源種">'プルダウンテーブル(非表示)'!$B$1:$C$2</definedName>
  </definedNames>
  <calcPr calcId="191029"/>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7" i="8" l="1"/>
  <c r="B38" i="8" s="1"/>
  <c r="H29" i="21" l="1"/>
  <c r="F31" i="21"/>
  <c r="G31" i="21"/>
  <c r="H31" i="21"/>
  <c r="I31" i="21"/>
  <c r="J31" i="21"/>
  <c r="K31" i="21"/>
  <c r="L31" i="21"/>
  <c r="M31" i="21"/>
  <c r="N31" i="21"/>
  <c r="O31" i="21"/>
  <c r="P31" i="21"/>
  <c r="E31" i="21"/>
  <c r="F29" i="21"/>
  <c r="G29" i="21"/>
  <c r="I29" i="21"/>
  <c r="J29" i="21"/>
  <c r="K29" i="21"/>
  <c r="L29" i="21"/>
  <c r="M29" i="21"/>
  <c r="N29" i="21"/>
  <c r="O29" i="21"/>
  <c r="P29" i="21"/>
  <c r="E29" i="21"/>
  <c r="F21" i="21"/>
  <c r="G21" i="21"/>
  <c r="H21" i="21"/>
  <c r="I21" i="21"/>
  <c r="J21" i="21"/>
  <c r="K21" i="21"/>
  <c r="L21" i="21"/>
  <c r="M21" i="21"/>
  <c r="N21" i="21"/>
  <c r="O21" i="21"/>
  <c r="P21" i="21"/>
  <c r="E21" i="21"/>
  <c r="F19" i="21"/>
  <c r="G19" i="21"/>
  <c r="H19" i="21"/>
  <c r="I19" i="21"/>
  <c r="J19" i="21"/>
  <c r="K19" i="21"/>
  <c r="L19" i="21"/>
  <c r="M19" i="21"/>
  <c r="N19" i="21"/>
  <c r="O19" i="21"/>
  <c r="P19" i="21"/>
  <c r="E19" i="21"/>
  <c r="E17" i="21"/>
  <c r="E16" i="21"/>
  <c r="E13" i="21"/>
  <c r="D91" i="23"/>
  <c r="J31" i="23"/>
  <c r="I31" i="23"/>
  <c r="H31" i="23"/>
  <c r="G31" i="23"/>
  <c r="F31" i="23"/>
  <c r="E31" i="23"/>
  <c r="D31" i="23"/>
  <c r="C31" i="23"/>
  <c r="B31" i="23"/>
  <c r="J30" i="23"/>
  <c r="I30" i="23"/>
  <c r="H30" i="23"/>
  <c r="G30" i="23"/>
  <c r="F30" i="23"/>
  <c r="E30" i="23"/>
  <c r="D30" i="23"/>
  <c r="C30" i="23"/>
  <c r="B30" i="23"/>
  <c r="J29" i="23"/>
  <c r="I29" i="23"/>
  <c r="H29" i="23"/>
  <c r="G29" i="23"/>
  <c r="F29" i="23"/>
  <c r="E29" i="23"/>
  <c r="D29" i="23"/>
  <c r="C29" i="23"/>
  <c r="B29" i="23"/>
  <c r="J28" i="23"/>
  <c r="I28" i="23"/>
  <c r="H28" i="23"/>
  <c r="G28" i="23"/>
  <c r="F28" i="23"/>
  <c r="E28" i="23"/>
  <c r="D28" i="23"/>
  <c r="C28" i="23"/>
  <c r="B28" i="23"/>
  <c r="J27" i="23"/>
  <c r="I27" i="23"/>
  <c r="H27" i="23"/>
  <c r="G27" i="23"/>
  <c r="F27" i="23"/>
  <c r="E27" i="23"/>
  <c r="D27" i="23"/>
  <c r="C27" i="23"/>
  <c r="B27" i="23"/>
  <c r="J26" i="23"/>
  <c r="I26" i="23"/>
  <c r="H26" i="23"/>
  <c r="G26" i="23"/>
  <c r="F26" i="23"/>
  <c r="E26" i="23"/>
  <c r="D26" i="23"/>
  <c r="C26" i="23"/>
  <c r="B26" i="23"/>
  <c r="J25" i="23"/>
  <c r="I25" i="23"/>
  <c r="H25" i="23"/>
  <c r="G25" i="23"/>
  <c r="F25" i="23"/>
  <c r="E25" i="23"/>
  <c r="D25" i="23"/>
  <c r="C25" i="23"/>
  <c r="B25" i="23"/>
  <c r="J24" i="23"/>
  <c r="I24" i="23"/>
  <c r="H24" i="23"/>
  <c r="G24" i="23"/>
  <c r="F24" i="23"/>
  <c r="E24" i="23"/>
  <c r="D24" i="23"/>
  <c r="C24" i="23"/>
  <c r="B24" i="23"/>
  <c r="J23" i="23"/>
  <c r="I23" i="23"/>
  <c r="H23" i="23"/>
  <c r="G23" i="23"/>
  <c r="F23" i="23"/>
  <c r="E23" i="23"/>
  <c r="D23" i="23"/>
  <c r="C23" i="23"/>
  <c r="B23" i="23"/>
  <c r="J22" i="23"/>
  <c r="I22" i="23"/>
  <c r="H22" i="23"/>
  <c r="G22" i="23"/>
  <c r="F22" i="23"/>
  <c r="E22" i="23"/>
  <c r="D22" i="23"/>
  <c r="C22" i="23"/>
  <c r="B22" i="23"/>
  <c r="J21" i="23"/>
  <c r="I21" i="23"/>
  <c r="H21" i="23"/>
  <c r="G21" i="23"/>
  <c r="F21" i="23"/>
  <c r="E21" i="23"/>
  <c r="D21" i="23"/>
  <c r="C21" i="23"/>
  <c r="B21" i="23"/>
  <c r="J20" i="23"/>
  <c r="I20" i="23"/>
  <c r="H20" i="23"/>
  <c r="G20" i="23"/>
  <c r="F20" i="23"/>
  <c r="E20" i="23"/>
  <c r="D20" i="23"/>
  <c r="C20" i="23"/>
  <c r="B20" i="23"/>
  <c r="B17" i="23"/>
  <c r="J15" i="23"/>
  <c r="J45" i="23" s="1"/>
  <c r="I15" i="23"/>
  <c r="I45" i="23" s="1"/>
  <c r="H15" i="23"/>
  <c r="H45" i="23" s="1"/>
  <c r="G15" i="23"/>
  <c r="F15" i="23"/>
  <c r="F45" i="23" s="1"/>
  <c r="E15" i="23"/>
  <c r="D15" i="23"/>
  <c r="D45" i="23" s="1"/>
  <c r="C15" i="23"/>
  <c r="C45" i="23" s="1"/>
  <c r="B15" i="23"/>
  <c r="B45" i="23" s="1"/>
  <c r="J14" i="23"/>
  <c r="J44" i="23" s="1"/>
  <c r="I14" i="23"/>
  <c r="I44" i="23" s="1"/>
  <c r="H14" i="23"/>
  <c r="H44" i="23" s="1"/>
  <c r="G14" i="23"/>
  <c r="G44" i="23" s="1"/>
  <c r="F14" i="23"/>
  <c r="E14" i="23"/>
  <c r="E44" i="23" s="1"/>
  <c r="D14" i="23"/>
  <c r="D44" i="23" s="1"/>
  <c r="C14" i="23"/>
  <c r="C44" i="23" s="1"/>
  <c r="B14" i="23"/>
  <c r="B44" i="23" s="1"/>
  <c r="J13" i="23"/>
  <c r="J43" i="23" s="1"/>
  <c r="I13" i="23"/>
  <c r="I43" i="23" s="1"/>
  <c r="H13" i="23"/>
  <c r="H43" i="23" s="1"/>
  <c r="G13" i="23"/>
  <c r="F13" i="23"/>
  <c r="E13" i="23"/>
  <c r="E43" i="23" s="1"/>
  <c r="D13" i="23"/>
  <c r="D43" i="23" s="1"/>
  <c r="C13" i="23"/>
  <c r="C43" i="23" s="1"/>
  <c r="B13" i="23"/>
  <c r="B43" i="23" s="1"/>
  <c r="J12" i="23"/>
  <c r="I12" i="23"/>
  <c r="I42" i="23" s="1"/>
  <c r="H12" i="23"/>
  <c r="H42" i="23" s="1"/>
  <c r="G12" i="23"/>
  <c r="F12" i="23"/>
  <c r="F42" i="23" s="1"/>
  <c r="E12" i="23"/>
  <c r="E42" i="23" s="1"/>
  <c r="D12" i="23"/>
  <c r="D42" i="23" s="1"/>
  <c r="C12" i="23"/>
  <c r="B12" i="23"/>
  <c r="J11" i="23"/>
  <c r="J41" i="23" s="1"/>
  <c r="I11" i="23"/>
  <c r="I41" i="23" s="1"/>
  <c r="H11" i="23"/>
  <c r="G11" i="23"/>
  <c r="G41" i="23" s="1"/>
  <c r="F11" i="23"/>
  <c r="F41" i="23" s="1"/>
  <c r="E11" i="23"/>
  <c r="E41" i="23" s="1"/>
  <c r="D11" i="23"/>
  <c r="C11" i="23"/>
  <c r="B11" i="23"/>
  <c r="B41" i="23" s="1"/>
  <c r="J10" i="23"/>
  <c r="J40" i="23" s="1"/>
  <c r="I10" i="23"/>
  <c r="H10" i="23"/>
  <c r="H40" i="23" s="1"/>
  <c r="G10" i="23"/>
  <c r="G40" i="23" s="1"/>
  <c r="F10" i="23"/>
  <c r="F40" i="23" s="1"/>
  <c r="E10" i="23"/>
  <c r="D10" i="23"/>
  <c r="C10" i="23"/>
  <c r="C40" i="23" s="1"/>
  <c r="B10" i="23"/>
  <c r="B40" i="23" s="1"/>
  <c r="J9" i="23"/>
  <c r="I9" i="23"/>
  <c r="I39" i="23" s="1"/>
  <c r="H9" i="23"/>
  <c r="H39" i="23" s="1"/>
  <c r="G9" i="23"/>
  <c r="G39" i="23" s="1"/>
  <c r="F9" i="23"/>
  <c r="E9" i="23"/>
  <c r="D9" i="23"/>
  <c r="D39" i="23" s="1"/>
  <c r="C9" i="23"/>
  <c r="C39" i="23" s="1"/>
  <c r="B9" i="23"/>
  <c r="J8" i="23"/>
  <c r="J38" i="23" s="1"/>
  <c r="I8" i="23"/>
  <c r="I38" i="23" s="1"/>
  <c r="H8" i="23"/>
  <c r="H38" i="23" s="1"/>
  <c r="G8" i="23"/>
  <c r="F8" i="23"/>
  <c r="E8" i="23"/>
  <c r="E38" i="23" s="1"/>
  <c r="D8" i="23"/>
  <c r="D38" i="23" s="1"/>
  <c r="C8" i="23"/>
  <c r="B8" i="23"/>
  <c r="B38" i="23" s="1"/>
  <c r="J7" i="23"/>
  <c r="J37" i="23" s="1"/>
  <c r="I7" i="23"/>
  <c r="I37" i="23" s="1"/>
  <c r="H7" i="23"/>
  <c r="G7" i="23"/>
  <c r="F7" i="23"/>
  <c r="F37" i="23" s="1"/>
  <c r="E7" i="23"/>
  <c r="E37" i="23" s="1"/>
  <c r="D7" i="23"/>
  <c r="C7" i="23"/>
  <c r="C37" i="23" s="1"/>
  <c r="B7" i="23"/>
  <c r="B37" i="23" s="1"/>
  <c r="J6" i="23"/>
  <c r="J36" i="23" s="1"/>
  <c r="I6" i="23"/>
  <c r="H6" i="23"/>
  <c r="G6" i="23"/>
  <c r="G36" i="23" s="1"/>
  <c r="F6" i="23"/>
  <c r="F36" i="23" s="1"/>
  <c r="E6" i="23"/>
  <c r="D6" i="23"/>
  <c r="D36" i="23" s="1"/>
  <c r="C6" i="23"/>
  <c r="C36" i="23" s="1"/>
  <c r="B6" i="23"/>
  <c r="B36" i="23" s="1"/>
  <c r="J5" i="23"/>
  <c r="I5" i="23"/>
  <c r="H5" i="23"/>
  <c r="H35" i="23" s="1"/>
  <c r="G5" i="23"/>
  <c r="G35" i="23" s="1"/>
  <c r="F5" i="23"/>
  <c r="E5" i="23"/>
  <c r="E35" i="23" s="1"/>
  <c r="D5" i="23"/>
  <c r="D35" i="23" s="1"/>
  <c r="C5" i="23"/>
  <c r="C35" i="23" s="1"/>
  <c r="B5" i="23"/>
  <c r="J4" i="23"/>
  <c r="I4" i="23"/>
  <c r="I34" i="23" s="1"/>
  <c r="H4" i="23"/>
  <c r="H34" i="23" s="1"/>
  <c r="G4" i="23"/>
  <c r="F4" i="23"/>
  <c r="F34" i="23" s="1"/>
  <c r="E4" i="23"/>
  <c r="E34" i="23" s="1"/>
  <c r="D4" i="23"/>
  <c r="D34" i="23" s="1"/>
  <c r="C4" i="23"/>
  <c r="B4" i="23"/>
  <c r="J45" i="22"/>
  <c r="I45" i="22"/>
  <c r="H45" i="22"/>
  <c r="G45" i="22"/>
  <c r="F45" i="22"/>
  <c r="E45" i="22"/>
  <c r="D45" i="22"/>
  <c r="C45" i="22"/>
  <c r="B45" i="22"/>
  <c r="J44" i="22"/>
  <c r="I44" i="22"/>
  <c r="H44" i="22"/>
  <c r="G44" i="22"/>
  <c r="F44" i="22"/>
  <c r="E44" i="22"/>
  <c r="D44" i="22"/>
  <c r="C44" i="22"/>
  <c r="B44" i="22"/>
  <c r="J43" i="22"/>
  <c r="I43" i="22"/>
  <c r="H43" i="22"/>
  <c r="G43" i="22"/>
  <c r="F43" i="22"/>
  <c r="E43" i="22"/>
  <c r="D43" i="22"/>
  <c r="C43" i="22"/>
  <c r="B43" i="22"/>
  <c r="J42" i="22"/>
  <c r="I42" i="22"/>
  <c r="H42" i="22"/>
  <c r="G42" i="22"/>
  <c r="F42" i="22"/>
  <c r="E42" i="22"/>
  <c r="D42" i="22"/>
  <c r="C42" i="22"/>
  <c r="B42" i="22"/>
  <c r="J41" i="22"/>
  <c r="I41" i="22"/>
  <c r="H41" i="22"/>
  <c r="G41" i="22"/>
  <c r="F41" i="22"/>
  <c r="E41" i="22"/>
  <c r="D41" i="22"/>
  <c r="C41" i="22"/>
  <c r="B41" i="22"/>
  <c r="J40" i="22"/>
  <c r="I40" i="22"/>
  <c r="H40" i="22"/>
  <c r="G40" i="22"/>
  <c r="F40" i="22"/>
  <c r="E40" i="22"/>
  <c r="D40" i="22"/>
  <c r="C40" i="22"/>
  <c r="B40" i="22"/>
  <c r="J39" i="22"/>
  <c r="I39" i="22"/>
  <c r="H39" i="22"/>
  <c r="G39" i="22"/>
  <c r="F39" i="22"/>
  <c r="E39" i="22"/>
  <c r="D39" i="22"/>
  <c r="C39" i="22"/>
  <c r="B39" i="22"/>
  <c r="J38" i="22"/>
  <c r="I38" i="22"/>
  <c r="H38" i="22"/>
  <c r="G38" i="22"/>
  <c r="F38" i="22"/>
  <c r="E38" i="22"/>
  <c r="D38" i="22"/>
  <c r="C38" i="22"/>
  <c r="B38" i="22"/>
  <c r="J37" i="22"/>
  <c r="I37" i="22"/>
  <c r="H37" i="22"/>
  <c r="G37" i="22"/>
  <c r="F37" i="22"/>
  <c r="E37" i="22"/>
  <c r="D37" i="22"/>
  <c r="C37" i="22"/>
  <c r="B37" i="22"/>
  <c r="J36" i="22"/>
  <c r="I36" i="22"/>
  <c r="H36" i="22"/>
  <c r="G36" i="22"/>
  <c r="F36" i="22"/>
  <c r="E36" i="22"/>
  <c r="D36" i="22"/>
  <c r="C36" i="22"/>
  <c r="B36" i="22"/>
  <c r="J35" i="22"/>
  <c r="I35" i="22"/>
  <c r="H35" i="22"/>
  <c r="G35" i="22"/>
  <c r="F35" i="22"/>
  <c r="E35" i="22"/>
  <c r="D35" i="22"/>
  <c r="C35" i="22"/>
  <c r="B35" i="22"/>
  <c r="J34" i="22"/>
  <c r="I34" i="22"/>
  <c r="H34" i="22"/>
  <c r="G34" i="22"/>
  <c r="F34" i="22"/>
  <c r="E34" i="22"/>
  <c r="D34" i="22"/>
  <c r="C34" i="22"/>
  <c r="B34" i="22"/>
  <c r="L24" i="21" l="1"/>
  <c r="K22" i="5" s="1"/>
  <c r="M24" i="21"/>
  <c r="L22" i="5" s="1"/>
  <c r="B220" i="24"/>
  <c r="E34" i="21"/>
  <c r="D32" i="5" s="1"/>
  <c r="E32" i="21"/>
  <c r="D30" i="5" s="1"/>
  <c r="F24" i="21"/>
  <c r="E22" i="5" s="1"/>
  <c r="E24" i="21"/>
  <c r="D22" i="5" s="1"/>
  <c r="K24" i="21"/>
  <c r="J22" i="5" s="1"/>
  <c r="F43" i="23"/>
  <c r="G43" i="23"/>
  <c r="F44" i="23"/>
  <c r="E45" i="23"/>
  <c r="G45" i="23"/>
  <c r="E36" i="23"/>
  <c r="I40" i="23"/>
  <c r="G34" i="23"/>
  <c r="D37" i="23"/>
  <c r="B39" i="23"/>
  <c r="H41" i="23"/>
  <c r="B34" i="23"/>
  <c r="J34" i="23"/>
  <c r="I35" i="23"/>
  <c r="H36" i="23"/>
  <c r="G37" i="23"/>
  <c r="F38" i="23"/>
  <c r="E39" i="23"/>
  <c r="D40" i="23"/>
  <c r="C41" i="23"/>
  <c r="B42" i="23"/>
  <c r="J42" i="23"/>
  <c r="F35" i="23"/>
  <c r="C38" i="23"/>
  <c r="J39" i="23"/>
  <c r="G42" i="23"/>
  <c r="C34" i="23"/>
  <c r="B35" i="23"/>
  <c r="J35" i="23"/>
  <c r="I36" i="23"/>
  <c r="H37" i="23"/>
  <c r="G38" i="23"/>
  <c r="F39" i="23"/>
  <c r="E40" i="23"/>
  <c r="D41" i="23"/>
  <c r="C42" i="23"/>
  <c r="G24" i="21"/>
  <c r="F22" i="5" s="1"/>
  <c r="N34" i="21"/>
  <c r="M32" i="5" s="1"/>
  <c r="O24" i="21"/>
  <c r="N22" i="5" s="1"/>
  <c r="E22" i="21"/>
  <c r="D20" i="5" s="1"/>
  <c r="J206" i="24"/>
  <c r="L34" i="21"/>
  <c r="K32" i="5" s="1"/>
  <c r="F34" i="21"/>
  <c r="E32" i="5" s="1"/>
  <c r="F217" i="24"/>
  <c r="M34" i="21"/>
  <c r="L32" i="5" s="1"/>
  <c r="I34" i="21"/>
  <c r="H32" i="5" s="1"/>
  <c r="N24" i="21"/>
  <c r="M22" i="5" s="1"/>
  <c r="K34" i="21"/>
  <c r="J32" i="5" s="1"/>
  <c r="B206" i="24"/>
  <c r="F211" i="24"/>
  <c r="B212" i="24"/>
  <c r="J216" i="24"/>
  <c r="H24" i="21"/>
  <c r="G22" i="5" s="1"/>
  <c r="P24" i="21"/>
  <c r="O22" i="5" s="1"/>
  <c r="G34" i="21"/>
  <c r="F32" i="5" s="1"/>
  <c r="O34" i="21"/>
  <c r="N32" i="5" s="1"/>
  <c r="B202" i="24"/>
  <c r="F207" i="24"/>
  <c r="J212" i="24"/>
  <c r="B218" i="24"/>
  <c r="I24" i="21"/>
  <c r="H22" i="5" s="1"/>
  <c r="H34" i="21"/>
  <c r="G32" i="5" s="1"/>
  <c r="P34" i="21"/>
  <c r="O32" i="5" s="1"/>
  <c r="J202" i="24"/>
  <c r="B208" i="24"/>
  <c r="F213" i="24"/>
  <c r="J218" i="24"/>
  <c r="J24" i="21"/>
  <c r="I22" i="5" s="1"/>
  <c r="F203" i="24"/>
  <c r="J208" i="24"/>
  <c r="B214" i="24"/>
  <c r="F219" i="24"/>
  <c r="J34" i="21"/>
  <c r="I32" i="5" s="1"/>
  <c r="F54" i="22"/>
  <c r="B204" i="24"/>
  <c r="F209" i="24"/>
  <c r="J214" i="24"/>
  <c r="M221" i="24"/>
  <c r="E221" i="24"/>
  <c r="I220" i="24"/>
  <c r="M219" i="24"/>
  <c r="E219" i="24"/>
  <c r="I218" i="24"/>
  <c r="M217" i="24"/>
  <c r="E217" i="24"/>
  <c r="I216" i="24"/>
  <c r="M215" i="24"/>
  <c r="E215" i="24"/>
  <c r="I214" i="24"/>
  <c r="M213" i="24"/>
  <c r="E213" i="24"/>
  <c r="I212" i="24"/>
  <c r="M211" i="24"/>
  <c r="E211" i="24"/>
  <c r="I210" i="24"/>
  <c r="M209" i="24"/>
  <c r="E209" i="24"/>
  <c r="I208" i="24"/>
  <c r="M207" i="24"/>
  <c r="E207" i="24"/>
  <c r="I206" i="24"/>
  <c r="M205" i="24"/>
  <c r="E205" i="24"/>
  <c r="I204" i="24"/>
  <c r="M203" i="24"/>
  <c r="E203" i="24"/>
  <c r="I202" i="24"/>
  <c r="L221" i="24"/>
  <c r="D221" i="24"/>
  <c r="H220" i="24"/>
  <c r="L219" i="24"/>
  <c r="D219" i="24"/>
  <c r="H218" i="24"/>
  <c r="L217" i="24"/>
  <c r="D217" i="24"/>
  <c r="H216" i="24"/>
  <c r="L215" i="24"/>
  <c r="D215" i="24"/>
  <c r="H214" i="24"/>
  <c r="L213" i="24"/>
  <c r="D213" i="24"/>
  <c r="H212" i="24"/>
  <c r="L211" i="24"/>
  <c r="D211" i="24"/>
  <c r="H210" i="24"/>
  <c r="L209" i="24"/>
  <c r="D209" i="24"/>
  <c r="H208" i="24"/>
  <c r="L207" i="24"/>
  <c r="D207" i="24"/>
  <c r="H206" i="24"/>
  <c r="L205" i="24"/>
  <c r="D205" i="24"/>
  <c r="H204" i="24"/>
  <c r="L203" i="24"/>
  <c r="D203" i="24"/>
  <c r="H202" i="24"/>
  <c r="K221" i="24"/>
  <c r="C221" i="24"/>
  <c r="G220" i="24"/>
  <c r="K219" i="24"/>
  <c r="C219" i="24"/>
  <c r="G218" i="24"/>
  <c r="K217" i="24"/>
  <c r="C217" i="24"/>
  <c r="G216" i="24"/>
  <c r="K215" i="24"/>
  <c r="C215" i="24"/>
  <c r="G214" i="24"/>
  <c r="K213" i="24"/>
  <c r="C213" i="24"/>
  <c r="G212" i="24"/>
  <c r="K211" i="24"/>
  <c r="C211" i="24"/>
  <c r="G210" i="24"/>
  <c r="K209" i="24"/>
  <c r="C209" i="24"/>
  <c r="G208" i="24"/>
  <c r="K207" i="24"/>
  <c r="C207" i="24"/>
  <c r="G206" i="24"/>
  <c r="K205" i="24"/>
  <c r="C205" i="24"/>
  <c r="G204" i="24"/>
  <c r="K203" i="24"/>
  <c r="C203" i="24"/>
  <c r="G202" i="24"/>
  <c r="J221" i="24"/>
  <c r="B221" i="24"/>
  <c r="F220" i="24"/>
  <c r="J219" i="24"/>
  <c r="B219" i="24"/>
  <c r="F218" i="24"/>
  <c r="J217" i="24"/>
  <c r="B217" i="24"/>
  <c r="F216" i="24"/>
  <c r="J215" i="24"/>
  <c r="B215" i="24"/>
  <c r="F214" i="24"/>
  <c r="J213" i="24"/>
  <c r="B213" i="24"/>
  <c r="F212" i="24"/>
  <c r="J211" i="24"/>
  <c r="B211" i="24"/>
  <c r="F210" i="24"/>
  <c r="J209" i="24"/>
  <c r="B209" i="24"/>
  <c r="F208" i="24"/>
  <c r="J207" i="24"/>
  <c r="B207" i="24"/>
  <c r="F206" i="24"/>
  <c r="J205" i="24"/>
  <c r="B205" i="24"/>
  <c r="F204" i="24"/>
  <c r="J203" i="24"/>
  <c r="B203" i="24"/>
  <c r="F202" i="24"/>
  <c r="I221" i="24"/>
  <c r="M220" i="24"/>
  <c r="E220" i="24"/>
  <c r="I219" i="24"/>
  <c r="M218" i="24"/>
  <c r="E218" i="24"/>
  <c r="I217" i="24"/>
  <c r="M216" i="24"/>
  <c r="E216" i="24"/>
  <c r="I215" i="24"/>
  <c r="M214" i="24"/>
  <c r="E214" i="24"/>
  <c r="I213" i="24"/>
  <c r="M212" i="24"/>
  <c r="E212" i="24"/>
  <c r="I211" i="24"/>
  <c r="M210" i="24"/>
  <c r="E210" i="24"/>
  <c r="I209" i="24"/>
  <c r="M208" i="24"/>
  <c r="E208" i="24"/>
  <c r="I207" i="24"/>
  <c r="M206" i="24"/>
  <c r="E206" i="24"/>
  <c r="I205" i="24"/>
  <c r="M204" i="24"/>
  <c r="E204" i="24"/>
  <c r="I203" i="24"/>
  <c r="M202" i="24"/>
  <c r="E202" i="24"/>
  <c r="H221" i="24"/>
  <c r="L220" i="24"/>
  <c r="D220" i="24"/>
  <c r="H219" i="24"/>
  <c r="L218" i="24"/>
  <c r="D218" i="24"/>
  <c r="H217" i="24"/>
  <c r="L216" i="24"/>
  <c r="D216" i="24"/>
  <c r="H215" i="24"/>
  <c r="L214" i="24"/>
  <c r="D214" i="24"/>
  <c r="H213" i="24"/>
  <c r="L212" i="24"/>
  <c r="D212" i="24"/>
  <c r="H211" i="24"/>
  <c r="L210" i="24"/>
  <c r="D210" i="24"/>
  <c r="H209" i="24"/>
  <c r="L208" i="24"/>
  <c r="D208" i="24"/>
  <c r="H207" i="24"/>
  <c r="L206" i="24"/>
  <c r="D206" i="24"/>
  <c r="H205" i="24"/>
  <c r="L204" i="24"/>
  <c r="D204" i="24"/>
  <c r="H203" i="24"/>
  <c r="L202" i="24"/>
  <c r="D202" i="24"/>
  <c r="G221" i="24"/>
  <c r="K220" i="24"/>
  <c r="C220" i="24"/>
  <c r="G219" i="24"/>
  <c r="K218" i="24"/>
  <c r="C218" i="24"/>
  <c r="G217" i="24"/>
  <c r="K216" i="24"/>
  <c r="C216" i="24"/>
  <c r="G215" i="24"/>
  <c r="K214" i="24"/>
  <c r="C214" i="24"/>
  <c r="G213" i="24"/>
  <c r="K212" i="24"/>
  <c r="C212" i="24"/>
  <c r="G211" i="24"/>
  <c r="K210" i="24"/>
  <c r="C210" i="24"/>
  <c r="G209" i="24"/>
  <c r="K208" i="24"/>
  <c r="C208" i="24"/>
  <c r="G207" i="24"/>
  <c r="K206" i="24"/>
  <c r="C206" i="24"/>
  <c r="G205" i="24"/>
  <c r="K204" i="24"/>
  <c r="C204" i="24"/>
  <c r="G203" i="24"/>
  <c r="K202" i="24"/>
  <c r="C202" i="24"/>
  <c r="J204" i="24"/>
  <c r="B210" i="24"/>
  <c r="F215" i="24"/>
  <c r="J220" i="24"/>
  <c r="H54" i="22"/>
  <c r="F205" i="24"/>
  <c r="J210" i="24"/>
  <c r="B216" i="24"/>
  <c r="F221" i="24"/>
  <c r="K26" i="21" l="1"/>
  <c r="I54" i="22"/>
  <c r="N26" i="21"/>
  <c r="G54" i="22"/>
  <c r="G57" i="22"/>
  <c r="F57" i="22"/>
  <c r="E57" i="22"/>
  <c r="E54" i="22"/>
  <c r="B57" i="22"/>
  <c r="B54" i="22"/>
  <c r="I26" i="21"/>
  <c r="J52" i="22" s="1"/>
  <c r="M26" i="21"/>
  <c r="J56" i="22" s="1"/>
  <c r="I36" i="21"/>
  <c r="J52" i="23" s="1"/>
  <c r="O26" i="21"/>
  <c r="J58" i="22" s="1"/>
  <c r="O36" i="21"/>
  <c r="N36" i="21"/>
  <c r="J57" i="23" s="1"/>
  <c r="H26" i="21"/>
  <c r="J51" i="22" s="1"/>
  <c r="H36" i="21"/>
  <c r="L26" i="21"/>
  <c r="J55" i="22" s="1"/>
  <c r="L36" i="21"/>
  <c r="K36" i="21"/>
  <c r="P26" i="21"/>
  <c r="J59" i="22" s="1"/>
  <c r="P36" i="21"/>
  <c r="E26" i="21"/>
  <c r="E36" i="21"/>
  <c r="D56" i="22"/>
  <c r="F26" i="21"/>
  <c r="J49" i="22" s="1"/>
  <c r="F36" i="21"/>
  <c r="J26" i="21"/>
  <c r="J53" i="22" s="1"/>
  <c r="J36" i="21"/>
  <c r="G26" i="21"/>
  <c r="J50" i="22" s="1"/>
  <c r="G36" i="21"/>
  <c r="M36" i="21"/>
  <c r="D54" i="22"/>
  <c r="J24" i="5"/>
  <c r="D57" i="22"/>
  <c r="M24" i="5"/>
  <c r="D52" i="22"/>
  <c r="I59" i="23" l="1"/>
  <c r="J59" i="23"/>
  <c r="I58" i="23"/>
  <c r="J58" i="23"/>
  <c r="I50" i="23"/>
  <c r="J50" i="23"/>
  <c r="I53" i="23"/>
  <c r="J53" i="23"/>
  <c r="I54" i="23"/>
  <c r="J54" i="23"/>
  <c r="I49" i="23"/>
  <c r="J49" i="23"/>
  <c r="I55" i="23"/>
  <c r="J55" i="23"/>
  <c r="I57" i="22"/>
  <c r="J57" i="22"/>
  <c r="I51" i="23"/>
  <c r="J51" i="23"/>
  <c r="I48" i="22"/>
  <c r="J48" i="22"/>
  <c r="I56" i="23"/>
  <c r="J56" i="23"/>
  <c r="I48" i="23"/>
  <c r="J48" i="23"/>
  <c r="C54" i="22"/>
  <c r="J54" i="22"/>
  <c r="H57" i="23"/>
  <c r="I57" i="23"/>
  <c r="H50" i="22"/>
  <c r="I50" i="22"/>
  <c r="H59" i="22"/>
  <c r="I59" i="22"/>
  <c r="H58" i="22"/>
  <c r="I58" i="22"/>
  <c r="H51" i="22"/>
  <c r="I51" i="22"/>
  <c r="H53" i="22"/>
  <c r="I53" i="22"/>
  <c r="H52" i="23"/>
  <c r="I52" i="23"/>
  <c r="I66" i="23" s="1"/>
  <c r="H56" i="22"/>
  <c r="I56" i="22"/>
  <c r="H49" i="22"/>
  <c r="I49" i="22"/>
  <c r="H55" i="22"/>
  <c r="I55" i="22"/>
  <c r="H52" i="22"/>
  <c r="I52" i="22"/>
  <c r="G56" i="23"/>
  <c r="H56" i="23"/>
  <c r="G48" i="23"/>
  <c r="H48" i="23"/>
  <c r="G50" i="23"/>
  <c r="H50" i="23"/>
  <c r="G48" i="22"/>
  <c r="H48" i="22"/>
  <c r="G59" i="23"/>
  <c r="H59" i="23"/>
  <c r="G58" i="23"/>
  <c r="H58" i="23"/>
  <c r="G51" i="23"/>
  <c r="H51" i="23"/>
  <c r="G53" i="23"/>
  <c r="H53" i="23"/>
  <c r="G54" i="23"/>
  <c r="H54" i="23"/>
  <c r="G49" i="23"/>
  <c r="H49" i="23"/>
  <c r="G55" i="23"/>
  <c r="H55" i="23"/>
  <c r="C57" i="22"/>
  <c r="H57" i="22"/>
  <c r="F49" i="22"/>
  <c r="G49" i="22"/>
  <c r="F55" i="22"/>
  <c r="G55" i="22"/>
  <c r="F52" i="22"/>
  <c r="G52" i="22"/>
  <c r="F50" i="22"/>
  <c r="G50" i="22"/>
  <c r="F59" i="22"/>
  <c r="G59" i="22"/>
  <c r="F58" i="22"/>
  <c r="G58" i="22"/>
  <c r="F53" i="22"/>
  <c r="G53" i="22"/>
  <c r="F52" i="23"/>
  <c r="G52" i="23"/>
  <c r="F51" i="22"/>
  <c r="G51" i="22"/>
  <c r="F57" i="23"/>
  <c r="G57" i="23"/>
  <c r="F56" i="22"/>
  <c r="G56" i="22"/>
  <c r="E54" i="23"/>
  <c r="F54" i="23"/>
  <c r="E49" i="23"/>
  <c r="F49" i="23"/>
  <c r="E55" i="23"/>
  <c r="F55" i="23"/>
  <c r="E51" i="23"/>
  <c r="F51" i="23"/>
  <c r="E56" i="23"/>
  <c r="F56" i="23"/>
  <c r="E48" i="23"/>
  <c r="F48" i="23"/>
  <c r="E50" i="23"/>
  <c r="F50" i="23"/>
  <c r="E48" i="22"/>
  <c r="F48" i="22"/>
  <c r="E59" i="23"/>
  <c r="F59" i="23"/>
  <c r="E58" i="23"/>
  <c r="F58" i="23"/>
  <c r="E53" i="23"/>
  <c r="F53" i="23"/>
  <c r="B59" i="22"/>
  <c r="E59" i="22"/>
  <c r="B58" i="22"/>
  <c r="E58" i="22"/>
  <c r="B53" i="22"/>
  <c r="E53" i="22"/>
  <c r="B52" i="23"/>
  <c r="E52" i="23"/>
  <c r="B56" i="22"/>
  <c r="E56" i="22"/>
  <c r="B49" i="22"/>
  <c r="E49" i="22"/>
  <c r="B55" i="22"/>
  <c r="E55" i="22"/>
  <c r="C52" i="22"/>
  <c r="E52" i="22"/>
  <c r="B51" i="22"/>
  <c r="E51" i="22"/>
  <c r="B57" i="23"/>
  <c r="E57" i="23"/>
  <c r="B50" i="22"/>
  <c r="E50" i="22"/>
  <c r="C50" i="23"/>
  <c r="B50" i="23"/>
  <c r="C48" i="22"/>
  <c r="B48" i="22"/>
  <c r="C56" i="23"/>
  <c r="B56" i="23"/>
  <c r="C48" i="23"/>
  <c r="B48" i="23"/>
  <c r="C59" i="23"/>
  <c r="B59" i="23"/>
  <c r="C58" i="23"/>
  <c r="B58" i="23"/>
  <c r="C53" i="23"/>
  <c r="B53" i="23"/>
  <c r="C54" i="23"/>
  <c r="B54" i="23"/>
  <c r="C49" i="23"/>
  <c r="B49" i="23"/>
  <c r="C55" i="23"/>
  <c r="B55" i="23"/>
  <c r="C51" i="23"/>
  <c r="B51" i="23"/>
  <c r="H24" i="5"/>
  <c r="B52" i="22"/>
  <c r="G24" i="5"/>
  <c r="C51" i="22"/>
  <c r="M34" i="5"/>
  <c r="C57" i="23"/>
  <c r="D50" i="22"/>
  <c r="C50" i="22"/>
  <c r="D59" i="22"/>
  <c r="C59" i="22"/>
  <c r="D58" i="22"/>
  <c r="C58" i="22"/>
  <c r="D53" i="22"/>
  <c r="C53" i="22"/>
  <c r="H34" i="5"/>
  <c r="C52" i="23"/>
  <c r="L24" i="5"/>
  <c r="C56" i="22"/>
  <c r="E24" i="5"/>
  <c r="C49" i="22"/>
  <c r="D55" i="22"/>
  <c r="C55" i="22"/>
  <c r="D51" i="22"/>
  <c r="D52" i="23"/>
  <c r="D57" i="23"/>
  <c r="O24" i="5"/>
  <c r="N24" i="5"/>
  <c r="K24" i="5"/>
  <c r="D49" i="22"/>
  <c r="I24" i="5"/>
  <c r="F24" i="5"/>
  <c r="J34" i="5"/>
  <c r="D54" i="23"/>
  <c r="E34" i="5"/>
  <c r="D49" i="23"/>
  <c r="K34" i="5"/>
  <c r="D55" i="23"/>
  <c r="G34" i="5"/>
  <c r="D51" i="23"/>
  <c r="L34" i="5"/>
  <c r="D56" i="23"/>
  <c r="D34" i="5"/>
  <c r="D48" i="23"/>
  <c r="F34" i="5"/>
  <c r="D50" i="23"/>
  <c r="D24" i="5"/>
  <c r="D48" i="22"/>
  <c r="O34" i="5"/>
  <c r="D59" i="23"/>
  <c r="N34" i="5"/>
  <c r="D58" i="23"/>
  <c r="I34" i="5"/>
  <c r="D53" i="23"/>
  <c r="J70" i="23" l="1"/>
  <c r="I73" i="23"/>
  <c r="I70" i="23"/>
  <c r="K54" i="22"/>
  <c r="J68" i="22"/>
  <c r="J69" i="23"/>
  <c r="J64" i="23"/>
  <c r="I72" i="23"/>
  <c r="I64" i="23"/>
  <c r="J73" i="22"/>
  <c r="J69" i="22"/>
  <c r="J70" i="22"/>
  <c r="J65" i="22"/>
  <c r="J67" i="22"/>
  <c r="J62" i="22"/>
  <c r="J64" i="22"/>
  <c r="J72" i="22"/>
  <c r="J66" i="22"/>
  <c r="J63" i="23"/>
  <c r="J72" i="23"/>
  <c r="J65" i="23"/>
  <c r="J68" i="23"/>
  <c r="J73" i="23"/>
  <c r="I69" i="22"/>
  <c r="J62" i="23"/>
  <c r="J66" i="23"/>
  <c r="J71" i="22"/>
  <c r="J67" i="23"/>
  <c r="J63" i="22"/>
  <c r="J71" i="23"/>
  <c r="H71" i="22"/>
  <c r="I70" i="22"/>
  <c r="I65" i="22"/>
  <c r="I63" i="23"/>
  <c r="K57" i="22"/>
  <c r="I66" i="22"/>
  <c r="I67" i="23"/>
  <c r="I65" i="23"/>
  <c r="I72" i="22"/>
  <c r="I62" i="23"/>
  <c r="I71" i="23"/>
  <c r="G71" i="23"/>
  <c r="H63" i="23"/>
  <c r="I73" i="22"/>
  <c r="G67" i="23"/>
  <c r="I63" i="22"/>
  <c r="I68" i="22"/>
  <c r="I71" i="22"/>
  <c r="I62" i="22"/>
  <c r="I67" i="22"/>
  <c r="I68" i="23"/>
  <c r="I64" i="22"/>
  <c r="I69" i="23"/>
  <c r="H69" i="23"/>
  <c r="H65" i="23"/>
  <c r="H64" i="23"/>
  <c r="H66" i="23"/>
  <c r="H62" i="23"/>
  <c r="H71" i="23"/>
  <c r="H72" i="23"/>
  <c r="H68" i="23"/>
  <c r="H73" i="23"/>
  <c r="H70" i="23"/>
  <c r="G65" i="23"/>
  <c r="H67" i="23"/>
  <c r="H72" i="22"/>
  <c r="H73" i="22"/>
  <c r="H68" i="22"/>
  <c r="H69" i="22"/>
  <c r="H65" i="22"/>
  <c r="H62" i="22"/>
  <c r="H70" i="22"/>
  <c r="H67" i="22"/>
  <c r="H66" i="22"/>
  <c r="H63" i="22"/>
  <c r="F67" i="22"/>
  <c r="F65" i="23"/>
  <c r="G70" i="22"/>
  <c r="H64" i="22"/>
  <c r="G67" i="22"/>
  <c r="G68" i="23"/>
  <c r="G63" i="22"/>
  <c r="G71" i="22"/>
  <c r="G62" i="22"/>
  <c r="G72" i="22"/>
  <c r="G73" i="23"/>
  <c r="G68" i="22"/>
  <c r="G62" i="23"/>
  <c r="G70" i="23"/>
  <c r="F63" i="22"/>
  <c r="G65" i="22"/>
  <c r="G73" i="22"/>
  <c r="G66" i="22"/>
  <c r="G64" i="23"/>
  <c r="G66" i="23"/>
  <c r="G69" i="23"/>
  <c r="G63" i="23"/>
  <c r="G64" i="22"/>
  <c r="G69" i="22"/>
  <c r="G72" i="23"/>
  <c r="F69" i="23"/>
  <c r="F72" i="23"/>
  <c r="F62" i="23"/>
  <c r="F66" i="23"/>
  <c r="F71" i="23"/>
  <c r="F63" i="23"/>
  <c r="F67" i="23"/>
  <c r="F64" i="22"/>
  <c r="K52" i="22"/>
  <c r="F64" i="23"/>
  <c r="E71" i="23"/>
  <c r="E68" i="22"/>
  <c r="F73" i="23"/>
  <c r="F70" i="23"/>
  <c r="F68" i="23"/>
  <c r="F71" i="22"/>
  <c r="F66" i="22"/>
  <c r="F69" i="22"/>
  <c r="F73" i="22"/>
  <c r="F62" i="22"/>
  <c r="F68" i="22"/>
  <c r="F65" i="22"/>
  <c r="F70" i="22"/>
  <c r="F72" i="22"/>
  <c r="E72" i="22"/>
  <c r="E65" i="22"/>
  <c r="E70" i="22"/>
  <c r="E73" i="22"/>
  <c r="E66" i="22"/>
  <c r="E66" i="23"/>
  <c r="E68" i="23"/>
  <c r="E69" i="23"/>
  <c r="E72" i="23"/>
  <c r="E70" i="23"/>
  <c r="E64" i="23"/>
  <c r="E73" i="23"/>
  <c r="K56" i="22"/>
  <c r="E64" i="22"/>
  <c r="E69" i="22"/>
  <c r="E67" i="22"/>
  <c r="E62" i="23"/>
  <c r="E63" i="23"/>
  <c r="E71" i="22"/>
  <c r="E63" i="22"/>
  <c r="E62" i="22"/>
  <c r="E65" i="23"/>
  <c r="E67" i="23"/>
  <c r="K55" i="23"/>
  <c r="K58" i="23"/>
  <c r="K59" i="23"/>
  <c r="K49" i="23"/>
  <c r="K53" i="23"/>
  <c r="K50" i="23"/>
  <c r="K54" i="23"/>
  <c r="K51" i="23"/>
  <c r="B69" i="23"/>
  <c r="K48" i="23"/>
  <c r="C73" i="23"/>
  <c r="K51" i="22"/>
  <c r="K58" i="22"/>
  <c r="K48" i="22"/>
  <c r="K49" i="22"/>
  <c r="B66" i="22"/>
  <c r="K53" i="22"/>
  <c r="B72" i="23"/>
  <c r="B71" i="22"/>
  <c r="B64" i="22"/>
  <c r="B68" i="22"/>
  <c r="B72" i="22"/>
  <c r="B73" i="22"/>
  <c r="B69" i="22"/>
  <c r="B62" i="22"/>
  <c r="B65" i="22"/>
  <c r="B63" i="23"/>
  <c r="B73" i="23"/>
  <c r="B64" i="23"/>
  <c r="C73" i="22"/>
  <c r="B68" i="23"/>
  <c r="K56" i="23"/>
  <c r="K57" i="23"/>
  <c r="B66" i="23"/>
  <c r="B71" i="23"/>
  <c r="B62" i="23"/>
  <c r="B63" i="22"/>
  <c r="C66" i="23"/>
  <c r="B67" i="23"/>
  <c r="B70" i="22"/>
  <c r="B65" i="23"/>
  <c r="B70" i="23"/>
  <c r="B67" i="22"/>
  <c r="C69" i="22"/>
  <c r="K59" i="22"/>
  <c r="C62" i="23"/>
  <c r="C64" i="23"/>
  <c r="C65" i="22"/>
  <c r="K55" i="22"/>
  <c r="C71" i="22"/>
  <c r="C66" i="22"/>
  <c r="C62" i="22"/>
  <c r="C63" i="22"/>
  <c r="C68" i="22"/>
  <c r="C67" i="22"/>
  <c r="C67" i="23"/>
  <c r="C64" i="22"/>
  <c r="C65" i="23"/>
  <c r="C69" i="23"/>
  <c r="K50" i="22"/>
  <c r="C70" i="23"/>
  <c r="C70" i="22"/>
  <c r="C72" i="22"/>
  <c r="C72" i="23"/>
  <c r="C63" i="23"/>
  <c r="K52" i="23"/>
  <c r="C71" i="23"/>
  <c r="C68" i="23"/>
  <c r="D65" i="22"/>
  <c r="D68" i="22"/>
  <c r="D70" i="22"/>
  <c r="D64" i="22"/>
  <c r="D62" i="22"/>
  <c r="D67" i="22"/>
  <c r="D65" i="23"/>
  <c r="D66" i="22"/>
  <c r="D72" i="22"/>
  <c r="D64" i="23"/>
  <c r="D68" i="23"/>
  <c r="D73" i="22"/>
  <c r="D67" i="23"/>
  <c r="D63" i="22"/>
  <c r="D73" i="23"/>
  <c r="D69" i="22"/>
  <c r="D66" i="23"/>
  <c r="D62" i="23"/>
  <c r="D71" i="23"/>
  <c r="D70" i="23"/>
  <c r="D72" i="23"/>
  <c r="D71" i="22"/>
  <c r="D63" i="23"/>
  <c r="D69" i="23"/>
  <c r="B77" i="23" l="1"/>
  <c r="B81" i="23"/>
  <c r="B76" i="23"/>
  <c r="B78" i="23"/>
  <c r="B87" i="23"/>
  <c r="B79" i="23"/>
  <c r="B82" i="23"/>
  <c r="B82" i="22"/>
  <c r="B77" i="22"/>
  <c r="B76" i="22"/>
  <c r="B87" i="22"/>
  <c r="B84" i="23"/>
  <c r="B78" i="22"/>
  <c r="B84" i="22"/>
  <c r="B85" i="22"/>
  <c r="B80" i="23"/>
  <c r="B79" i="22"/>
  <c r="B81" i="22"/>
  <c r="B86" i="23"/>
  <c r="B86" i="22"/>
  <c r="B83" i="22"/>
  <c r="B85" i="23"/>
  <c r="B83" i="23"/>
  <c r="B80" i="22"/>
  <c r="B88" i="23" l="1"/>
  <c r="B90" i="23"/>
  <c r="B93" i="23" s="1"/>
  <c r="E37" i="21" s="1"/>
  <c r="D35" i="5" s="1"/>
  <c r="B88" i="22"/>
  <c r="B90" i="22"/>
  <c r="B93" i="22" s="1"/>
  <c r="E27" i="21" s="1"/>
  <c r="D25" i="5" s="1"/>
  <c r="B21" i="8"/>
  <c r="B22" i="8" s="1"/>
  <c r="B23" i="8" s="1"/>
  <c r="B24" i="8" s="1"/>
  <c r="B25" i="8" s="1"/>
  <c r="B26" i="8" s="1"/>
  <c r="B27" i="8" s="1"/>
  <c r="B28" i="8" s="1"/>
  <c r="B29" i="8" s="1"/>
  <c r="B30" i="8" s="1"/>
  <c r="C37" i="8"/>
  <c r="C36" i="8"/>
  <c r="C35" i="8"/>
  <c r="C33" i="8"/>
  <c r="C32" i="8"/>
  <c r="C31" i="8"/>
  <c r="C30" i="8"/>
  <c r="C29" i="8"/>
  <c r="C27" i="8"/>
  <c r="C26" i="8"/>
  <c r="C25" i="8"/>
  <c r="C24" i="8"/>
  <c r="C23" i="8"/>
  <c r="C22" i="8"/>
  <c r="C21" i="8"/>
  <c r="C20" i="8"/>
  <c r="B31" i="8" l="1"/>
  <c r="B32" i="8" s="1"/>
  <c r="B33" i="8" s="1"/>
  <c r="B34" i="8" s="1"/>
  <c r="B35" i="8" s="1"/>
  <c r="B36"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5D604D3D-C4CF-45EE-9C28-C2B541570D47}">
      <text>
        <r>
          <rPr>
            <sz val="11"/>
            <color indexed="81"/>
            <rFont val="Meiryo UI"/>
            <family val="3"/>
            <charset val="128"/>
          </rPr>
          <t>※変動電源と同じ値になる
ファイル名：
【2032】3hケース揚水各月年間調整係数算定.ver2.xlsm
※「●h」が異なっていても値は同じ。
データ引用箇所：
　「年間」ワークシート
　「必要供給力」に記載の値（V24～AD35）
ファイル保管場所：
\\172.18.25.72\容量市場_長期市場\10_システム・ツール\参加登録\2024年度AX\期待容量等算定諸元一覧\2024AX_調整係数（供給信頼度評価T⇒）</t>
        </r>
      </text>
    </comment>
    <comment ref="A17" authorId="0" shapeId="0" xr:uid="{5E3797CF-9651-46B1-9C30-B76ECA2B9AD2}">
      <text>
        <r>
          <rPr>
            <sz val="11"/>
            <color indexed="81"/>
            <rFont val="Meiryo UI"/>
            <family val="3"/>
            <charset val="128"/>
          </rPr>
          <t>ファイル名：
【2032】3hケース揚水各月年間調整係数算定.ver2.xlsm
※「●h」が異なっていても値は同じ。
データ引用箇所：
　「年間」ワークシート
　「Cace_No 1」の年間設備量の値（T4）
※考え方※
揚水の安定電源代替価値を、調整係数として表現している。
このため、揚水全なし（Cace_No 1）の年間設備量を基準に、揚水が入ることで減少する年間設備量（安定電源）と、入れた揚水量の比率から、調整係数を求める。
（減少する安定電源量と、入れた揚水量が１：１なら、調整係数は100%）
揚水は、再エネの余剰分をポンプ原資にするので、再エネは全入れとする。
（再エネ余剰がない場合、安定電源をポンプ原資にするので、揚水の調整係数は悪くなる）
ファイル保管場所：
\\172.18.25.72\容量市場_長期市場\10_システム・ツール\参加登録\2024年度AX\期待容量等算定諸元一覧\2024AX_調整係数（供給信頼度評価T⇒）</t>
        </r>
      </text>
    </comment>
    <comment ref="A19" authorId="0" shapeId="0" xr:uid="{3C09E3D6-B2C8-4CE7-AF4B-34A5F727418B}">
      <text>
        <r>
          <rPr>
            <sz val="11"/>
            <color indexed="81"/>
            <rFont val="Meiryo UI"/>
            <family val="3"/>
            <charset val="128"/>
          </rPr>
          <t>※変動電源と同じ値になる
ファイル名：
【2032】3hケース揚水各月年間調整係数算定.ver2.xlsm
※「●h」が異なっていても値は同じ。
データ引用箇所：
　「年間」ワークシート
　「再エネ供給力」に記載の値（V38～AD49）
ファイル保管場所：
\\172.18.25.72\容量市場_長期市場\10_システム・ツール\参加登録\2024年度AX\期待容量等算定諸元一覧\2024AX_調整係数（供給信頼度評価T⇒）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EBB27599-A206-429E-BE69-9122D0EB4E21}">
      <text>
        <r>
          <rPr>
            <sz val="9"/>
            <color indexed="81"/>
            <rFont val="Meiryo UI"/>
            <family val="3"/>
            <charset val="128"/>
          </rPr>
          <t>ファイル名：
【揚水2032】調整係数まとめ.xlsm
データ引用箇所：
　「北海道」～「九州」ワークシート
　「③年間調整係数の算出」に記載の値（C20～N39）
ファイル保管場所：
\\172.18.25.72\容量市場_長期市場\10_システム・ツール\参加登録\2024年度AX\期待容量等算定諸元一覧\2024AX_調整係数（供給信頼度評価T⇒）</t>
        </r>
      </text>
    </comment>
  </commentList>
</comments>
</file>

<file path=xl/sharedStrings.xml><?xml version="1.0" encoding="utf-8"?>
<sst xmlns="http://schemas.openxmlformats.org/spreadsheetml/2006/main" count="731" uniqueCount="177">
  <si>
    <t>エリア</t>
    <phoneticPr fontId="2"/>
  </si>
  <si>
    <t>北海道</t>
    <rPh sb="0" eb="3">
      <t>ホッカイドウ</t>
    </rPh>
    <phoneticPr fontId="2"/>
  </si>
  <si>
    <t>東北</t>
    <rPh sb="0" eb="2">
      <t>トウホク</t>
    </rPh>
    <phoneticPr fontId="2"/>
  </si>
  <si>
    <t>東京</t>
    <rPh sb="0" eb="2">
      <t>トウキョウ</t>
    </rPh>
    <phoneticPr fontId="2"/>
  </si>
  <si>
    <t>中部</t>
    <rPh sb="0" eb="2">
      <t>チュウブ</t>
    </rPh>
    <phoneticPr fontId="2"/>
  </si>
  <si>
    <t>北陸</t>
    <rPh sb="0" eb="2">
      <t>ホクリク</t>
    </rPh>
    <phoneticPr fontId="2"/>
  </si>
  <si>
    <t>関西</t>
    <rPh sb="0" eb="2">
      <t>カンサイ</t>
    </rPh>
    <phoneticPr fontId="2"/>
  </si>
  <si>
    <t>中国</t>
    <rPh sb="0" eb="2">
      <t>チュウゴク</t>
    </rPh>
    <phoneticPr fontId="2"/>
  </si>
  <si>
    <t>四国</t>
    <rPh sb="0" eb="2">
      <t>シコク</t>
    </rPh>
    <phoneticPr fontId="2"/>
  </si>
  <si>
    <t>九州</t>
    <rPh sb="0" eb="2">
      <t>キュウシュウ</t>
    </rPh>
    <phoneticPr fontId="2"/>
  </si>
  <si>
    <t>新設</t>
    <rPh sb="0" eb="2">
      <t>シンセツ</t>
    </rPh>
    <phoneticPr fontId="2"/>
  </si>
  <si>
    <t>項目</t>
  </si>
  <si>
    <t>事業者入力</t>
  </si>
  <si>
    <t>単位</t>
  </si>
  <si>
    <t>電源等識別番号</t>
  </si>
  <si>
    <t>容量を提供する
電源等の区分</t>
  </si>
  <si>
    <t>エリア名</t>
  </si>
  <si>
    <t>kW</t>
  </si>
  <si>
    <t>4月</t>
  </si>
  <si>
    <t>5月</t>
  </si>
  <si>
    <t>6月</t>
  </si>
  <si>
    <t>7月</t>
  </si>
  <si>
    <t>8月</t>
  </si>
  <si>
    <t>9月</t>
  </si>
  <si>
    <t>10月</t>
  </si>
  <si>
    <t>11月</t>
  </si>
  <si>
    <t>12月</t>
  </si>
  <si>
    <t>1月</t>
  </si>
  <si>
    <t>2月</t>
  </si>
  <si>
    <t>3月</t>
  </si>
  <si>
    <t>期待容量</t>
  </si>
  <si>
    <t>応札容量</t>
  </si>
  <si>
    <t>入力箇所(期待容量登録時)</t>
    <rPh sb="5" eb="7">
      <t>キタイ</t>
    </rPh>
    <rPh sb="7" eb="9">
      <t>ヨウリョウ</t>
    </rPh>
    <rPh sb="9" eb="11">
      <t>トウロク</t>
    </rPh>
    <rPh sb="11" eb="12">
      <t>ジ</t>
    </rPh>
    <phoneticPr fontId="2"/>
  </si>
  <si>
    <t>追加入力箇所(応札容量登録時)</t>
    <rPh sb="0" eb="2">
      <t>ツイカ</t>
    </rPh>
    <rPh sb="7" eb="9">
      <t>オウサツ</t>
    </rPh>
    <rPh sb="9" eb="11">
      <t>ヨウリョウ</t>
    </rPh>
    <rPh sb="11" eb="13">
      <t>トウロク</t>
    </rPh>
    <rPh sb="13" eb="14">
      <t>ジ</t>
    </rPh>
    <phoneticPr fontId="2"/>
  </si>
  <si>
    <t>エラー時</t>
    <rPh sb="3" eb="4">
      <t>ジ</t>
    </rPh>
    <phoneticPr fontId="2"/>
  </si>
  <si>
    <t>&lt;会社名&gt;</t>
    <rPh sb="1" eb="4">
      <t>カイシャメイ</t>
    </rPh>
    <phoneticPr fontId="2"/>
  </si>
  <si>
    <t>安定電源</t>
    <phoneticPr fontId="2"/>
  </si>
  <si>
    <t>（記載要領）</t>
    <rPh sb="1" eb="3">
      <t>キサイ</t>
    </rPh>
    <rPh sb="3" eb="5">
      <t>ヨウリョウ</t>
    </rPh>
    <phoneticPr fontId="2"/>
  </si>
  <si>
    <t>・容量を提供する電源等の区分については、安定電源で固定です。</t>
    <rPh sb="20" eb="22">
      <t>アンテイ</t>
    </rPh>
    <rPh sb="22" eb="24">
      <t>デンゲン</t>
    </rPh>
    <rPh sb="25" eb="27">
      <t>コテイ</t>
    </rPh>
    <phoneticPr fontId="2"/>
  </si>
  <si>
    <t>対象電源種</t>
    <rPh sb="0" eb="2">
      <t>タイショウ</t>
    </rPh>
    <rPh sb="2" eb="4">
      <t>デンゲン</t>
    </rPh>
    <rPh sb="4" eb="5">
      <t>シュ</t>
    </rPh>
    <phoneticPr fontId="2"/>
  </si>
  <si>
    <t>4月</t>
    <rPh sb="1" eb="2">
      <t>ガツ</t>
    </rPh>
    <phoneticPr fontId="2"/>
  </si>
  <si>
    <t>h</t>
    <phoneticPr fontId="2"/>
  </si>
  <si>
    <t>kWh</t>
    <phoneticPr fontId="2"/>
  </si>
  <si>
    <t>各月の調整係数
(期待容量算出用)</t>
    <rPh sb="3" eb="5">
      <t>チョウセイ</t>
    </rPh>
    <rPh sb="5" eb="7">
      <t>ケイスウ</t>
    </rPh>
    <rPh sb="9" eb="11">
      <t>キタイ</t>
    </rPh>
    <rPh sb="11" eb="13">
      <t>ヨウリョウ</t>
    </rPh>
    <rPh sb="13" eb="15">
      <t>サンシュツ</t>
    </rPh>
    <rPh sb="15" eb="16">
      <t>ヨウ</t>
    </rPh>
    <phoneticPr fontId="2"/>
  </si>
  <si>
    <t>%</t>
    <phoneticPr fontId="2"/>
  </si>
  <si>
    <t>・各月の調整係数(期待容量算出用)については、自動計算されます。</t>
    <phoneticPr fontId="2"/>
  </si>
  <si>
    <t>・各月の調整係数(応札容量算出用)については、自動計算されます。</t>
    <phoneticPr fontId="2"/>
  </si>
  <si>
    <t>各月の調整係数
(応札容量算出用)</t>
    <rPh sb="3" eb="5">
      <t>チョウセイ</t>
    </rPh>
    <rPh sb="5" eb="7">
      <t>ケイスウ</t>
    </rPh>
    <rPh sb="9" eb="11">
      <t>オウサツ</t>
    </rPh>
    <rPh sb="11" eb="13">
      <t>ヨウリョウ</t>
    </rPh>
    <rPh sb="13" eb="15">
      <t>サンシュツ</t>
    </rPh>
    <rPh sb="15" eb="16">
      <t>ヨウ</t>
    </rPh>
    <phoneticPr fontId="2"/>
  </si>
  <si>
    <t>本オークションに参加可能な設備容量
(送電端)</t>
    <phoneticPr fontId="2"/>
  </si>
  <si>
    <t>各月の発電可能電力
(期待容量算出用)</t>
    <rPh sb="0" eb="2">
      <t>カクツキ</t>
    </rPh>
    <rPh sb="3" eb="5">
      <t>ハツデン</t>
    </rPh>
    <rPh sb="5" eb="7">
      <t>カノウ</t>
    </rPh>
    <rPh sb="7" eb="9">
      <t>デンリョク</t>
    </rPh>
    <phoneticPr fontId="2"/>
  </si>
  <si>
    <t>各月の上池容量または蓄電池容量
(期待容量算出用)</t>
    <rPh sb="3" eb="4">
      <t>ウエ</t>
    </rPh>
    <rPh sb="4" eb="7">
      <t>イケヨウリョウ</t>
    </rPh>
    <rPh sb="10" eb="13">
      <t>チクデンチ</t>
    </rPh>
    <rPh sb="13" eb="15">
      <t>ヨウリョウ</t>
    </rPh>
    <rPh sb="17" eb="19">
      <t>キタイ</t>
    </rPh>
    <rPh sb="19" eb="21">
      <t>ヨウリョウ</t>
    </rPh>
    <rPh sb="21" eb="23">
      <t>サンシュツ</t>
    </rPh>
    <rPh sb="23" eb="24">
      <t>ヨウ</t>
    </rPh>
    <phoneticPr fontId="2"/>
  </si>
  <si>
    <t>各月の管理容量</t>
    <rPh sb="0" eb="2">
      <t>カクツキ</t>
    </rPh>
    <rPh sb="3" eb="7">
      <t>カンリヨウリョウ</t>
    </rPh>
    <phoneticPr fontId="2"/>
  </si>
  <si>
    <t>各月の上池容量または蓄電池容量
(応札容量算出用)</t>
    <rPh sb="3" eb="4">
      <t>ウエ</t>
    </rPh>
    <rPh sb="4" eb="7">
      <t>イケヨウリョウ</t>
    </rPh>
    <rPh sb="10" eb="13">
      <t>チクデンチ</t>
    </rPh>
    <rPh sb="13" eb="15">
      <t>ヨウリョウ</t>
    </rPh>
    <rPh sb="17" eb="19">
      <t>オウサツ</t>
    </rPh>
    <rPh sb="19" eb="21">
      <t>ヨウリョウ</t>
    </rPh>
    <rPh sb="21" eb="23">
      <t>サンシュツ</t>
    </rPh>
    <rPh sb="23" eb="24">
      <t>ヨウ</t>
    </rPh>
    <phoneticPr fontId="2"/>
  </si>
  <si>
    <t>・本オークションに参加可能な設備容量(送電端)については、電源等情報登録様式に記載した値としてください。</t>
    <rPh sb="29" eb="31">
      <t>デンゲン</t>
    </rPh>
    <rPh sb="31" eb="32">
      <t>トウ</t>
    </rPh>
    <rPh sb="32" eb="34">
      <t>ジョウホウ</t>
    </rPh>
    <rPh sb="34" eb="38">
      <t>トウロクヨウシキ</t>
    </rPh>
    <rPh sb="39" eb="41">
      <t>キサイ</t>
    </rPh>
    <rPh sb="43" eb="44">
      <t>アタイ</t>
    </rPh>
    <phoneticPr fontId="2"/>
  </si>
  <si>
    <t>・各月の発電可能電力(期待容量算出用)については、本オークションに参加可能な設備容量(送電端)から大気温及びダム水位低下等の影響による能力減分を差し引いた値を記載ください。</t>
    <rPh sb="1" eb="3">
      <t>カクツキ</t>
    </rPh>
    <rPh sb="4" eb="6">
      <t>ハツデン</t>
    </rPh>
    <rPh sb="6" eb="8">
      <t>カノウ</t>
    </rPh>
    <rPh sb="8" eb="10">
      <t>デンリョク</t>
    </rPh>
    <rPh sb="11" eb="13">
      <t>キタイ</t>
    </rPh>
    <rPh sb="13" eb="15">
      <t>ヨウリョウ</t>
    </rPh>
    <rPh sb="15" eb="18">
      <t>サンシュツヨウ</t>
    </rPh>
    <rPh sb="49" eb="50">
      <t>ダイ</t>
    </rPh>
    <rPh sb="50" eb="52">
      <t>キオン</t>
    </rPh>
    <rPh sb="52" eb="53">
      <t>オヨ</t>
    </rPh>
    <rPh sb="56" eb="61">
      <t>スイイテイカトウ</t>
    </rPh>
    <rPh sb="62" eb="64">
      <t>エイキョウ</t>
    </rPh>
    <rPh sb="67" eb="69">
      <t>ノウリョク</t>
    </rPh>
    <rPh sb="69" eb="70">
      <t>ゲン</t>
    </rPh>
    <rPh sb="70" eb="71">
      <t>ブン</t>
    </rPh>
    <rPh sb="72" eb="73">
      <t>サ</t>
    </rPh>
    <rPh sb="74" eb="75">
      <t>ヒ</t>
    </rPh>
    <rPh sb="77" eb="78">
      <t>アタイ</t>
    </rPh>
    <rPh sb="79" eb="81">
      <t>キサイ</t>
    </rPh>
    <phoneticPr fontId="2"/>
  </si>
  <si>
    <t>・各月の上池容量または蓄電池容量(期待容量算出用)については、自動計算されます。</t>
    <rPh sb="4" eb="5">
      <t>ウエ</t>
    </rPh>
    <rPh sb="5" eb="8">
      <t>イケヨウリョウ</t>
    </rPh>
    <rPh sb="11" eb="16">
      <t>チクデンチヨウリョウ</t>
    </rPh>
    <phoneticPr fontId="2"/>
  </si>
  <si>
    <t>・各月の管理容量については、制度適用年数の間でのダムもしくは蓄電池運用のリスク（運用による劣化に伴う蓄電池の容量減を含む）を踏まえ、同月の各月の応札出力を上限に任意に記載して下さい。</t>
    <rPh sb="4" eb="8">
      <t>カンリヨウリョウ</t>
    </rPh>
    <rPh sb="14" eb="16">
      <t>セイド</t>
    </rPh>
    <rPh sb="16" eb="18">
      <t>テキヨウ</t>
    </rPh>
    <rPh sb="18" eb="20">
      <t>ネンスウ</t>
    </rPh>
    <rPh sb="21" eb="22">
      <t>アイダ</t>
    </rPh>
    <rPh sb="30" eb="35">
      <t>チクデンチウンヨウ</t>
    </rPh>
    <rPh sb="40" eb="42">
      <t>ウンヨウ</t>
    </rPh>
    <rPh sb="45" eb="47">
      <t>レッカ</t>
    </rPh>
    <rPh sb="48" eb="49">
      <t>トモナ</t>
    </rPh>
    <rPh sb="50" eb="53">
      <t>チクデンチ</t>
    </rPh>
    <rPh sb="54" eb="57">
      <t>ヨウリョウゲン</t>
    </rPh>
    <rPh sb="58" eb="59">
      <t>フク</t>
    </rPh>
    <rPh sb="72" eb="74">
      <t>オウサツ</t>
    </rPh>
    <rPh sb="74" eb="76">
      <t>シュツリョク</t>
    </rPh>
    <phoneticPr fontId="2"/>
  </si>
  <si>
    <t>・各月の上池容量または蓄電池容量(応札容量算出用)については、自動計算されます。</t>
    <rPh sb="4" eb="5">
      <t>ウエ</t>
    </rPh>
    <rPh sb="5" eb="8">
      <t>イケヨウリョウ</t>
    </rPh>
    <rPh sb="11" eb="14">
      <t>チクデンチ</t>
    </rPh>
    <phoneticPr fontId="2"/>
  </si>
  <si>
    <t>本オークションに参加可能な設備容量
(送電端)</t>
    <rPh sb="0" eb="1">
      <t>ホン</t>
    </rPh>
    <rPh sb="8" eb="10">
      <t>サンカ</t>
    </rPh>
    <rPh sb="10" eb="12">
      <t>カノウ</t>
    </rPh>
    <rPh sb="13" eb="15">
      <t>セツビ</t>
    </rPh>
    <rPh sb="15" eb="17">
      <t>ヨウリョウ</t>
    </rPh>
    <rPh sb="19" eb="22">
      <t>ソウデンタン</t>
    </rPh>
    <phoneticPr fontId="2"/>
  </si>
  <si>
    <t>各月の発電可能電力
(期待容量算出用)</t>
    <phoneticPr fontId="2"/>
  </si>
  <si>
    <t>各月の上池容量または蓄電池容量
(期待容量算出用)</t>
    <phoneticPr fontId="2"/>
  </si>
  <si>
    <t>各月の調整係数
(期待容量算出用)</t>
    <phoneticPr fontId="2"/>
  </si>
  <si>
    <t>各月の管理容量</t>
    <rPh sb="0" eb="2">
      <t>カクツキ</t>
    </rPh>
    <rPh sb="3" eb="5">
      <t>カンリ</t>
    </rPh>
    <rPh sb="5" eb="7">
      <t>ヨウリョウ</t>
    </rPh>
    <phoneticPr fontId="2"/>
  </si>
  <si>
    <t>各月の上池容量または蓄電池容量
(応札容量算出用)</t>
    <phoneticPr fontId="2"/>
  </si>
  <si>
    <t>各月の調整係数
(応札容量算出用)</t>
    <phoneticPr fontId="2"/>
  </si>
  <si>
    <t>No.</t>
  </si>
  <si>
    <t>記載内容</t>
    <rPh sb="0" eb="2">
      <t>キサイ</t>
    </rPh>
    <rPh sb="2" eb="4">
      <t>ナイヨウ</t>
    </rPh>
    <phoneticPr fontId="15"/>
  </si>
  <si>
    <t>入力不要（自動計算・設定されます）</t>
    <phoneticPr fontId="15"/>
  </si>
  <si>
    <t>容量市場システムの「期待容量情報一覧画面」の「期待容量情報一覧」に表示される電源等識別番号を入力してください</t>
    <phoneticPr fontId="15"/>
  </si>
  <si>
    <t>入力不要（「安定電源」が自動設定されます）
※入力シート上部の対象電源種に記載されている電源に当てはまる電源のためのフォーマットです。当てはまらない場合は、広域機関HPより対象電源に当てはまる期待容量等算定諸元一覧をダウンロードしてください</t>
    <rPh sb="23" eb="25">
      <t>ニュウリョク</t>
    </rPh>
    <rPh sb="28" eb="30">
      <t>ジョウブ</t>
    </rPh>
    <rPh sb="31" eb="33">
      <t>タイショウ</t>
    </rPh>
    <rPh sb="33" eb="35">
      <t>デンゲン</t>
    </rPh>
    <rPh sb="35" eb="36">
      <t>シュ</t>
    </rPh>
    <rPh sb="37" eb="39">
      <t>キサイ</t>
    </rPh>
    <rPh sb="44" eb="46">
      <t>デンゲン</t>
    </rPh>
    <rPh sb="47" eb="48">
      <t>ア</t>
    </rPh>
    <rPh sb="52" eb="54">
      <t>デンゲン</t>
    </rPh>
    <rPh sb="67" eb="68">
      <t>ア</t>
    </rPh>
    <rPh sb="74" eb="76">
      <t>バアイ</t>
    </rPh>
    <rPh sb="78" eb="80">
      <t>コウイキ</t>
    </rPh>
    <rPh sb="80" eb="82">
      <t>キカン</t>
    </rPh>
    <rPh sb="86" eb="88">
      <t>タイショウ</t>
    </rPh>
    <rPh sb="88" eb="90">
      <t>デンゲン</t>
    </rPh>
    <rPh sb="91" eb="92">
      <t>ア</t>
    </rPh>
    <rPh sb="96" eb="107">
      <t>キタイヨウリョウトウサンテイショゲンイチラン</t>
    </rPh>
    <phoneticPr fontId="15"/>
  </si>
  <si>
    <t>北海道、東北、東京、中部、北陸、関西、中国、四国、九州から電源が電力を提供する属地エリアを選択してください</t>
    <rPh sb="29" eb="31">
      <t>デンゲン</t>
    </rPh>
    <rPh sb="32" eb="34">
      <t>デンリョク</t>
    </rPh>
    <rPh sb="35" eb="37">
      <t>テイキョウ</t>
    </rPh>
    <rPh sb="39" eb="41">
      <t>ゾクチ</t>
    </rPh>
    <rPh sb="45" eb="47">
      <t>センタク</t>
    </rPh>
    <phoneticPr fontId="15"/>
  </si>
  <si>
    <t>設備容量（送電端）から自家消費(ベース分)、自己託送、特定供給、特定送配電事業者に供出する容量、本オークションの参加要件を満たさない発電容量、FIT/FIPに供出する容量を差し引いたものを入力してください</t>
    <rPh sb="5" eb="7">
      <t>ソウデン</t>
    </rPh>
    <rPh sb="11" eb="13">
      <t>ジカ</t>
    </rPh>
    <rPh sb="13" eb="15">
      <t>ショウヒ</t>
    </rPh>
    <rPh sb="19" eb="20">
      <t>ブン</t>
    </rPh>
    <rPh sb="22" eb="24">
      <t>ジコ</t>
    </rPh>
    <rPh sb="24" eb="26">
      <t>タクソウ</t>
    </rPh>
    <rPh sb="27" eb="29">
      <t>トクテイ</t>
    </rPh>
    <rPh sb="29" eb="31">
      <t>キョウキュウ</t>
    </rPh>
    <rPh sb="32" eb="34">
      <t>トクテイ</t>
    </rPh>
    <rPh sb="34" eb="35">
      <t>ソウ</t>
    </rPh>
    <rPh sb="35" eb="37">
      <t>ハイデン</t>
    </rPh>
    <rPh sb="37" eb="40">
      <t>ジギョウシャ</t>
    </rPh>
    <rPh sb="41" eb="43">
      <t>キョウシュツ</t>
    </rPh>
    <rPh sb="45" eb="47">
      <t>ヨウリョウ</t>
    </rPh>
    <rPh sb="48" eb="49">
      <t>ホン</t>
    </rPh>
    <rPh sb="56" eb="58">
      <t>サンカ</t>
    </rPh>
    <rPh sb="58" eb="60">
      <t>ヨウケン</t>
    </rPh>
    <rPh sb="61" eb="62">
      <t>ミ</t>
    </rPh>
    <rPh sb="66" eb="68">
      <t>ハツデン</t>
    </rPh>
    <rPh sb="68" eb="70">
      <t>ヨウリョウ</t>
    </rPh>
    <rPh sb="79" eb="81">
      <t>キョウシュツ</t>
    </rPh>
    <rPh sb="83" eb="85">
      <t>ヨウリョウ</t>
    </rPh>
    <rPh sb="86" eb="87">
      <t>サ</t>
    </rPh>
    <rPh sb="88" eb="89">
      <t>ヒ</t>
    </rPh>
    <rPh sb="94" eb="96">
      <t>ニュウリョク</t>
    </rPh>
    <phoneticPr fontId="15"/>
  </si>
  <si>
    <t>期待容量</t>
    <phoneticPr fontId="2"/>
  </si>
  <si>
    <t>期待容量・応札容量の考え方</t>
    <phoneticPr fontId="15"/>
  </si>
  <si>
    <t>各月の連続発電可能時間
(応札容量算出用)</t>
    <rPh sb="3" eb="5">
      <t>レンゾク</t>
    </rPh>
    <phoneticPr fontId="2"/>
  </si>
  <si>
    <t>制度適用期間</t>
    <rPh sb="0" eb="2">
      <t>セイド</t>
    </rPh>
    <rPh sb="2" eb="4">
      <t>テキヨウ</t>
    </rPh>
    <rPh sb="4" eb="6">
      <t>キカン</t>
    </rPh>
    <phoneticPr fontId="2"/>
  </si>
  <si>
    <t>年間</t>
    <rPh sb="0" eb="2">
      <t>ネンカン</t>
    </rPh>
    <phoneticPr fontId="2"/>
  </si>
  <si>
    <t>蓄電池(運転継続時間3時間以上6時間未満)</t>
    <rPh sb="0" eb="3">
      <t>チクデンチ</t>
    </rPh>
    <phoneticPr fontId="2"/>
  </si>
  <si>
    <t>蓄電池(運転継続時間6時間以上)</t>
    <rPh sb="0" eb="3">
      <t>チクデンチ</t>
    </rPh>
    <phoneticPr fontId="2"/>
  </si>
  <si>
    <t>揚水(運転継続時間3時間以上6時間未満)</t>
    <rPh sb="0" eb="2">
      <t>ヨウスイ</t>
    </rPh>
    <phoneticPr fontId="2"/>
  </si>
  <si>
    <t>揚水(運転継続時間6時間以上)</t>
    <rPh sb="0" eb="2">
      <t>ヨウスイ</t>
    </rPh>
    <phoneticPr fontId="2"/>
  </si>
  <si>
    <t>制度を適用する期間を20年以上の値で入力してください（原則20年間だが20年以上も入力可能）</t>
    <rPh sb="12" eb="15">
      <t>ネンイジョウ</t>
    </rPh>
    <rPh sb="16" eb="17">
      <t>アタイ</t>
    </rPh>
    <phoneticPr fontId="2"/>
  </si>
  <si>
    <t>電源種別</t>
    <rPh sb="0" eb="2">
      <t>デンゲン</t>
    </rPh>
    <rPh sb="2" eb="4">
      <t>シュベツ</t>
    </rPh>
    <phoneticPr fontId="2"/>
  </si>
  <si>
    <t>【新設・リプレース】：蓄電池(運転継続時間3時間以上6時間未満)、蓄電池(運転継続時間6時間以上)、揚水(運転継続時間3時間以上6時間未満)、揚水(運転継続時間6時間以上)</t>
    <rPh sb="11" eb="14">
      <t>チクデンチ</t>
    </rPh>
    <rPh sb="15" eb="17">
      <t>ウンテン</t>
    </rPh>
    <rPh sb="17" eb="19">
      <t>ケイゾク</t>
    </rPh>
    <rPh sb="19" eb="21">
      <t>ジカン</t>
    </rPh>
    <rPh sb="22" eb="26">
      <t>ジカンイジョウ</t>
    </rPh>
    <rPh sb="27" eb="29">
      <t>ジカン</t>
    </rPh>
    <rPh sb="29" eb="31">
      <t>ミマン</t>
    </rPh>
    <rPh sb="33" eb="36">
      <t>チクデンチ</t>
    </rPh>
    <rPh sb="37" eb="39">
      <t>ウンテン</t>
    </rPh>
    <rPh sb="39" eb="41">
      <t>ケイゾク</t>
    </rPh>
    <rPh sb="41" eb="43">
      <t>ジカン</t>
    </rPh>
    <rPh sb="44" eb="48">
      <t>ジカンイジョウ</t>
    </rPh>
    <rPh sb="50" eb="52">
      <t>ヨウスイ</t>
    </rPh>
    <rPh sb="53" eb="55">
      <t>ウンテン</t>
    </rPh>
    <rPh sb="55" eb="57">
      <t>ケイゾク</t>
    </rPh>
    <rPh sb="57" eb="59">
      <t>ジカン</t>
    </rPh>
    <rPh sb="60" eb="64">
      <t>ジカンイジョウ</t>
    </rPh>
    <rPh sb="65" eb="67">
      <t>ジカン</t>
    </rPh>
    <rPh sb="67" eb="69">
      <t>ミマン</t>
    </rPh>
    <rPh sb="71" eb="73">
      <t>ヨウスイ</t>
    </rPh>
    <rPh sb="74" eb="76">
      <t>ウンテン</t>
    </rPh>
    <rPh sb="76" eb="78">
      <t>ケイゾク</t>
    </rPh>
    <rPh sb="78" eb="80">
      <t>ジカン</t>
    </rPh>
    <rPh sb="81" eb="85">
      <t>ジカンイジョウ</t>
    </rPh>
    <phoneticPr fontId="2"/>
  </si>
  <si>
    <t>期待容量等算定諸元一覧（対象応札年度：2024年度）</t>
    <rPh sb="0" eb="2">
      <t>キタイ</t>
    </rPh>
    <rPh sb="2" eb="4">
      <t>ヨウリョウ</t>
    </rPh>
    <rPh sb="4" eb="5">
      <t>ナド</t>
    </rPh>
    <rPh sb="5" eb="7">
      <t>サンテイ</t>
    </rPh>
    <rPh sb="7" eb="9">
      <t>ショゲン</t>
    </rPh>
    <rPh sb="9" eb="11">
      <t>イチラン</t>
    </rPh>
    <rPh sb="12" eb="14">
      <t>タイショウ</t>
    </rPh>
    <rPh sb="14" eb="16">
      <t>オウサツ</t>
    </rPh>
    <rPh sb="16" eb="18">
      <t>ネンド</t>
    </rPh>
    <rPh sb="23" eb="25">
      <t>ネンド</t>
    </rPh>
    <phoneticPr fontId="3"/>
  </si>
  <si>
    <t>連続発電可能時間
(年平均値)</t>
  </si>
  <si>
    <t>h</t>
  </si>
  <si>
    <t>連続発電可能時間
(年平均値)</t>
    <phoneticPr fontId="2"/>
  </si>
  <si>
    <t>・連続発電可能時間(年平均値)については、自動計算されます。</t>
    <rPh sb="10" eb="14">
      <t>ネンヘイキンチ</t>
    </rPh>
    <phoneticPr fontId="2"/>
  </si>
  <si>
    <t>・制度適用期間は20以上の整数を記載してください。</t>
    <rPh sb="10" eb="12">
      <t>イジョウ</t>
    </rPh>
    <rPh sb="13" eb="15">
      <t>セイスウ</t>
    </rPh>
    <rPh sb="16" eb="18">
      <t>キサイ</t>
    </rPh>
    <phoneticPr fontId="2"/>
  </si>
  <si>
    <t>年度更新時に数値をアップデートする必要があるのは、以下の2シート</t>
    <rPh sb="0" eb="2">
      <t>ネンド</t>
    </rPh>
    <rPh sb="2" eb="4">
      <t>コウシン</t>
    </rPh>
    <rPh sb="4" eb="5">
      <t>ジ</t>
    </rPh>
    <rPh sb="6" eb="8">
      <t>スウチ</t>
    </rPh>
    <rPh sb="17" eb="19">
      <t>ヒツヨウ</t>
    </rPh>
    <rPh sb="25" eb="27">
      <t>イカ</t>
    </rPh>
    <phoneticPr fontId="2"/>
  </si>
  <si>
    <t>　　</t>
    <phoneticPr fontId="2"/>
  </si>
  <si>
    <t>計算用(期待容量)</t>
  </si>
  <si>
    <t>調整係数一覧</t>
  </si>
  <si>
    <r>
      <t>また、以下のシートの注釈を修正する必要があるので注意(現状、変更すべき箇所は</t>
    </r>
    <r>
      <rPr>
        <b/>
        <sz val="11"/>
        <color rgb="FFFF0000"/>
        <rFont val="Meiryo UI"/>
        <family val="3"/>
        <charset val="128"/>
      </rPr>
      <t>朱太字</t>
    </r>
    <r>
      <rPr>
        <sz val="11"/>
        <color theme="1"/>
        <rFont val="Meiryo UI"/>
        <family val="3"/>
        <charset val="128"/>
      </rPr>
      <t>としている)</t>
    </r>
    <rPh sb="3" eb="5">
      <t>イカ</t>
    </rPh>
    <rPh sb="10" eb="12">
      <t>チュウシャク</t>
    </rPh>
    <rPh sb="13" eb="15">
      <t>シュウセイ</t>
    </rPh>
    <rPh sb="17" eb="19">
      <t>ヒツヨウ</t>
    </rPh>
    <rPh sb="24" eb="26">
      <t>チュウイ</t>
    </rPh>
    <rPh sb="27" eb="29">
      <t>ゲンジョウ</t>
    </rPh>
    <rPh sb="30" eb="32">
      <t>ヘンコウ</t>
    </rPh>
    <rPh sb="35" eb="37">
      <t>カショ</t>
    </rPh>
    <rPh sb="38" eb="39">
      <t>シュ</t>
    </rPh>
    <rPh sb="39" eb="41">
      <t>フトジ</t>
    </rPh>
    <phoneticPr fontId="2"/>
  </si>
  <si>
    <t>記載例</t>
    <rPh sb="0" eb="2">
      <t>キサイ</t>
    </rPh>
    <rPh sb="2" eb="3">
      <t>レイ</t>
    </rPh>
    <phoneticPr fontId="2"/>
  </si>
  <si>
    <t>入力</t>
    <rPh sb="0" eb="2">
      <t>ニュウリョク</t>
    </rPh>
    <phoneticPr fontId="2"/>
  </si>
  <si>
    <t>様式2</t>
    <rPh sb="0" eb="2">
      <t>ヨウシキ</t>
    </rPh>
    <phoneticPr fontId="2"/>
  </si>
  <si>
    <t>＜対象：水力（純揚水のみ）、蓄電池＞</t>
    <rPh sb="1" eb="3">
      <t>タイショウ</t>
    </rPh>
    <rPh sb="4" eb="6">
      <t>スイリョク</t>
    </rPh>
    <rPh sb="7" eb="8">
      <t>ジュン</t>
    </rPh>
    <rPh sb="8" eb="9">
      <t>ヨウ</t>
    </rPh>
    <rPh sb="9" eb="10">
      <t>スイ</t>
    </rPh>
    <rPh sb="14" eb="17">
      <t>チクデンチ</t>
    </rPh>
    <phoneticPr fontId="2"/>
  </si>
  <si>
    <t>※期待容量の登録申込の際、チェックしてください</t>
    <rPh sb="1" eb="3">
      <t>キタイ</t>
    </rPh>
    <rPh sb="3" eb="5">
      <t>ヨウリョウ</t>
    </rPh>
    <rPh sb="6" eb="8">
      <t>トウロク</t>
    </rPh>
    <rPh sb="8" eb="9">
      <t>モウ</t>
    </rPh>
    <rPh sb="9" eb="10">
      <t>コ</t>
    </rPh>
    <rPh sb="11" eb="12">
      <t>サイ</t>
    </rPh>
    <phoneticPr fontId="2"/>
  </si>
  <si>
    <t>電源等情報に実需給年度の時点で想定される情報が登録されていることを確認しました。</t>
    <rPh sb="0" eb="2">
      <t>デンゲン</t>
    </rPh>
    <rPh sb="2" eb="3">
      <t>トウ</t>
    </rPh>
    <rPh sb="3" eb="5">
      <t>ジョウホウ</t>
    </rPh>
    <rPh sb="6" eb="7">
      <t>ジツ</t>
    </rPh>
    <rPh sb="7" eb="9">
      <t>ジュキュウ</t>
    </rPh>
    <rPh sb="9" eb="11">
      <t>ネンド</t>
    </rPh>
    <rPh sb="12" eb="14">
      <t>ジテン</t>
    </rPh>
    <rPh sb="15" eb="17">
      <t>ソウテイ</t>
    </rPh>
    <rPh sb="20" eb="22">
      <t>ジョウホウ</t>
    </rPh>
    <rPh sb="23" eb="25">
      <t>トウロク</t>
    </rPh>
    <rPh sb="33" eb="35">
      <t>カクニン</t>
    </rPh>
    <phoneticPr fontId="2"/>
  </si>
  <si>
    <t>&lt;会社名&gt;</t>
    <rPh sb="1" eb="3">
      <t>カイシャ</t>
    </rPh>
    <rPh sb="3" eb="4">
      <t>メイ</t>
    </rPh>
    <phoneticPr fontId="2"/>
  </si>
  <si>
    <t>項目</t>
    <rPh sb="0" eb="2">
      <t>コウモク</t>
    </rPh>
    <phoneticPr fontId="2"/>
  </si>
  <si>
    <t>事業者入力</t>
    <rPh sb="0" eb="3">
      <t>ジギョウシャ</t>
    </rPh>
    <rPh sb="3" eb="5">
      <t>ニュウリョク</t>
    </rPh>
    <phoneticPr fontId="2"/>
  </si>
  <si>
    <t>単位</t>
    <rPh sb="0" eb="2">
      <t>タンイ</t>
    </rPh>
    <phoneticPr fontId="2"/>
  </si>
  <si>
    <t>電源等識別番号</t>
    <rPh sb="0" eb="2">
      <t>デンゲン</t>
    </rPh>
    <rPh sb="2" eb="3">
      <t>ナド</t>
    </rPh>
    <rPh sb="3" eb="5">
      <t>シキベツ</t>
    </rPh>
    <rPh sb="5" eb="7">
      <t>バンゴウ</t>
    </rPh>
    <phoneticPr fontId="2"/>
  </si>
  <si>
    <t>容量を提供する
電源等の区分</t>
    <rPh sb="0" eb="2">
      <t>ヨウリョウ</t>
    </rPh>
    <rPh sb="3" eb="5">
      <t>テイキョウ</t>
    </rPh>
    <rPh sb="8" eb="10">
      <t>デンゲン</t>
    </rPh>
    <rPh sb="10" eb="11">
      <t>ナド</t>
    </rPh>
    <rPh sb="12" eb="14">
      <t>クブン</t>
    </rPh>
    <phoneticPr fontId="2"/>
  </si>
  <si>
    <t>発電方式の区分</t>
    <rPh sb="0" eb="2">
      <t>ハツデン</t>
    </rPh>
    <rPh sb="2" eb="4">
      <t>ホウシキ</t>
    </rPh>
    <rPh sb="5" eb="7">
      <t>クブン</t>
    </rPh>
    <phoneticPr fontId="2"/>
  </si>
  <si>
    <t>エリア名</t>
    <rPh sb="3" eb="4">
      <t>メイ</t>
    </rPh>
    <phoneticPr fontId="2"/>
  </si>
  <si>
    <t>本オークションに参加可能な設備容量(送電端)</t>
    <rPh sb="0" eb="1">
      <t>ホン</t>
    </rPh>
    <rPh sb="8" eb="10">
      <t>サンカ</t>
    </rPh>
    <rPh sb="10" eb="12">
      <t>カノウ</t>
    </rPh>
    <rPh sb="13" eb="15">
      <t>セツビ</t>
    </rPh>
    <rPh sb="15" eb="17">
      <t>ヨウリョウ</t>
    </rPh>
    <rPh sb="18" eb="20">
      <t>ソウデン</t>
    </rPh>
    <rPh sb="20" eb="21">
      <t>タン</t>
    </rPh>
    <phoneticPr fontId="2"/>
  </si>
  <si>
    <t>kW</t>
    <phoneticPr fontId="2"/>
  </si>
  <si>
    <t>各月の送電または
放電可能電力</t>
    <rPh sb="0" eb="2">
      <t>カクツキ</t>
    </rPh>
    <rPh sb="3" eb="5">
      <t>ソウデン</t>
    </rPh>
    <rPh sb="9" eb="11">
      <t>ホウデン</t>
    </rPh>
    <rPh sb="11" eb="13">
      <t>カノウ</t>
    </rPh>
    <rPh sb="13" eb="15">
      <t>デンリョク</t>
    </rPh>
    <phoneticPr fontId="2"/>
  </si>
  <si>
    <t>各月の運転または
放電継続時間
(期待容量算出用)</t>
    <rPh sb="0" eb="2">
      <t>カクツキ</t>
    </rPh>
    <rPh sb="3" eb="5">
      <t>ウンテン</t>
    </rPh>
    <rPh sb="9" eb="11">
      <t>ホウデン</t>
    </rPh>
    <rPh sb="11" eb="13">
      <t>ケイゾク</t>
    </rPh>
    <rPh sb="13" eb="15">
      <t>ジカン</t>
    </rPh>
    <rPh sb="17" eb="19">
      <t>キタイ</t>
    </rPh>
    <rPh sb="19" eb="21">
      <t>ヨウリョウ</t>
    </rPh>
    <rPh sb="21" eb="23">
      <t>サンシュツ</t>
    </rPh>
    <rPh sb="23" eb="24">
      <t>ヨウ</t>
    </rPh>
    <phoneticPr fontId="2"/>
  </si>
  <si>
    <t>各月の上池容量または
各月の蓄電池容量
(期待容量算出用)</t>
    <rPh sb="0" eb="2">
      <t>カクツキ</t>
    </rPh>
    <rPh sb="3" eb="4">
      <t>ウワ</t>
    </rPh>
    <rPh sb="4" eb="5">
      <t>イケ</t>
    </rPh>
    <rPh sb="5" eb="7">
      <t>ヨウリョウ</t>
    </rPh>
    <rPh sb="11" eb="13">
      <t>カクツキ</t>
    </rPh>
    <rPh sb="14" eb="17">
      <t>チクデンチ</t>
    </rPh>
    <rPh sb="17" eb="19">
      <t>ヨウリョウ</t>
    </rPh>
    <rPh sb="21" eb="23">
      <t>キタイ</t>
    </rPh>
    <rPh sb="23" eb="25">
      <t>ヨウリョウ</t>
    </rPh>
    <rPh sb="25" eb="27">
      <t>サンシュツ</t>
    </rPh>
    <rPh sb="27" eb="28">
      <t>ヨウ</t>
    </rPh>
    <phoneticPr fontId="2"/>
  </si>
  <si>
    <t>各月の調整係数
(期待容量算出用)</t>
    <rPh sb="0" eb="2">
      <t>カクツキ</t>
    </rPh>
    <rPh sb="3" eb="5">
      <t>チョウセイ</t>
    </rPh>
    <rPh sb="5" eb="7">
      <t>ケイスウ</t>
    </rPh>
    <rPh sb="9" eb="11">
      <t>キタイ</t>
    </rPh>
    <rPh sb="11" eb="13">
      <t>ヨウリョウ</t>
    </rPh>
    <rPh sb="13" eb="15">
      <t>サンシュツ</t>
    </rPh>
    <rPh sb="15" eb="16">
      <t>ヨウ</t>
    </rPh>
    <phoneticPr fontId="2"/>
  </si>
  <si>
    <t>期待容量</t>
    <rPh sb="0" eb="2">
      <t>キタイ</t>
    </rPh>
    <rPh sb="2" eb="4">
      <t>ヨウリョウ</t>
    </rPh>
    <phoneticPr fontId="2"/>
  </si>
  <si>
    <t>各月の運転または
放電継続時間
(応札容量算出用)</t>
    <rPh sb="0" eb="2">
      <t>カクツキ</t>
    </rPh>
    <rPh sb="3" eb="5">
      <t>ウンテン</t>
    </rPh>
    <rPh sb="9" eb="11">
      <t>ホウデン</t>
    </rPh>
    <rPh sb="11" eb="13">
      <t>ケイゾク</t>
    </rPh>
    <rPh sb="13" eb="15">
      <t>ジカン</t>
    </rPh>
    <rPh sb="17" eb="19">
      <t>オウサツ</t>
    </rPh>
    <rPh sb="19" eb="21">
      <t>ヨウリョウ</t>
    </rPh>
    <rPh sb="21" eb="23">
      <t>サンシュツ</t>
    </rPh>
    <rPh sb="23" eb="24">
      <t>ヨウ</t>
    </rPh>
    <phoneticPr fontId="2"/>
  </si>
  <si>
    <t>各月の上池容量または
各月の蓄電池容量
(応札容量算出用)</t>
    <rPh sb="0" eb="2">
      <t>カクツキ</t>
    </rPh>
    <rPh sb="3" eb="4">
      <t>ウワ</t>
    </rPh>
    <rPh sb="4" eb="5">
      <t>イケ</t>
    </rPh>
    <rPh sb="5" eb="7">
      <t>ヨウリョウ</t>
    </rPh>
    <rPh sb="11" eb="13">
      <t>カクツキ</t>
    </rPh>
    <rPh sb="14" eb="17">
      <t>チクデンチ</t>
    </rPh>
    <rPh sb="17" eb="19">
      <t>ヨウリョウ</t>
    </rPh>
    <rPh sb="21" eb="23">
      <t>オウサツ</t>
    </rPh>
    <rPh sb="23" eb="25">
      <t>ヨウリョウ</t>
    </rPh>
    <rPh sb="25" eb="27">
      <t>サンシュツ</t>
    </rPh>
    <rPh sb="27" eb="28">
      <t>ヨウ</t>
    </rPh>
    <phoneticPr fontId="2"/>
  </si>
  <si>
    <t>各月の調整係数
(応札容量算出用)</t>
    <rPh sb="0" eb="2">
      <t>カクツキ</t>
    </rPh>
    <rPh sb="3" eb="5">
      <t>チョウセイ</t>
    </rPh>
    <rPh sb="5" eb="7">
      <t>ケイスウ</t>
    </rPh>
    <rPh sb="9" eb="11">
      <t>オウサツ</t>
    </rPh>
    <rPh sb="11" eb="13">
      <t>ヨウリョウ</t>
    </rPh>
    <rPh sb="13" eb="15">
      <t>サンシュツ</t>
    </rPh>
    <rPh sb="15" eb="16">
      <t>ヨウ</t>
    </rPh>
    <phoneticPr fontId="2"/>
  </si>
  <si>
    <t>応札容量</t>
    <rPh sb="0" eb="2">
      <t>オウサツ</t>
    </rPh>
    <rPh sb="2" eb="4">
      <t>ヨウリョウ</t>
    </rPh>
    <phoneticPr fontId="2"/>
  </si>
  <si>
    <t>(MW)</t>
    <phoneticPr fontId="2"/>
  </si>
  <si>
    <t>：手入力(他ファイルよりマクロ貼り付け可能)</t>
    <rPh sb="1" eb="2">
      <t>テ</t>
    </rPh>
    <rPh sb="2" eb="4">
      <t>ニュウリョク</t>
    </rPh>
    <rPh sb="5" eb="6">
      <t>ホカ</t>
    </rPh>
    <rPh sb="15" eb="16">
      <t>ハ</t>
    </rPh>
    <rPh sb="17" eb="18">
      <t>ツ</t>
    </rPh>
    <rPh sb="19" eb="21">
      <t>カノウ</t>
    </rPh>
    <phoneticPr fontId="2"/>
  </si>
  <si>
    <t>＜考え方＞</t>
    <rPh sb="1" eb="2">
      <t>カンガ</t>
    </rPh>
    <rPh sb="3" eb="4">
      <t>カタ</t>
    </rPh>
    <phoneticPr fontId="2"/>
  </si>
  <si>
    <t>北海道</t>
    <rPh sb="0" eb="3">
      <t>ホッカイドウ</t>
    </rPh>
    <phoneticPr fontId="24"/>
  </si>
  <si>
    <t>東北</t>
    <rPh sb="0" eb="2">
      <t>トウホク</t>
    </rPh>
    <phoneticPr fontId="24"/>
  </si>
  <si>
    <t>東京</t>
    <rPh sb="0" eb="2">
      <t>トウキョウ</t>
    </rPh>
    <phoneticPr fontId="24"/>
  </si>
  <si>
    <t>中部</t>
    <rPh sb="0" eb="2">
      <t>チュウブ</t>
    </rPh>
    <phoneticPr fontId="24"/>
  </si>
  <si>
    <t>北陸</t>
    <rPh sb="0" eb="2">
      <t>ホクリク</t>
    </rPh>
    <phoneticPr fontId="24"/>
  </si>
  <si>
    <t>関西</t>
    <rPh sb="0" eb="2">
      <t>カンサイ</t>
    </rPh>
    <phoneticPr fontId="24"/>
  </si>
  <si>
    <t>中国</t>
    <rPh sb="0" eb="2">
      <t>チュウゴク</t>
    </rPh>
    <phoneticPr fontId="24"/>
  </si>
  <si>
    <t>四国</t>
    <rPh sb="0" eb="2">
      <t>シコク</t>
    </rPh>
    <phoneticPr fontId="24"/>
  </si>
  <si>
    <t>九州</t>
    <rPh sb="0" eb="2">
      <t>キュウシュウ</t>
    </rPh>
    <phoneticPr fontId="24"/>
  </si>
  <si>
    <t>別ファイルの年間調整係数算定と同様の計算式であり、事業者による各月供給力を元に、</t>
    <rPh sb="0" eb="1">
      <t>ベツ</t>
    </rPh>
    <rPh sb="6" eb="8">
      <t>ネンカン</t>
    </rPh>
    <rPh sb="8" eb="10">
      <t>チョウセイ</t>
    </rPh>
    <rPh sb="10" eb="12">
      <t>ケイスウ</t>
    </rPh>
    <rPh sb="12" eb="14">
      <t>サンテイ</t>
    </rPh>
    <rPh sb="15" eb="17">
      <t>ドウヨウ</t>
    </rPh>
    <rPh sb="18" eb="21">
      <t>ケイサンシキ</t>
    </rPh>
    <rPh sb="25" eb="28">
      <t>ジギョウシャ</t>
    </rPh>
    <rPh sb="31" eb="33">
      <t>カクツキ</t>
    </rPh>
    <rPh sb="33" eb="36">
      <t>キョウキュウリョク</t>
    </rPh>
    <rPh sb="37" eb="38">
      <t>モト</t>
    </rPh>
    <phoneticPr fontId="2"/>
  </si>
  <si>
    <t>①必要供給力(安定電源)</t>
    <rPh sb="1" eb="3">
      <t>ヒツヨウ</t>
    </rPh>
    <rPh sb="3" eb="6">
      <t>キョウキュウリョク</t>
    </rPh>
    <rPh sb="7" eb="9">
      <t>アンテイ</t>
    </rPh>
    <rPh sb="9" eb="11">
      <t>デンゲン</t>
    </rPh>
    <phoneticPr fontId="2"/>
  </si>
  <si>
    <t>年間調整係数を算定する仕組み。</t>
    <rPh sb="0" eb="2">
      <t>ネンカン</t>
    </rPh>
    <rPh sb="2" eb="4">
      <t>チョウセイ</t>
    </rPh>
    <rPh sb="4" eb="6">
      <t>ケイスウ</t>
    </rPh>
    <rPh sb="7" eb="9">
      <t>サンテイ</t>
    </rPh>
    <rPh sb="11" eb="13">
      <t>シク</t>
    </rPh>
    <phoneticPr fontId="2"/>
  </si>
  <si>
    <t>＜入力手順＞</t>
    <rPh sb="1" eb="3">
      <t>ニュウリョク</t>
    </rPh>
    <rPh sb="3" eb="5">
      <t>テジュン</t>
    </rPh>
    <phoneticPr fontId="2"/>
  </si>
  <si>
    <t>揚水の供給力算定ファイルの年間調整係数シートの下記の値を入力する。</t>
    <rPh sb="0" eb="2">
      <t>ヨウスイ</t>
    </rPh>
    <rPh sb="3" eb="6">
      <t>キョウキュウリョク</t>
    </rPh>
    <rPh sb="6" eb="8">
      <t>サンテイ</t>
    </rPh>
    <rPh sb="13" eb="15">
      <t>ネンカン</t>
    </rPh>
    <rPh sb="15" eb="17">
      <t>チョウセイ</t>
    </rPh>
    <rPh sb="17" eb="19">
      <t>ケイスウ</t>
    </rPh>
    <rPh sb="23" eb="25">
      <t>カキ</t>
    </rPh>
    <rPh sb="26" eb="27">
      <t>アタイ</t>
    </rPh>
    <rPh sb="28" eb="30">
      <t>ニュウリョク</t>
    </rPh>
    <phoneticPr fontId="2"/>
  </si>
  <si>
    <t>②容量市場調達量</t>
    <rPh sb="1" eb="3">
      <t>ヨウリョウ</t>
    </rPh>
    <rPh sb="3" eb="5">
      <t>シジョウ</t>
    </rPh>
    <rPh sb="5" eb="7">
      <t>チョウタツ</t>
    </rPh>
    <rPh sb="7" eb="8">
      <t>リョウ</t>
    </rPh>
    <phoneticPr fontId="2"/>
  </si>
  <si>
    <t>③再エネ各月kW</t>
    <rPh sb="1" eb="2">
      <t>サイ</t>
    </rPh>
    <rPh sb="4" eb="6">
      <t>カクツキ</t>
    </rPh>
    <phoneticPr fontId="2"/>
  </si>
  <si>
    <t>④必要供給力(再エネ除き)</t>
    <rPh sb="1" eb="3">
      <t>ヒツヨウ</t>
    </rPh>
    <rPh sb="3" eb="6">
      <t>キョウキュウリョク</t>
    </rPh>
    <rPh sb="7" eb="8">
      <t>サイ</t>
    </rPh>
    <rPh sb="10" eb="11">
      <t>ノゾ</t>
    </rPh>
    <phoneticPr fontId="2"/>
  </si>
  <si>
    <t>⑤揚水供給力</t>
    <rPh sb="1" eb="2">
      <t>ヨウ</t>
    </rPh>
    <rPh sb="2" eb="3">
      <t>スイ</t>
    </rPh>
    <rPh sb="3" eb="6">
      <t>キョウキュウリョク</t>
    </rPh>
    <phoneticPr fontId="2"/>
  </si>
  <si>
    <t>合計</t>
    <rPh sb="0" eb="2">
      <t>ゴウケイ</t>
    </rPh>
    <phoneticPr fontId="2"/>
  </si>
  <si>
    <t>⑥最小期待量からの増分除き</t>
    <rPh sb="1" eb="3">
      <t>サイショウ</t>
    </rPh>
    <rPh sb="3" eb="5">
      <t>キタイ</t>
    </rPh>
    <rPh sb="5" eb="6">
      <t>リョウ</t>
    </rPh>
    <rPh sb="9" eb="11">
      <t>ゾウブン</t>
    </rPh>
    <rPh sb="11" eb="12">
      <t>ノゾ</t>
    </rPh>
    <phoneticPr fontId="2"/>
  </si>
  <si>
    <t>⑦停止可能量</t>
    <rPh sb="1" eb="3">
      <t>テイシ</t>
    </rPh>
    <rPh sb="3" eb="6">
      <t>カノウリョウ</t>
    </rPh>
    <phoneticPr fontId="2"/>
  </si>
  <si>
    <t>エリア合計</t>
    <rPh sb="3" eb="5">
      <t>ゴウケイ</t>
    </rPh>
    <phoneticPr fontId="2"/>
  </si>
  <si>
    <t>月換算</t>
    <rPh sb="0" eb="1">
      <t>ツキ</t>
    </rPh>
    <rPh sb="1" eb="3">
      <t>カンサン</t>
    </rPh>
    <phoneticPr fontId="2"/>
  </si>
  <si>
    <t>⑧カウント可能な設備量</t>
    <rPh sb="5" eb="7">
      <t>カノウ</t>
    </rPh>
    <rPh sb="8" eb="10">
      <t>セツビ</t>
    </rPh>
    <rPh sb="10" eb="11">
      <t>リョウ</t>
    </rPh>
    <phoneticPr fontId="2"/>
  </si>
  <si>
    <t>(参考)基準値</t>
    <rPh sb="1" eb="3">
      <t>サンコウ</t>
    </rPh>
    <rPh sb="4" eb="6">
      <t>キジュン</t>
    </rPh>
    <rPh sb="6" eb="7">
      <t>アタイ</t>
    </rPh>
    <phoneticPr fontId="2"/>
  </si>
  <si>
    <t>　（最小期待量からの増分）</t>
    <rPh sb="2" eb="4">
      <t>サイショウ</t>
    </rPh>
    <rPh sb="4" eb="6">
      <t>キタイ</t>
    </rPh>
    <rPh sb="6" eb="7">
      <t>リョウ</t>
    </rPh>
    <rPh sb="10" eb="12">
      <t>ゾウブン</t>
    </rPh>
    <phoneticPr fontId="2"/>
  </si>
  <si>
    <t>⑨期待容量(単位：kW)</t>
    <rPh sb="1" eb="3">
      <t>キタイ</t>
    </rPh>
    <rPh sb="3" eb="5">
      <t>ヨウリョウ</t>
    </rPh>
    <rPh sb="6" eb="8">
      <t>タンイ</t>
    </rPh>
    <phoneticPr fontId="2"/>
  </si>
  <si>
    <t>(参考)調整係数(%)</t>
    <rPh sb="1" eb="3">
      <t>サンコウ</t>
    </rPh>
    <rPh sb="4" eb="6">
      <t>チョウセイ</t>
    </rPh>
    <rPh sb="6" eb="8">
      <t>ケイスウ</t>
    </rPh>
    <phoneticPr fontId="2"/>
  </si>
  <si>
    <t>②再エネ除きの調達量</t>
    <rPh sb="1" eb="2">
      <t>サイ</t>
    </rPh>
    <rPh sb="4" eb="5">
      <t>ノゾ</t>
    </rPh>
    <rPh sb="7" eb="9">
      <t>チョウタツ</t>
    </rPh>
    <rPh sb="9" eb="10">
      <t>リョウ</t>
    </rPh>
    <phoneticPr fontId="2"/>
  </si>
  <si>
    <t>エリア別調整係数</t>
    <rPh sb="3" eb="4">
      <t>ベツ</t>
    </rPh>
    <rPh sb="4" eb="8">
      <t>チョウセイケイスウ</t>
    </rPh>
    <phoneticPr fontId="2"/>
  </si>
  <si>
    <t>選択エリア</t>
    <rPh sb="0" eb="2">
      <t>センタク</t>
    </rPh>
    <phoneticPr fontId="2"/>
  </si>
  <si>
    <t>・電源等識別番号については、電源等情報に登録した後に、容量市場システムで付番された番号を記載して下さい。</t>
    <phoneticPr fontId="2"/>
  </si>
  <si>
    <r>
      <t>・期待容量については、自動計算されます。　※</t>
    </r>
    <r>
      <rPr>
        <u/>
        <sz val="11"/>
        <rFont val="Meiryo UI"/>
        <family val="3"/>
        <charset val="128"/>
      </rPr>
      <t>この値が長期脱炭素電源オークションに応札する際の応札容量の上限値になります。</t>
    </r>
    <rPh sb="26" eb="33">
      <t>チョウキダツタンソデンゲン</t>
    </rPh>
    <phoneticPr fontId="2"/>
  </si>
  <si>
    <r>
      <t>※ただし、その際には</t>
    </r>
    <r>
      <rPr>
        <u/>
        <sz val="11"/>
        <rFont val="Meiryo UI"/>
        <family val="3"/>
        <charset val="128"/>
      </rPr>
      <t>各月の上池容量または蓄電池容量(応札容量算出用)が、同月の各月の上池容量または蓄電池容量(期待容量算出用)以下</t>
    </r>
    <r>
      <rPr>
        <sz val="11"/>
        <rFont val="Meiryo UI"/>
        <family val="3"/>
        <charset val="128"/>
      </rPr>
      <t>となるようにする必要があります</t>
    </r>
    <rPh sb="7" eb="8">
      <t>サイ</t>
    </rPh>
    <rPh sb="13" eb="14">
      <t>ウエ</t>
    </rPh>
    <rPh sb="14" eb="17">
      <t>イケヨウリョウ</t>
    </rPh>
    <rPh sb="20" eb="23">
      <t>チクデンチ</t>
    </rPh>
    <rPh sb="42" eb="43">
      <t>ウエ</t>
    </rPh>
    <rPh sb="43" eb="46">
      <t>イケヨウリョウ</t>
    </rPh>
    <rPh sb="49" eb="52">
      <t>チクデンチ</t>
    </rPh>
    <rPh sb="73" eb="75">
      <t>ヒツヨウ</t>
    </rPh>
    <phoneticPr fontId="2"/>
  </si>
  <si>
    <r>
      <t>・応札容量については、自動計算されます。　※</t>
    </r>
    <r>
      <rPr>
        <u/>
        <sz val="11"/>
        <rFont val="Meiryo UI"/>
        <family val="3"/>
        <charset val="128"/>
      </rPr>
      <t>応札時、この値を容量市場システムで応札容量に入力してください。</t>
    </r>
    <phoneticPr fontId="2"/>
  </si>
  <si>
    <t>期待容量等算定諸元一覧（対象応札年度：2024年度）</t>
    <rPh sb="0" eb="2">
      <t>キタイ</t>
    </rPh>
    <rPh sb="2" eb="4">
      <t>ヨウリョウ</t>
    </rPh>
    <rPh sb="4" eb="5">
      <t>トウ</t>
    </rPh>
    <rPh sb="5" eb="7">
      <t>サンテイ</t>
    </rPh>
    <rPh sb="7" eb="9">
      <t>ショゲン</t>
    </rPh>
    <rPh sb="9" eb="11">
      <t>イチラン</t>
    </rPh>
    <rPh sb="12" eb="14">
      <t>タイショウ</t>
    </rPh>
    <rPh sb="14" eb="16">
      <t>オウサツ</t>
    </rPh>
    <rPh sb="16" eb="18">
      <t>ネンド</t>
    </rPh>
    <rPh sb="23" eb="25">
      <t>ネンド</t>
    </rPh>
    <phoneticPr fontId="2"/>
  </si>
  <si>
    <t>連続発電可能時間
(年平均値)</t>
    <phoneticPr fontId="2"/>
  </si>
  <si>
    <t>1．以下の項目については、期待容量の登録期間中(2024/12/4～12/10)に容量市場システムに登録して下さい。</t>
  </si>
  <si>
    <t>2．以下の項目については、応札容量算定に用いた期待容量等算定諸元一覧登録受付期間中(2025/1/28～2/4)に容量市場システムに登録して下さい。</t>
    <rPh sb="40" eb="41">
      <t>チュウ</t>
    </rPh>
    <phoneticPr fontId="2"/>
  </si>
  <si>
    <t>新設</t>
  </si>
  <si>
    <t>各月の連続発電可能時間
(期待容量算出用)</t>
    <rPh sb="3" eb="5">
      <t>レンゾク</t>
    </rPh>
    <phoneticPr fontId="2"/>
  </si>
  <si>
    <t>各月の連続発電可能時間
(期待容量算出用)</t>
    <rPh sb="3" eb="5">
      <t>レンゾク</t>
    </rPh>
    <rPh sb="5" eb="7">
      <t>ハツデン</t>
    </rPh>
    <rPh sb="7" eb="9">
      <t>カノウ</t>
    </rPh>
    <rPh sb="9" eb="11">
      <t>ジカン</t>
    </rPh>
    <rPh sb="13" eb="15">
      <t>キタイ</t>
    </rPh>
    <rPh sb="15" eb="17">
      <t>ヨウリョウ</t>
    </rPh>
    <rPh sb="17" eb="19">
      <t>サンシュツ</t>
    </rPh>
    <rPh sb="19" eb="20">
      <t>ヨウ</t>
    </rPh>
    <phoneticPr fontId="2"/>
  </si>
  <si>
    <r>
      <t>・各月の連続発電可能時間(期待容量算出用)については、各月の上池容量または蓄電池容量(期待容量算出用)の範囲内で最大出力で発電した場合に運転可能な継続時間(3以上の</t>
    </r>
    <r>
      <rPr>
        <u/>
        <sz val="11"/>
        <rFont val="Meiryo UI"/>
        <family val="3"/>
        <charset val="128"/>
      </rPr>
      <t>整数</t>
    </r>
    <r>
      <rPr>
        <sz val="11"/>
        <rFont val="Meiryo UI"/>
        <family val="3"/>
        <charset val="128"/>
      </rPr>
      <t>)を記載して下さい。</t>
    </r>
    <rPh sb="4" eb="6">
      <t>レンゾク</t>
    </rPh>
    <rPh sb="6" eb="8">
      <t>ハツデン</t>
    </rPh>
    <rPh sb="8" eb="10">
      <t>カノウ</t>
    </rPh>
    <rPh sb="30" eb="31">
      <t>ウエ</t>
    </rPh>
    <rPh sb="31" eb="34">
      <t>イケヨウリョウ</t>
    </rPh>
    <rPh sb="37" eb="40">
      <t>チクデンチ</t>
    </rPh>
    <rPh sb="79" eb="81">
      <t>イジョウ</t>
    </rPh>
    <rPh sb="82" eb="84">
      <t>セイスウ</t>
    </rPh>
    <phoneticPr fontId="2"/>
  </si>
  <si>
    <r>
      <t>・各月の連続発電可能時間(応札容量算出用)については、ダムもしくは蓄電池の運用リスク（運用による劣化に伴う蓄電池の容量減を含む）を踏まえ、任意の継続時間(3以上の</t>
    </r>
    <r>
      <rPr>
        <u/>
        <sz val="11"/>
        <rFont val="Meiryo UI"/>
        <family val="3"/>
        <charset val="128"/>
      </rPr>
      <t>整数</t>
    </r>
    <r>
      <rPr>
        <sz val="11"/>
        <rFont val="Meiryo UI"/>
        <family val="3"/>
        <charset val="128"/>
      </rPr>
      <t>)を記載して下さい。</t>
    </r>
    <rPh sb="4" eb="6">
      <t>レンゾク</t>
    </rPh>
    <rPh sb="6" eb="8">
      <t>ハツデン</t>
    </rPh>
    <rPh sb="8" eb="10">
      <t>カノウ</t>
    </rPh>
    <rPh sb="10" eb="12">
      <t>ジカン</t>
    </rPh>
    <rPh sb="33" eb="36">
      <t>チクデンチ</t>
    </rPh>
    <rPh sb="43" eb="45">
      <t>ウンヨウ</t>
    </rPh>
    <rPh sb="48" eb="50">
      <t>レッカ</t>
    </rPh>
    <rPh sb="51" eb="52">
      <t>トモナ</t>
    </rPh>
    <rPh sb="53" eb="56">
      <t>チクデンチ</t>
    </rPh>
    <rPh sb="57" eb="60">
      <t>ヨウリョウゲン</t>
    </rPh>
    <rPh sb="61" eb="62">
      <t>フク</t>
    </rPh>
    <rPh sb="72" eb="74">
      <t>ケイゾク</t>
    </rPh>
    <rPh sb="74" eb="76">
      <t>ジカン</t>
    </rPh>
    <phoneticPr fontId="2"/>
  </si>
  <si>
    <t>新設/リプレース等</t>
    <rPh sb="0" eb="2">
      <t>シンセツ</t>
    </rPh>
    <rPh sb="8" eb="9">
      <t>トウ</t>
    </rPh>
    <phoneticPr fontId="2"/>
  </si>
  <si>
    <t>・新設/リプレース等及び電源種別については、電源等情報に登録した内容を記載して下さい。</t>
    <rPh sb="9" eb="10">
      <t>トウ</t>
    </rPh>
    <phoneticPr fontId="2"/>
  </si>
  <si>
    <t>リプレース等</t>
    <rPh sb="5" eb="6">
      <t>トウ</t>
    </rPh>
    <phoneticPr fontId="2"/>
  </si>
  <si>
    <t>・エリア名については、電源等情報に登録した「エリア名」を記載して下さい。</t>
    <phoneticPr fontId="2"/>
  </si>
  <si>
    <t>当該の電源が発電する方式を以下の例に従ってプルダウンから選択してください
新設：蓄電池(運転継続時間3時間以上6時間未満)、蓄電池(運転継続時間6時間以上)、揚水(運転継続時間3時間以上6時間未満)、揚水(運転継続時間6時間以上)
リプレース等：蓄電池(運転継続時間3時間以上6時間未満)、蓄電池(運転継続時間6時間以上)、揚水(運転継続時間3時間以上6時間未満)、揚水(運転継続時間6時間以上)</t>
    <rPh sb="0" eb="2">
      <t>トウガイ</t>
    </rPh>
    <rPh sb="3" eb="5">
      <t>デンゲン</t>
    </rPh>
    <rPh sb="6" eb="8">
      <t>ハツデン</t>
    </rPh>
    <rPh sb="10" eb="12">
      <t>ホウシキ</t>
    </rPh>
    <rPh sb="13" eb="15">
      <t>イカ</t>
    </rPh>
    <rPh sb="16" eb="17">
      <t>レイ</t>
    </rPh>
    <rPh sb="18" eb="19">
      <t>シタガ</t>
    </rPh>
    <rPh sb="121" eb="122">
      <t>トウ</t>
    </rPh>
    <phoneticPr fontId="15"/>
  </si>
  <si>
    <t>新設またはリプレース等を選択してください</t>
    <rPh sb="0" eb="2">
      <t>シンセツ</t>
    </rPh>
    <rPh sb="10" eb="11">
      <t>トウ</t>
    </rPh>
    <rPh sb="12" eb="14">
      <t>センタク</t>
    </rPh>
    <phoneticPr fontId="15"/>
  </si>
  <si>
    <t>本オークションに参加可能な設備容量(送電端)から大気温及びダム水位低下等の影響による能力減分を差し引いた値を以下に従って記載してください。
蓄電池：各月の放電可能電力
揚水：各月の送電可能電力</t>
    <rPh sb="0" eb="1">
      <t>ホン</t>
    </rPh>
    <rPh sb="8" eb="10">
      <t>サンカ</t>
    </rPh>
    <rPh sb="10" eb="12">
      <t>カノウ</t>
    </rPh>
    <rPh sb="13" eb="15">
      <t>セツビ</t>
    </rPh>
    <rPh sb="15" eb="17">
      <t>ヨウリョウ</t>
    </rPh>
    <rPh sb="18" eb="20">
      <t>ソウデン</t>
    </rPh>
    <rPh sb="20" eb="21">
      <t>ハシ</t>
    </rPh>
    <rPh sb="24" eb="25">
      <t>ダイ</t>
    </rPh>
    <rPh sb="25" eb="27">
      <t>キオン</t>
    </rPh>
    <rPh sb="27" eb="28">
      <t>オヨ</t>
    </rPh>
    <rPh sb="31" eb="33">
      <t>スイイ</t>
    </rPh>
    <rPh sb="33" eb="35">
      <t>テイカ</t>
    </rPh>
    <rPh sb="35" eb="36">
      <t>トウ</t>
    </rPh>
    <rPh sb="37" eb="39">
      <t>エイキョウ</t>
    </rPh>
    <rPh sb="42" eb="44">
      <t>ノウリョク</t>
    </rPh>
    <rPh sb="44" eb="45">
      <t>ゲン</t>
    </rPh>
    <rPh sb="45" eb="46">
      <t>ブン</t>
    </rPh>
    <rPh sb="47" eb="48">
      <t>サ</t>
    </rPh>
    <rPh sb="49" eb="50">
      <t>ヒ</t>
    </rPh>
    <rPh sb="52" eb="53">
      <t>アタイ</t>
    </rPh>
    <rPh sb="54" eb="56">
      <t>イカ</t>
    </rPh>
    <rPh sb="57" eb="58">
      <t>シタガ</t>
    </rPh>
    <rPh sb="60" eb="62">
      <t>キサイ</t>
    </rPh>
    <rPh sb="70" eb="73">
      <t>チクデンチ</t>
    </rPh>
    <rPh sb="74" eb="76">
      <t>カクツキ</t>
    </rPh>
    <rPh sb="77" eb="79">
      <t>ホウデン</t>
    </rPh>
    <rPh sb="79" eb="81">
      <t>カノウ</t>
    </rPh>
    <rPh sb="81" eb="83">
      <t>デンリョク</t>
    </rPh>
    <rPh sb="84" eb="86">
      <t>ヨウスイ</t>
    </rPh>
    <rPh sb="87" eb="89">
      <t>カクツキ</t>
    </rPh>
    <rPh sb="90" eb="92">
      <t>ソウデン</t>
    </rPh>
    <rPh sb="92" eb="94">
      <t>カノウ</t>
    </rPh>
    <rPh sb="94" eb="96">
      <t>デンリョク</t>
    </rPh>
    <phoneticPr fontId="2"/>
  </si>
  <si>
    <t>電源が上池満水位時もしくは蓄電池満充電時において、各月の発電可能電力(期待容量算出用)で発電した場合に連続運転が可能な時間を以下に従って記載してください。
蓄電池：各月の放電可能時間
揚水：各月の運転継続時間</t>
    <rPh sb="0" eb="2">
      <t>デンゲンイチドケイゾクハツデンジカンイカシタガキサイチクデンチカクツキホウデンカノウジカンヨウスイカクツキウンテンケイゾクジカン</t>
    </rPh>
    <phoneticPr fontId="2"/>
  </si>
  <si>
    <t>応札容量を計算する際に、長期脱炭素電源オークションに供出できる電力量を、各月の発電可能電力(期待容量算出用)を上限に入力してください</t>
    <rPh sb="0" eb="2">
      <t>オウサツ</t>
    </rPh>
    <rPh sb="2" eb="4">
      <t>ヨウリョウ</t>
    </rPh>
    <rPh sb="5" eb="7">
      <t>ケイサン</t>
    </rPh>
    <rPh sb="9" eb="10">
      <t>サイ</t>
    </rPh>
    <rPh sb="12" eb="14">
      <t>チョウキ</t>
    </rPh>
    <rPh sb="14" eb="15">
      <t>ダツ</t>
    </rPh>
    <rPh sb="15" eb="17">
      <t>タンソ</t>
    </rPh>
    <rPh sb="17" eb="19">
      <t>デンゲン</t>
    </rPh>
    <rPh sb="26" eb="28">
      <t>キョウシュツ</t>
    </rPh>
    <rPh sb="31" eb="33">
      <t>デンリョク</t>
    </rPh>
    <rPh sb="33" eb="34">
      <t>リョウ</t>
    </rPh>
    <rPh sb="36" eb="38">
      <t>カクツキ</t>
    </rPh>
    <rPh sb="39" eb="41">
      <t>ハツデン</t>
    </rPh>
    <rPh sb="41" eb="43">
      <t>カノウ</t>
    </rPh>
    <rPh sb="43" eb="45">
      <t>デンリョク</t>
    </rPh>
    <rPh sb="55" eb="57">
      <t>ジョウゲン</t>
    </rPh>
    <rPh sb="58" eb="60">
      <t>ニュウリョク</t>
    </rPh>
    <phoneticPr fontId="2"/>
  </si>
  <si>
    <t>応札容量を計算する際に、長期脱炭素電源オークションの為に発電を継続できる時間を、各月の発電可能時間を上限に入力してください</t>
    <rPh sb="0" eb="2">
      <t>オウサツ</t>
    </rPh>
    <rPh sb="2" eb="4">
      <t>ヨウリョウ</t>
    </rPh>
    <rPh sb="5" eb="7">
      <t>ケイサン</t>
    </rPh>
    <rPh sb="9" eb="10">
      <t>サイ</t>
    </rPh>
    <rPh sb="12" eb="14">
      <t>チョウキ</t>
    </rPh>
    <rPh sb="14" eb="15">
      <t>ダツ</t>
    </rPh>
    <rPh sb="15" eb="17">
      <t>タンソ</t>
    </rPh>
    <rPh sb="17" eb="19">
      <t>デンゲン</t>
    </rPh>
    <rPh sb="26" eb="27">
      <t>タメ</t>
    </rPh>
    <rPh sb="28" eb="30">
      <t>ハツデン</t>
    </rPh>
    <rPh sb="31" eb="33">
      <t>ケイゾク</t>
    </rPh>
    <rPh sb="36" eb="38">
      <t>ジカン</t>
    </rPh>
    <rPh sb="40" eb="42">
      <t>カクツキ</t>
    </rPh>
    <rPh sb="43" eb="45">
      <t>ハツデン</t>
    </rPh>
    <rPh sb="45" eb="47">
      <t>カノウ</t>
    </rPh>
    <rPh sb="47" eb="49">
      <t>ジカン</t>
    </rPh>
    <rPh sb="50" eb="52">
      <t>ジョウゲン</t>
    </rPh>
    <rPh sb="53" eb="55">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</si>
</sst>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00000000"/>
    <numFmt numFmtId="177" formatCode="#,##0_ "/>
    <numFmt numFmtId="178" formatCode="General&quot;h&quot;"/>
    <numFmt numFmtId="179" formatCode="0.0%"/>
    <numFmt numFmtId="180" formatCode="0&quot;h&quot;"/>
    <numFmt numFmtId="181" formatCode="0_ "/>
    <numFmt numFmtId="182" formatCode="#,##0_);[Red]\(#,##0\)"/>
    <numFmt numFmtId="183" formatCode="#,##0.000_ "/>
    <numFmt numFmtId="184" formatCode="#,##0.00000_ "/>
    <numFmt numFmtId="185" formatCode="0.000&quot;ヶ月&quot;"/>
    <numFmt numFmtId="186" formatCode="0.0&quot;ヶ月&quot;"/>
    <numFmt numFmtId="187" formatCode="0&quot;月&quot;"/>
  </numFmts>
  <fonts count="28" x14ac:knownFonts="1">
    <font>
      <sz val="11"/>
      <color theme="1"/>
      <name val="游ゴシック"/>
      <family val="2"/>
      <scheme val="minor"/>
    </font>
    <font>
      <sz val="11"/>
      <color theme="1"/>
      <name val="Meiryo UI"/>
      <family val="2"/>
      <charset val="128"/>
    </font>
    <font>
      <sz val="6"/>
      <name val="游ゴシック"/>
      <family val="3"/>
      <charset val="128"/>
      <scheme val="minor"/>
    </font>
    <font>
      <b/>
      <u/>
      <sz val="11"/>
      <color theme="1"/>
      <name val="Meiryo UI"/>
      <family val="3"/>
      <charset val="128"/>
    </font>
    <font>
      <sz val="11"/>
      <color theme="1"/>
      <name val="Meiryo UI"/>
      <family val="3"/>
      <charset val="128"/>
    </font>
    <font>
      <sz val="11"/>
      <color theme="1"/>
      <name val="游ゴシック"/>
      <family val="2"/>
      <scheme val="minor"/>
    </font>
    <font>
      <sz val="11"/>
      <name val="Meiryo UI"/>
      <family val="3"/>
      <charset val="128"/>
    </font>
    <font>
      <sz val="11"/>
      <color rgb="FF000000"/>
      <name val="Meiryo UI"/>
      <family val="3"/>
      <charset val="128"/>
    </font>
    <font>
      <sz val="10"/>
      <color rgb="FF000000"/>
      <name val="Meiryo UI"/>
      <family val="3"/>
      <charset val="128"/>
    </font>
    <font>
      <sz val="12"/>
      <color theme="1"/>
      <name val="Meiryo UI"/>
      <family val="3"/>
      <charset val="128"/>
    </font>
    <font>
      <sz val="11"/>
      <color theme="0"/>
      <name val="Meiryo UI"/>
      <family val="3"/>
      <charset val="128"/>
    </font>
    <font>
      <sz val="10"/>
      <color theme="1"/>
      <name val="Meiryo UI"/>
      <family val="3"/>
      <charset val="128"/>
    </font>
    <font>
      <sz val="11"/>
      <color theme="1"/>
      <name val="ＭＳ Ｐゴシック"/>
      <family val="2"/>
      <charset val="128"/>
    </font>
    <font>
      <u/>
      <sz val="11"/>
      <color theme="10"/>
      <name val="ＭＳ Ｐゴシック"/>
      <family val="2"/>
      <charset val="128"/>
    </font>
    <font>
      <u/>
      <sz val="11"/>
      <name val="Meiryo UI"/>
      <family val="3"/>
      <charset val="128"/>
    </font>
    <font>
      <sz val="6"/>
      <name val="Meiryo UI"/>
      <family val="2"/>
      <charset val="128"/>
    </font>
    <font>
      <b/>
      <sz val="14"/>
      <color theme="1"/>
      <name val="Meiryo UI"/>
      <family val="3"/>
      <charset val="128"/>
    </font>
    <font>
      <sz val="10.5"/>
      <color rgb="FF000000"/>
      <name val="Meiryo UI"/>
      <family val="3"/>
      <charset val="128"/>
    </font>
    <font>
      <sz val="10.5"/>
      <color theme="1"/>
      <name val="Meiryo UI"/>
      <family val="3"/>
      <charset val="128"/>
    </font>
    <font>
      <sz val="10.5"/>
      <name val="Meiryo UI"/>
      <family val="3"/>
      <charset val="128"/>
    </font>
    <font>
      <sz val="11"/>
      <color rgb="FFFF0000"/>
      <name val="Meiryo UI"/>
      <family val="3"/>
      <charset val="128"/>
    </font>
    <font>
      <b/>
      <sz val="11"/>
      <color theme="1"/>
      <name val="Meiryo UI"/>
      <family val="3"/>
      <charset val="128"/>
    </font>
    <font>
      <b/>
      <sz val="11"/>
      <color rgb="FFFF0000"/>
      <name val="Meiryo UI"/>
      <family val="3"/>
      <charset val="128"/>
    </font>
    <font>
      <u/>
      <sz val="11"/>
      <color theme="10"/>
      <name val="游ゴシック"/>
      <family val="2"/>
      <scheme val="minor"/>
    </font>
    <font>
      <sz val="6"/>
      <name val="游ゴシック"/>
      <family val="2"/>
      <charset val="128"/>
      <scheme val="minor"/>
    </font>
    <font>
      <sz val="11"/>
      <color indexed="81"/>
      <name val="Meiryo UI"/>
      <family val="3"/>
      <charset val="128"/>
    </font>
    <font>
      <sz val="9"/>
      <color indexed="81"/>
      <name val="Meiryo UI"/>
      <family val="3"/>
      <charset val="128"/>
    </font>
    <font>
      <sz val="10"/>
      <name val="Meiryo UI"/>
      <family val="3"/>
      <charset val="128"/>
    </font>
  </fonts>
  <fills count="14">
    <fill>
      <patternFill patternType="none"/>
    </fill>
    <fill>
      <patternFill patternType="gray125"/>
    </fill>
    <fill>
      <patternFill patternType="solid">
        <fgColor rgb="FFD9D9D9"/>
        <bgColor rgb="FF000000"/>
      </patternFill>
    </fill>
    <fill>
      <patternFill patternType="solid">
        <fgColor rgb="FFFFFF66"/>
        <bgColor rgb="FF000000"/>
      </patternFill>
    </fill>
    <fill>
      <patternFill patternType="solid">
        <fgColor rgb="FFFFFF66"/>
        <bgColor indexed="64"/>
      </patternFill>
    </fill>
    <fill>
      <patternFill patternType="solid">
        <fgColor theme="5" tint="0.59999389629810485"/>
        <bgColor indexed="64"/>
      </patternFill>
    </fill>
    <fill>
      <patternFill patternType="solid">
        <fgColor rgb="FFFF0000"/>
        <bgColor indexed="64"/>
      </patternFill>
    </fill>
    <fill>
      <patternFill patternType="solid">
        <fgColor theme="0" tint="-0.14999847407452621"/>
        <bgColor indexed="64"/>
      </patternFill>
    </fill>
    <fill>
      <patternFill patternType="solid">
        <fgColor theme="5" tint="0.59999389629810485"/>
        <bgColor rgb="FF000000"/>
      </patternFill>
    </fill>
    <fill>
      <patternFill patternType="solid">
        <fgColor rgb="FFD9D9D9"/>
        <bgColor indexed="64"/>
      </patternFill>
    </fill>
    <fill>
      <patternFill patternType="solid">
        <fgColor rgb="FFCCFFCC"/>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rgb="FFFFFFCC"/>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auto="1"/>
      </left>
      <right style="thin">
        <color auto="1"/>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theme="1" tint="0.249977111117893"/>
      </left>
      <right style="thin">
        <color theme="1" tint="0.249977111117893"/>
      </right>
      <top style="thin">
        <color theme="1" tint="0.249977111117893"/>
      </top>
      <bottom style="thin">
        <color theme="1" tint="0.249977111117893"/>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diagonalUp="1">
      <left style="medium">
        <color indexed="64"/>
      </left>
      <right style="medium">
        <color indexed="64"/>
      </right>
      <top style="medium">
        <color indexed="64"/>
      </top>
      <bottom style="medium">
        <color indexed="64"/>
      </bottom>
      <diagonal style="thin">
        <color indexed="64"/>
      </diagonal>
    </border>
    <border>
      <left style="thin">
        <color theme="1"/>
      </left>
      <right style="thin">
        <color theme="1" tint="0.499984740745262"/>
      </right>
      <top style="thin">
        <color theme="1"/>
      </top>
      <bottom style="thin">
        <color theme="1" tint="0.499984740745262"/>
      </bottom>
      <diagonal/>
    </border>
    <border>
      <left style="thin">
        <color theme="1" tint="0.499984740745262"/>
      </left>
      <right style="thin">
        <color theme="1" tint="0.499984740745262"/>
      </right>
      <top style="thin">
        <color theme="1"/>
      </top>
      <bottom style="thin">
        <color theme="1" tint="0.499984740745262"/>
      </bottom>
      <diagonal/>
    </border>
    <border>
      <left style="thin">
        <color theme="1" tint="0.499984740745262"/>
      </left>
      <right style="thin">
        <color theme="1"/>
      </right>
      <top style="thin">
        <color theme="1"/>
      </top>
      <bottom style="thin">
        <color theme="1" tint="0.499984740745262"/>
      </bottom>
      <diagonal/>
    </border>
    <border>
      <left style="thin">
        <color theme="1"/>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right>
      <top style="thin">
        <color theme="1" tint="0.499984740745262"/>
      </top>
      <bottom style="thin">
        <color theme="1" tint="0.499984740745262"/>
      </bottom>
      <diagonal/>
    </border>
    <border>
      <left style="thin">
        <color theme="1"/>
      </left>
      <right style="thin">
        <color theme="1" tint="0.499984740745262"/>
      </right>
      <top style="thin">
        <color theme="1" tint="0.499984740745262"/>
      </top>
      <bottom style="thin">
        <color theme="1"/>
      </bottom>
      <diagonal/>
    </border>
    <border>
      <left style="thin">
        <color theme="1" tint="0.499984740745262"/>
      </left>
      <right style="thin">
        <color theme="1" tint="0.499984740745262"/>
      </right>
      <top style="thin">
        <color theme="1" tint="0.499984740745262"/>
      </top>
      <bottom style="thin">
        <color theme="1"/>
      </bottom>
      <diagonal/>
    </border>
    <border>
      <left style="thin">
        <color theme="1" tint="0.499984740745262"/>
      </left>
      <right style="thin">
        <color theme="1"/>
      </right>
      <top style="thin">
        <color theme="1" tint="0.499984740745262"/>
      </top>
      <bottom style="thin">
        <color theme="1"/>
      </bottom>
      <diagonal/>
    </border>
  </borders>
  <cellStyleXfs count="6">
    <xf numFmtId="0" fontId="0" fillId="0" borderId="0"/>
    <xf numFmtId="0" fontId="12" fillId="0" borderId="0">
      <alignment vertical="center"/>
    </xf>
    <xf numFmtId="0" fontId="13" fillId="0" borderId="0" applyNumberFormat="0" applyFill="0" applyBorder="0" applyAlignment="0" applyProtection="0">
      <alignment vertical="center"/>
    </xf>
    <xf numFmtId="9" fontId="5" fillId="0" borderId="0" applyFont="0" applyFill="0" applyBorder="0" applyAlignment="0" applyProtection="0">
      <alignment vertical="center"/>
    </xf>
    <xf numFmtId="0" fontId="1" fillId="0" borderId="0">
      <alignment vertical="center"/>
    </xf>
    <xf numFmtId="0" fontId="23" fillId="0" borderId="0" applyNumberFormat="0" applyFill="0" applyBorder="0" applyAlignment="0" applyProtection="0"/>
  </cellStyleXfs>
  <cellXfs count="233">
    <xf numFmtId="0" fontId="0" fillId="0" borderId="0" xfId="0"/>
    <xf numFmtId="0" fontId="4" fillId="0" borderId="0" xfId="0" applyFont="1"/>
    <xf numFmtId="0" fontId="0" fillId="0" borderId="0" xfId="0" applyBorder="1"/>
    <xf numFmtId="0" fontId="0" fillId="0" borderId="0" xfId="0" applyFill="1" applyBorder="1"/>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7" fillId="0" borderId="6" xfId="0" applyFont="1" applyBorder="1"/>
    <xf numFmtId="0" fontId="7" fillId="2" borderId="2" xfId="0" applyFont="1" applyFill="1" applyBorder="1" applyAlignment="1">
      <alignment horizontal="center" vertical="center" wrapText="1"/>
    </xf>
    <xf numFmtId="0" fontId="7" fillId="0" borderId="6" xfId="0" applyFont="1" applyBorder="1" applyAlignment="1">
      <alignment horizontal="center" vertical="center"/>
    </xf>
    <xf numFmtId="0" fontId="7" fillId="2" borderId="6" xfId="0" applyFont="1" applyFill="1" applyBorder="1" applyAlignment="1">
      <alignment horizontal="center" vertical="center"/>
    </xf>
    <xf numFmtId="0" fontId="9" fillId="5" borderId="0" xfId="0" applyFont="1" applyFill="1" applyAlignment="1">
      <alignment horizontal="centerContinuous"/>
    </xf>
    <xf numFmtId="0" fontId="11" fillId="5" borderId="0" xfId="0" applyFont="1" applyFill="1" applyAlignment="1">
      <alignment horizontal="centerContinuous" vertical="center"/>
    </xf>
    <xf numFmtId="0" fontId="10" fillId="6" borderId="0" xfId="0" applyFont="1" applyFill="1" applyAlignment="1">
      <alignment horizontal="center" vertical="center"/>
    </xf>
    <xf numFmtId="0" fontId="4" fillId="0" borderId="0" xfId="0" applyFont="1"/>
    <xf numFmtId="0" fontId="4" fillId="0" borderId="0" xfId="0" applyFont="1"/>
    <xf numFmtId="0" fontId="6" fillId="0" borderId="0" xfId="0" applyFont="1"/>
    <xf numFmtId="0" fontId="7" fillId="2" borderId="9" xfId="0" applyFont="1" applyFill="1" applyBorder="1" applyAlignment="1">
      <alignment horizontal="center" vertical="center"/>
    </xf>
    <xf numFmtId="0" fontId="7" fillId="2" borderId="9" xfId="0" applyFont="1" applyFill="1" applyBorder="1" applyAlignment="1">
      <alignment horizontal="center" vertical="center"/>
    </xf>
    <xf numFmtId="0" fontId="4"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4" fillId="0" borderId="0" xfId="0" applyFont="1" applyBorder="1" applyAlignment="1">
      <alignment vertical="center" wrapText="1"/>
    </xf>
    <xf numFmtId="177" fontId="8" fillId="3" borderId="9" xfId="0" applyNumberFormat="1" applyFont="1" applyFill="1" applyBorder="1" applyAlignment="1" applyProtection="1">
      <alignment vertical="center" shrinkToFit="1"/>
      <protection locked="0"/>
    </xf>
    <xf numFmtId="177" fontId="8" fillId="3" borderId="6" xfId="0" applyNumberFormat="1" applyFont="1" applyFill="1" applyBorder="1" applyAlignment="1" applyProtection="1">
      <alignment vertical="center" shrinkToFit="1"/>
      <protection locked="0"/>
    </xf>
    <xf numFmtId="0" fontId="4" fillId="7" borderId="1" xfId="0" applyFont="1" applyFill="1" applyBorder="1" applyAlignment="1">
      <alignment horizontal="center" vertical="center"/>
    </xf>
    <xf numFmtId="178" fontId="8" fillId="3" borderId="9" xfId="0" applyNumberFormat="1" applyFont="1" applyFill="1" applyBorder="1" applyAlignment="1" applyProtection="1">
      <alignment horizontal="center" vertical="center" shrinkToFit="1"/>
      <protection locked="0"/>
    </xf>
    <xf numFmtId="179" fontId="11" fillId="0" borderId="1" xfId="3" applyNumberFormat="1" applyFont="1" applyBorder="1" applyAlignment="1" applyProtection="1">
      <alignment horizontal="center" vertical="center" shrinkToFit="1"/>
      <protection hidden="1"/>
    </xf>
    <xf numFmtId="0" fontId="4" fillId="0" borderId="0" xfId="0" applyFont="1"/>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11" fillId="4" borderId="0" xfId="0" applyFont="1" applyFill="1" applyAlignment="1">
      <alignment horizontal="center" vertical="center"/>
    </xf>
    <xf numFmtId="0" fontId="7" fillId="2" borderId="2"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xf numFmtId="0" fontId="4" fillId="0" borderId="0" xfId="0" applyFont="1" applyBorder="1"/>
    <xf numFmtId="177" fontId="11" fillId="0" borderId="1" xfId="0" applyNumberFormat="1" applyFont="1" applyBorder="1" applyAlignment="1" applyProtection="1">
      <alignment horizontal="center" vertical="center" shrinkToFit="1"/>
      <protection hidden="1"/>
    </xf>
    <xf numFmtId="177" fontId="8" fillId="8" borderId="9" xfId="0" applyNumberFormat="1" applyFont="1" applyFill="1" applyBorder="1" applyAlignment="1" applyProtection="1">
      <alignment vertical="center" shrinkToFit="1"/>
      <protection locked="0"/>
    </xf>
    <xf numFmtId="178" fontId="8" fillId="8" borderId="9" xfId="0" applyNumberFormat="1" applyFont="1" applyFill="1" applyBorder="1" applyAlignment="1" applyProtection="1">
      <alignment horizontal="center" vertical="center" shrinkToFit="1"/>
      <protection locked="0"/>
    </xf>
    <xf numFmtId="178" fontId="8" fillId="8" borderId="6" xfId="0" applyNumberFormat="1" applyFont="1" applyFill="1" applyBorder="1" applyAlignment="1" applyProtection="1">
      <alignment horizontal="center" vertical="center" shrinkToFit="1"/>
      <protection locked="0"/>
    </xf>
    <xf numFmtId="0" fontId="4" fillId="0" borderId="0" xfId="4" applyFont="1">
      <alignment vertical="center"/>
    </xf>
    <xf numFmtId="0" fontId="4" fillId="0" borderId="11" xfId="4" applyFont="1" applyBorder="1">
      <alignment vertical="center"/>
    </xf>
    <xf numFmtId="0" fontId="4" fillId="0" borderId="12" xfId="4" applyFont="1" applyBorder="1">
      <alignment vertical="center"/>
    </xf>
    <xf numFmtId="0" fontId="4" fillId="0" borderId="13" xfId="4" applyFont="1" applyBorder="1">
      <alignment vertical="center"/>
    </xf>
    <xf numFmtId="0" fontId="4" fillId="0" borderId="14" xfId="4" applyFont="1" applyBorder="1">
      <alignment vertical="center"/>
    </xf>
    <xf numFmtId="0" fontId="4" fillId="0" borderId="10" xfId="4" applyFont="1" applyBorder="1">
      <alignment vertical="center"/>
    </xf>
    <xf numFmtId="0" fontId="17" fillId="9" borderId="1" xfId="4" applyFont="1" applyFill="1" applyBorder="1" applyAlignment="1">
      <alignment horizontal="center" vertical="center" wrapText="1"/>
    </xf>
    <xf numFmtId="0" fontId="18" fillId="0" borderId="1" xfId="4" applyFont="1" applyBorder="1" applyAlignment="1">
      <alignment horizontal="center" vertical="center" wrapText="1"/>
    </xf>
    <xf numFmtId="0" fontId="18" fillId="0" borderId="1" xfId="4" applyFont="1" applyBorder="1" applyAlignment="1">
      <alignment vertical="center" wrapText="1"/>
    </xf>
    <xf numFmtId="0" fontId="4" fillId="0" borderId="1" xfId="4" applyFont="1" applyBorder="1" applyAlignment="1">
      <alignment vertical="center" wrapText="1"/>
    </xf>
    <xf numFmtId="0" fontId="4" fillId="0" borderId="1" xfId="4" applyFont="1" applyBorder="1">
      <alignment vertical="center"/>
    </xf>
    <xf numFmtId="0" fontId="17" fillId="9" borderId="2" xfId="4" applyFont="1" applyFill="1" applyBorder="1" applyAlignment="1">
      <alignment horizontal="center" vertical="center" wrapText="1"/>
    </xf>
    <xf numFmtId="0" fontId="18" fillId="0" borderId="2" xfId="4" applyFont="1" applyBorder="1" applyAlignment="1">
      <alignment horizontal="center" vertical="center" wrapText="1"/>
    </xf>
    <xf numFmtId="0" fontId="4" fillId="0" borderId="2" xfId="4" applyFont="1" applyBorder="1" applyAlignment="1">
      <alignment horizontal="center" vertical="center" wrapText="1"/>
    </xf>
    <xf numFmtId="0" fontId="4" fillId="0" borderId="0" xfId="4" applyFont="1" applyBorder="1">
      <alignment vertical="center"/>
    </xf>
    <xf numFmtId="0" fontId="4" fillId="0" borderId="15" xfId="4" applyFont="1" applyBorder="1">
      <alignment vertical="center"/>
    </xf>
    <xf numFmtId="0" fontId="4" fillId="0" borderId="7" xfId="4" applyFont="1" applyBorder="1">
      <alignment vertical="center"/>
    </xf>
    <xf numFmtId="0" fontId="4" fillId="0" borderId="6" xfId="4" applyFont="1" applyBorder="1">
      <alignment vertical="center"/>
    </xf>
    <xf numFmtId="0" fontId="19" fillId="0" borderId="1" xfId="4" applyFont="1" applyBorder="1" applyAlignment="1">
      <alignment vertical="center" wrapText="1"/>
    </xf>
    <xf numFmtId="0" fontId="6" fillId="0" borderId="0" xfId="4" applyFont="1">
      <alignment vertical="center"/>
    </xf>
    <xf numFmtId="0" fontId="19" fillId="0" borderId="1" xfId="4" applyFont="1" applyBorder="1" applyAlignment="1">
      <alignment horizontal="center" vertical="center" wrapText="1"/>
    </xf>
    <xf numFmtId="0" fontId="19" fillId="0" borderId="2" xfId="4" applyFont="1" applyBorder="1" applyAlignment="1">
      <alignment horizontal="center" vertical="center" wrapText="1"/>
    </xf>
    <xf numFmtId="0" fontId="6" fillId="0" borderId="1" xfId="4" applyFont="1" applyBorder="1">
      <alignment vertical="center"/>
    </xf>
    <xf numFmtId="0" fontId="20" fillId="0" borderId="0" xfId="0" applyFont="1"/>
    <xf numFmtId="0" fontId="20" fillId="0" borderId="0" xfId="0" applyFont="1" applyAlignment="1">
      <alignment horizontal="right"/>
    </xf>
    <xf numFmtId="0" fontId="21" fillId="0" borderId="0" xfId="0" applyFont="1"/>
    <xf numFmtId="0" fontId="9" fillId="4" borderId="0" xfId="0" applyFont="1" applyFill="1" applyAlignment="1">
      <alignment horizontal="centerContinuous"/>
    </xf>
    <xf numFmtId="0" fontId="10" fillId="6" borderId="0" xfId="0" applyFont="1" applyFill="1" applyAlignment="1">
      <alignment horizontal="center"/>
    </xf>
    <xf numFmtId="0" fontId="9" fillId="0" borderId="0" xfId="0" applyFont="1"/>
    <xf numFmtId="0" fontId="9" fillId="0" borderId="0"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0" xfId="0" applyFont="1" applyAlignment="1">
      <alignment horizontal="left" vertical="top"/>
    </xf>
    <xf numFmtId="0" fontId="9" fillId="0" borderId="0" xfId="0" applyFont="1" applyAlignment="1" applyProtection="1">
      <alignment vertical="center"/>
      <protection locked="0"/>
    </xf>
    <xf numFmtId="179" fontId="9" fillId="0" borderId="0" xfId="0" applyNumberFormat="1" applyFont="1" applyAlignment="1" applyProtection="1">
      <alignment vertical="center"/>
      <protection locked="0"/>
    </xf>
    <xf numFmtId="0" fontId="4" fillId="0" borderId="1" xfId="0" applyFont="1" applyFill="1" applyBorder="1"/>
    <xf numFmtId="0" fontId="4" fillId="0" borderId="1" xfId="0" applyFont="1" applyBorder="1"/>
    <xf numFmtId="0" fontId="4" fillId="0" borderId="1" xfId="0" applyFont="1" applyBorder="1" applyAlignment="1">
      <alignment horizontal="center" vertical="center"/>
    </xf>
    <xf numFmtId="177" fontId="11" fillId="12" borderId="1" xfId="0" applyNumberFormat="1" applyFont="1" applyFill="1" applyBorder="1" applyAlignment="1" applyProtection="1">
      <alignment horizontal="center" vertical="center" shrinkToFit="1"/>
      <protection locked="0"/>
    </xf>
    <xf numFmtId="0" fontId="4" fillId="0" borderId="9" xfId="0" applyFont="1" applyBorder="1" applyAlignment="1">
      <alignment horizontal="center" vertical="center"/>
    </xf>
    <xf numFmtId="180" fontId="11" fillId="0" borderId="1" xfId="0" applyNumberFormat="1" applyFont="1" applyFill="1" applyBorder="1" applyAlignment="1" applyProtection="1">
      <alignment horizontal="center" vertical="center" shrinkToFit="1"/>
      <protection locked="0"/>
    </xf>
    <xf numFmtId="0" fontId="4" fillId="0" borderId="0" xfId="0" applyFont="1" applyAlignment="1">
      <alignment vertical="center"/>
    </xf>
    <xf numFmtId="180" fontId="4" fillId="0" borderId="0" xfId="0" applyNumberFormat="1" applyFont="1"/>
    <xf numFmtId="177" fontId="11" fillId="0" borderId="1" xfId="0" applyNumberFormat="1" applyFont="1" applyFill="1" applyBorder="1" applyAlignment="1">
      <alignment horizontal="center" vertical="center" shrinkToFit="1"/>
    </xf>
    <xf numFmtId="181" fontId="4" fillId="0" borderId="0" xfId="0" applyNumberFormat="1" applyFont="1"/>
    <xf numFmtId="179" fontId="11" fillId="12" borderId="1" xfId="0" applyNumberFormat="1" applyFont="1" applyFill="1" applyBorder="1" applyAlignment="1" applyProtection="1">
      <alignment horizontal="center" vertical="center" shrinkToFit="1"/>
      <protection hidden="1"/>
    </xf>
    <xf numFmtId="177" fontId="11" fillId="10" borderId="1" xfId="0" applyNumberFormat="1" applyFont="1" applyFill="1" applyBorder="1" applyAlignment="1" applyProtection="1">
      <alignment horizontal="center" vertical="center" shrinkToFit="1"/>
      <protection locked="0"/>
    </xf>
    <xf numFmtId="180" fontId="11" fillId="10" borderId="1" xfId="0" applyNumberFormat="1" applyFont="1" applyFill="1" applyBorder="1" applyAlignment="1" applyProtection="1">
      <alignment horizontal="center" vertical="center" shrinkToFit="1"/>
      <protection locked="0"/>
    </xf>
    <xf numFmtId="0" fontId="4" fillId="0" borderId="8" xfId="0" applyFont="1" applyFill="1" applyBorder="1" applyAlignment="1">
      <alignment horizontal="center" vertical="center"/>
    </xf>
    <xf numFmtId="0" fontId="4" fillId="0" borderId="0" xfId="0" applyFont="1" applyAlignment="1">
      <alignment horizontal="right" vertical="center"/>
    </xf>
    <xf numFmtId="0" fontId="4" fillId="13" borderId="0" xfId="0" applyFont="1" applyFill="1"/>
    <xf numFmtId="0" fontId="4" fillId="0" borderId="20" xfId="0" applyFont="1" applyBorder="1" applyAlignment="1">
      <alignment horizontal="center" vertical="center"/>
    </xf>
    <xf numFmtId="0" fontId="23" fillId="0" borderId="0" xfId="5"/>
    <xf numFmtId="177" fontId="20" fillId="13" borderId="20" xfId="0" applyNumberFormat="1" applyFont="1" applyFill="1" applyBorder="1" applyAlignment="1">
      <alignment horizontal="center" vertical="center"/>
    </xf>
    <xf numFmtId="0" fontId="4" fillId="0" borderId="0" xfId="0" applyFont="1" applyAlignment="1">
      <alignment horizontal="center" vertical="center"/>
    </xf>
    <xf numFmtId="182" fontId="20" fillId="13" borderId="20" xfId="0" applyNumberFormat="1" applyFont="1" applyFill="1" applyBorder="1"/>
    <xf numFmtId="182" fontId="4" fillId="0" borderId="0" xfId="0" applyNumberFormat="1" applyFont="1" applyFill="1" applyBorder="1"/>
    <xf numFmtId="177" fontId="4" fillId="0" borderId="20" xfId="0" applyNumberFormat="1" applyFont="1" applyBorder="1" applyAlignment="1">
      <alignment horizontal="center" vertical="center"/>
    </xf>
    <xf numFmtId="177" fontId="4" fillId="0" borderId="0" xfId="0" applyNumberFormat="1" applyFont="1"/>
    <xf numFmtId="183" fontId="4" fillId="0" borderId="20" xfId="0" applyNumberFormat="1" applyFont="1" applyBorder="1" applyAlignment="1">
      <alignment horizontal="center" vertical="center"/>
    </xf>
    <xf numFmtId="183" fontId="4" fillId="0" borderId="0" xfId="0" applyNumberFormat="1" applyFont="1" applyAlignment="1">
      <alignment horizontal="center" vertical="center"/>
    </xf>
    <xf numFmtId="184" fontId="4" fillId="0" borderId="0" xfId="0" applyNumberFormat="1" applyFont="1"/>
    <xf numFmtId="182" fontId="4" fillId="0" borderId="0" xfId="0" applyNumberFormat="1" applyFont="1"/>
    <xf numFmtId="0" fontId="4" fillId="0" borderId="0" xfId="0" applyFont="1" applyAlignment="1">
      <alignment horizontal="right"/>
    </xf>
    <xf numFmtId="185" fontId="4" fillId="0" borderId="20" xfId="0" applyNumberFormat="1" applyFont="1" applyBorder="1" applyAlignment="1">
      <alignment horizontal="center" vertical="center"/>
    </xf>
    <xf numFmtId="186" fontId="20" fillId="13" borderId="0" xfId="0" applyNumberFormat="1" applyFont="1" applyFill="1" applyAlignment="1">
      <alignment horizontal="center" vertical="center"/>
    </xf>
    <xf numFmtId="177" fontId="4" fillId="0" borderId="21" xfId="0" applyNumberFormat="1" applyFont="1" applyBorder="1" applyAlignment="1">
      <alignment horizontal="center" vertical="center" shrinkToFit="1"/>
    </xf>
    <xf numFmtId="179" fontId="4" fillId="0" borderId="22" xfId="0" applyNumberFormat="1" applyFont="1" applyBorder="1" applyAlignment="1">
      <alignment horizontal="center" vertical="center"/>
    </xf>
    <xf numFmtId="177" fontId="6" fillId="0" borderId="20" xfId="0" applyNumberFormat="1" applyFont="1" applyFill="1" applyBorder="1" applyAlignment="1">
      <alignment horizontal="center" vertical="center"/>
    </xf>
    <xf numFmtId="182" fontId="6" fillId="0" borderId="20" xfId="0" applyNumberFormat="1" applyFont="1" applyFill="1" applyBorder="1"/>
    <xf numFmtId="186" fontId="6" fillId="0" borderId="0" xfId="0" applyNumberFormat="1" applyFont="1" applyFill="1"/>
    <xf numFmtId="187" fontId="4" fillId="7" borderId="8" xfId="0" applyNumberFormat="1" applyFont="1" applyFill="1" applyBorder="1" applyAlignment="1">
      <alignment horizontal="center" vertical="center"/>
    </xf>
    <xf numFmtId="180" fontId="4" fillId="7" borderId="2" xfId="0" applyNumberFormat="1" applyFont="1" applyFill="1" applyBorder="1" applyAlignment="1">
      <alignment horizontal="center" vertical="center"/>
    </xf>
    <xf numFmtId="179" fontId="20" fillId="13" borderId="23" xfId="0" applyNumberFormat="1" applyFont="1" applyFill="1" applyBorder="1" applyAlignment="1">
      <alignment horizontal="center" vertical="center"/>
    </xf>
    <xf numFmtId="179" fontId="20" fillId="13" borderId="24" xfId="0" applyNumberFormat="1" applyFont="1" applyFill="1" applyBorder="1" applyAlignment="1">
      <alignment horizontal="center" vertical="center"/>
    </xf>
    <xf numFmtId="179" fontId="20" fillId="13" borderId="25" xfId="0" applyNumberFormat="1" applyFont="1" applyFill="1" applyBorder="1" applyAlignment="1">
      <alignment horizontal="center" vertical="center"/>
    </xf>
    <xf numFmtId="179" fontId="20" fillId="13" borderId="26" xfId="0" applyNumberFormat="1" applyFont="1" applyFill="1" applyBorder="1" applyAlignment="1">
      <alignment horizontal="center" vertical="center"/>
    </xf>
    <xf numFmtId="179" fontId="20" fillId="13" borderId="27" xfId="0" applyNumberFormat="1" applyFont="1" applyFill="1" applyBorder="1" applyAlignment="1">
      <alignment horizontal="center" vertical="center"/>
    </xf>
    <xf numFmtId="179" fontId="20" fillId="13" borderId="28" xfId="0" applyNumberFormat="1" applyFont="1" applyFill="1" applyBorder="1" applyAlignment="1">
      <alignment horizontal="center" vertical="center"/>
    </xf>
    <xf numFmtId="179" fontId="20" fillId="13" borderId="29" xfId="0" applyNumberFormat="1" applyFont="1" applyFill="1" applyBorder="1" applyAlignment="1">
      <alignment horizontal="center" vertical="center"/>
    </xf>
    <xf numFmtId="179" fontId="20" fillId="13" borderId="30" xfId="0" applyNumberFormat="1" applyFont="1" applyFill="1" applyBorder="1" applyAlignment="1">
      <alignment horizontal="center" vertical="center"/>
    </xf>
    <xf numFmtId="179" fontId="20" fillId="13" borderId="31" xfId="0" applyNumberFormat="1" applyFont="1" applyFill="1" applyBorder="1" applyAlignment="1">
      <alignment horizontal="center" vertical="center"/>
    </xf>
    <xf numFmtId="0" fontId="4" fillId="0" borderId="1" xfId="0" applyFont="1" applyFill="1" applyBorder="1" applyAlignment="1">
      <alignment horizontal="center" vertical="center"/>
    </xf>
    <xf numFmtId="187" fontId="4" fillId="0" borderId="8" xfId="0" applyNumberFormat="1" applyFont="1" applyFill="1" applyBorder="1" applyAlignment="1">
      <alignment horizontal="center" vertical="center"/>
    </xf>
    <xf numFmtId="180" fontId="4" fillId="0" borderId="2" xfId="0" applyNumberFormat="1" applyFont="1" applyFill="1" applyBorder="1" applyAlignment="1">
      <alignment horizontal="center" vertical="center"/>
    </xf>
    <xf numFmtId="179" fontId="6" fillId="0" borderId="23" xfId="0" applyNumberFormat="1" applyFont="1" applyFill="1" applyBorder="1"/>
    <xf numFmtId="0" fontId="6" fillId="2" borderId="16" xfId="0" applyFont="1" applyFill="1" applyBorder="1" applyAlignment="1">
      <alignment horizontal="center" vertical="center" wrapText="1"/>
    </xf>
    <xf numFmtId="177" fontId="27" fillId="3" borderId="6" xfId="0" applyNumberFormat="1" applyFont="1" applyFill="1" applyBorder="1" applyAlignment="1" applyProtection="1">
      <alignment vertical="center" shrinkToFit="1"/>
      <protection locked="0"/>
    </xf>
    <xf numFmtId="0" fontId="4" fillId="0" borderId="0" xfId="0" applyFont="1" applyProtection="1">
      <protection hidden="1"/>
    </xf>
    <xf numFmtId="0" fontId="7" fillId="2" borderId="4" xfId="0" applyFont="1" applyFill="1" applyBorder="1" applyAlignment="1" applyProtection="1">
      <alignment horizontal="center" vertical="center"/>
      <protection hidden="1"/>
    </xf>
    <xf numFmtId="0" fontId="7" fillId="0" borderId="6" xfId="0" applyFont="1" applyBorder="1" applyProtection="1">
      <protection hidden="1"/>
    </xf>
    <xf numFmtId="0" fontId="7" fillId="0" borderId="6" xfId="0" applyFont="1" applyBorder="1" applyAlignment="1" applyProtection="1">
      <alignment horizontal="center" vertical="center"/>
      <protection hidden="1"/>
    </xf>
    <xf numFmtId="0" fontId="7" fillId="2" borderId="9" xfId="0" applyFont="1" applyFill="1" applyBorder="1" applyAlignment="1" applyProtection="1">
      <alignment horizontal="center" vertical="center"/>
      <protection hidden="1"/>
    </xf>
    <xf numFmtId="0" fontId="7" fillId="2" borderId="6" xfId="0" applyFont="1" applyFill="1" applyBorder="1" applyAlignment="1" applyProtection="1">
      <alignment horizontal="center" vertical="center"/>
      <protection hidden="1"/>
    </xf>
    <xf numFmtId="177" fontId="8" fillId="3" borderId="9" xfId="0" applyNumberFormat="1" applyFont="1" applyFill="1" applyBorder="1" applyAlignment="1" applyProtection="1">
      <alignment vertical="center" shrinkToFit="1"/>
      <protection hidden="1"/>
    </xf>
    <xf numFmtId="177" fontId="8" fillId="3" borderId="6" xfId="0" applyNumberFormat="1" applyFont="1" applyFill="1" applyBorder="1" applyAlignment="1" applyProtection="1">
      <alignment vertical="center" shrinkToFit="1"/>
      <protection hidden="1"/>
    </xf>
    <xf numFmtId="178" fontId="8" fillId="3" borderId="9" xfId="0" applyNumberFormat="1" applyFont="1" applyFill="1" applyBorder="1" applyAlignment="1" applyProtection="1">
      <alignment horizontal="center" vertical="center" shrinkToFit="1"/>
      <protection hidden="1"/>
    </xf>
    <xf numFmtId="178" fontId="8" fillId="3" borderId="6" xfId="0" applyNumberFormat="1" applyFont="1" applyFill="1" applyBorder="1" applyAlignment="1" applyProtection="1">
      <alignment horizontal="center" vertical="center" shrinkToFit="1"/>
      <protection hidden="1"/>
    </xf>
    <xf numFmtId="0" fontId="4" fillId="7" borderId="1" xfId="0" applyFont="1" applyFill="1" applyBorder="1" applyAlignment="1" applyProtection="1">
      <alignment horizontal="center" vertical="center"/>
      <protection hidden="1"/>
    </xf>
    <xf numFmtId="177" fontId="8" fillId="8" borderId="9" xfId="0" applyNumberFormat="1" applyFont="1" applyFill="1" applyBorder="1" applyAlignment="1" applyProtection="1">
      <alignment vertical="center" shrinkToFit="1"/>
      <protection hidden="1"/>
    </xf>
    <xf numFmtId="177" fontId="8" fillId="8" borderId="6" xfId="0" applyNumberFormat="1" applyFont="1" applyFill="1" applyBorder="1" applyAlignment="1" applyProtection="1">
      <alignment vertical="center" shrinkToFit="1"/>
      <protection hidden="1"/>
    </xf>
    <xf numFmtId="178" fontId="8" fillId="8" borderId="9" xfId="0" applyNumberFormat="1" applyFont="1" applyFill="1" applyBorder="1" applyAlignment="1" applyProtection="1">
      <alignment horizontal="center" vertical="center" shrinkToFit="1"/>
      <protection hidden="1"/>
    </xf>
    <xf numFmtId="178" fontId="8" fillId="8" borderId="6" xfId="0" applyNumberFormat="1" applyFont="1" applyFill="1" applyBorder="1" applyAlignment="1" applyProtection="1">
      <alignment horizontal="center" vertical="center" shrinkToFit="1"/>
      <protection hidden="1"/>
    </xf>
    <xf numFmtId="177" fontId="7" fillId="5" borderId="2" xfId="0" applyNumberFormat="1" applyFont="1" applyFill="1" applyBorder="1" applyAlignment="1" applyProtection="1">
      <alignment horizontal="center" vertical="center"/>
      <protection hidden="1"/>
    </xf>
    <xf numFmtId="177" fontId="7" fillId="5" borderId="3" xfId="0" applyNumberFormat="1" applyFont="1" applyFill="1" applyBorder="1" applyAlignment="1" applyProtection="1">
      <alignment horizontal="center" vertical="center"/>
      <protection hidden="1"/>
    </xf>
    <xf numFmtId="177" fontId="7" fillId="5" borderId="4" xfId="0" applyNumberFormat="1" applyFont="1" applyFill="1" applyBorder="1" applyAlignment="1" applyProtection="1">
      <alignment horizontal="center" vertical="center"/>
      <protection hidden="1"/>
    </xf>
    <xf numFmtId="178" fontId="8" fillId="0" borderId="2" xfId="0" applyNumberFormat="1" applyFont="1" applyFill="1" applyBorder="1" applyAlignment="1" applyProtection="1">
      <alignment horizontal="center" vertical="center" shrinkToFit="1"/>
      <protection hidden="1"/>
    </xf>
    <xf numFmtId="178" fontId="8" fillId="0" borderId="3" xfId="0" applyNumberFormat="1" applyFont="1" applyFill="1" applyBorder="1" applyAlignment="1" applyProtection="1">
      <alignment horizontal="center" vertical="center" shrinkToFit="1"/>
      <protection hidden="1"/>
    </xf>
    <xf numFmtId="178" fontId="8" fillId="0" borderId="4" xfId="0" applyNumberFormat="1" applyFont="1" applyFill="1" applyBorder="1" applyAlignment="1" applyProtection="1">
      <alignment horizontal="center" vertical="center" shrinkToFit="1"/>
      <protection hidden="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xf>
    <xf numFmtId="177" fontId="7" fillId="3" borderId="2" xfId="0" applyNumberFormat="1" applyFont="1" applyFill="1" applyBorder="1" applyAlignment="1" applyProtection="1">
      <alignment horizontal="center" vertical="center"/>
      <protection hidden="1"/>
    </xf>
    <xf numFmtId="177" fontId="7" fillId="3" borderId="3" xfId="0" applyNumberFormat="1" applyFont="1" applyFill="1" applyBorder="1" applyAlignment="1" applyProtection="1">
      <alignment horizontal="center" vertical="center"/>
      <protection hidden="1"/>
    </xf>
    <xf numFmtId="177" fontId="7" fillId="3" borderId="4" xfId="0" applyNumberFormat="1" applyFont="1" applyFill="1" applyBorder="1" applyAlignment="1" applyProtection="1">
      <alignment horizontal="center" vertical="center"/>
      <protection hidden="1"/>
    </xf>
    <xf numFmtId="177" fontId="7" fillId="0" borderId="2" xfId="0" applyNumberFormat="1" applyFont="1" applyBorder="1" applyAlignment="1" applyProtection="1">
      <alignment horizontal="center" vertical="center"/>
      <protection hidden="1"/>
    </xf>
    <xf numFmtId="177" fontId="7" fillId="0" borderId="3" xfId="0" applyNumberFormat="1" applyFont="1" applyBorder="1" applyAlignment="1" applyProtection="1">
      <alignment horizontal="center" vertical="center"/>
      <protection hidden="1"/>
    </xf>
    <xf numFmtId="177" fontId="7" fillId="0" borderId="4" xfId="0" applyNumberFormat="1" applyFont="1" applyBorder="1" applyAlignment="1" applyProtection="1">
      <alignment horizontal="center" vertical="center"/>
      <protection hidden="1"/>
    </xf>
    <xf numFmtId="0" fontId="7" fillId="2" borderId="8" xfId="0" applyFont="1" applyFill="1" applyBorder="1" applyAlignment="1">
      <alignment horizontal="center" vertical="center"/>
    </xf>
    <xf numFmtId="0" fontId="4" fillId="0" borderId="0" xfId="0" applyFont="1" applyBorder="1" applyAlignment="1">
      <alignment horizontal="center"/>
    </xf>
    <xf numFmtId="0" fontId="4" fillId="0" borderId="1" xfId="0" applyFont="1" applyBorder="1" applyAlignment="1">
      <alignment horizontal="left" vertical="center" wrapText="1"/>
    </xf>
    <xf numFmtId="0" fontId="9" fillId="4" borderId="7" xfId="0" applyFont="1" applyFill="1" applyBorder="1" applyAlignment="1" applyProtection="1">
      <alignment horizontal="right" vertical="center"/>
      <protection hidden="1"/>
    </xf>
    <xf numFmtId="0" fontId="7" fillId="2" borderId="2" xfId="0" applyFont="1" applyFill="1" applyBorder="1" applyAlignment="1" applyProtection="1">
      <alignment horizontal="center" vertical="center"/>
      <protection hidden="1"/>
    </xf>
    <xf numFmtId="0" fontId="7" fillId="2" borderId="3" xfId="0" applyFont="1" applyFill="1" applyBorder="1" applyAlignment="1" applyProtection="1">
      <alignment horizontal="center" vertical="center"/>
      <protection hidden="1"/>
    </xf>
    <xf numFmtId="0" fontId="7" fillId="2" borderId="5" xfId="0" applyFont="1" applyFill="1" applyBorder="1" applyAlignment="1" applyProtection="1">
      <alignment horizontal="center" vertical="center"/>
      <protection hidden="1"/>
    </xf>
    <xf numFmtId="176" fontId="7" fillId="3" borderId="2" xfId="0" applyNumberFormat="1" applyFont="1" applyFill="1" applyBorder="1" applyAlignment="1" applyProtection="1">
      <alignment horizontal="center" vertical="center"/>
      <protection hidden="1"/>
    </xf>
    <xf numFmtId="176" fontId="7" fillId="3" borderId="3" xfId="0" applyNumberFormat="1" applyFont="1" applyFill="1" applyBorder="1" applyAlignment="1" applyProtection="1">
      <alignment horizontal="center" vertical="center"/>
      <protection hidden="1"/>
    </xf>
    <xf numFmtId="176" fontId="7" fillId="3" borderId="4" xfId="0" applyNumberFormat="1" applyFont="1" applyFill="1" applyBorder="1" applyAlignment="1" applyProtection="1">
      <alignment horizontal="center" vertical="center"/>
      <protection hidden="1"/>
    </xf>
    <xf numFmtId="0" fontId="7" fillId="0" borderId="2" xfId="0" applyFont="1" applyBorder="1" applyAlignment="1" applyProtection="1">
      <alignment horizontal="center" vertical="center"/>
      <protection hidden="1"/>
    </xf>
    <xf numFmtId="0" fontId="7" fillId="0" borderId="3" xfId="0" applyFont="1" applyBorder="1" applyAlignment="1" applyProtection="1">
      <alignment horizontal="center" vertical="center"/>
      <protection hidden="1"/>
    </xf>
    <xf numFmtId="0" fontId="7" fillId="0" borderId="4" xfId="0" applyFont="1" applyBorder="1" applyAlignment="1" applyProtection="1">
      <alignment horizontal="center" vertical="center"/>
      <protection hidden="1"/>
    </xf>
    <xf numFmtId="0" fontId="7" fillId="3" borderId="2" xfId="0" applyFont="1" applyFill="1" applyBorder="1" applyAlignment="1" applyProtection="1">
      <alignment horizontal="center" vertical="center"/>
      <protection hidden="1"/>
    </xf>
    <xf numFmtId="0" fontId="7" fillId="3" borderId="3" xfId="0" applyFont="1" applyFill="1" applyBorder="1" applyAlignment="1" applyProtection="1">
      <alignment horizontal="center" vertical="center"/>
      <protection hidden="1"/>
    </xf>
    <xf numFmtId="0" fontId="7" fillId="3" borderId="4" xfId="0" applyFont="1" applyFill="1" applyBorder="1" applyAlignment="1" applyProtection="1">
      <alignment horizontal="center" vertical="center"/>
      <protection hidden="1"/>
    </xf>
    <xf numFmtId="0" fontId="4" fillId="4" borderId="2" xfId="0" applyFont="1" applyFill="1" applyBorder="1" applyAlignment="1" applyProtection="1">
      <alignment horizontal="center" vertical="center"/>
      <protection hidden="1"/>
    </xf>
    <xf numFmtId="0" fontId="4" fillId="4" borderId="3" xfId="0" applyFont="1" applyFill="1" applyBorder="1" applyAlignment="1" applyProtection="1">
      <alignment horizontal="center" vertical="center"/>
      <protection hidden="1"/>
    </xf>
    <xf numFmtId="0" fontId="4" fillId="4" borderId="4" xfId="0" applyFont="1" applyFill="1" applyBorder="1" applyAlignment="1" applyProtection="1">
      <alignment horizontal="center" vertical="center"/>
      <protection hidden="1"/>
    </xf>
    <xf numFmtId="0" fontId="16" fillId="0" borderId="7" xfId="4" applyFont="1" applyBorder="1" applyAlignment="1">
      <alignment horizontal="center" vertical="center"/>
    </xf>
    <xf numFmtId="0" fontId="9" fillId="4" borderId="7" xfId="0" applyFont="1" applyFill="1" applyBorder="1" applyAlignment="1" applyProtection="1">
      <alignment horizontal="right" vertical="center"/>
      <protection locked="0"/>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5" xfId="0" applyFont="1" applyFill="1" applyBorder="1" applyAlignment="1">
      <alignment horizontal="center" vertical="center"/>
    </xf>
    <xf numFmtId="176" fontId="7" fillId="3" borderId="2" xfId="0" applyNumberFormat="1" applyFont="1" applyFill="1" applyBorder="1" applyAlignment="1" applyProtection="1">
      <alignment horizontal="center" vertical="center"/>
      <protection locked="0"/>
    </xf>
    <xf numFmtId="176" fontId="7" fillId="3" borderId="3" xfId="0" applyNumberFormat="1" applyFont="1" applyFill="1" applyBorder="1" applyAlignment="1" applyProtection="1">
      <alignment horizontal="center" vertical="center"/>
      <protection locked="0"/>
    </xf>
    <xf numFmtId="176" fontId="7" fillId="3" borderId="4" xfId="0" applyNumberFormat="1" applyFont="1" applyFill="1" applyBorder="1" applyAlignment="1" applyProtection="1">
      <alignment horizontal="center" vertical="center"/>
      <protection locked="0"/>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3" borderId="2" xfId="0" applyFont="1" applyFill="1" applyBorder="1" applyAlignment="1" applyProtection="1">
      <alignment horizontal="center" vertical="center"/>
      <protection locked="0"/>
    </xf>
    <xf numFmtId="0" fontId="7" fillId="3" borderId="3" xfId="0" applyFont="1" applyFill="1" applyBorder="1" applyAlignment="1" applyProtection="1">
      <alignment horizontal="center" vertical="center"/>
      <protection locked="0"/>
    </xf>
    <xf numFmtId="0" fontId="7" fillId="3" borderId="4" xfId="0" applyFont="1" applyFill="1" applyBorder="1" applyAlignment="1" applyProtection="1">
      <alignment horizontal="center" vertical="center"/>
      <protection locked="0"/>
    </xf>
    <xf numFmtId="0" fontId="4" fillId="4" borderId="2" xfId="0" applyFont="1" applyFill="1" applyBorder="1" applyAlignment="1" applyProtection="1">
      <alignment horizontal="center" vertical="center"/>
      <protection locked="0"/>
    </xf>
    <xf numFmtId="0" fontId="4" fillId="4" borderId="3" xfId="0" applyFont="1" applyFill="1" applyBorder="1" applyAlignment="1" applyProtection="1">
      <alignment horizontal="center" vertical="center"/>
      <protection locked="0"/>
    </xf>
    <xf numFmtId="0" fontId="4" fillId="4" borderId="4" xfId="0" applyFont="1" applyFill="1" applyBorder="1" applyAlignment="1" applyProtection="1">
      <alignment horizontal="center" vertical="center"/>
      <protection locked="0"/>
    </xf>
    <xf numFmtId="177" fontId="7" fillId="3" borderId="2" xfId="0" applyNumberFormat="1" applyFont="1" applyFill="1" applyBorder="1" applyAlignment="1" applyProtection="1">
      <alignment horizontal="center" vertical="center"/>
      <protection locked="0"/>
    </xf>
    <xf numFmtId="177" fontId="7" fillId="3" borderId="3" xfId="0" applyNumberFormat="1" applyFont="1" applyFill="1" applyBorder="1" applyAlignment="1" applyProtection="1">
      <alignment horizontal="center" vertical="center"/>
      <protection locked="0"/>
    </xf>
    <xf numFmtId="177" fontId="7" fillId="3" borderId="4" xfId="0" applyNumberFormat="1" applyFont="1" applyFill="1" applyBorder="1" applyAlignment="1" applyProtection="1">
      <alignment horizontal="center" vertical="center"/>
      <protection locked="0"/>
    </xf>
    <xf numFmtId="177" fontId="7" fillId="5" borderId="2" xfId="0" applyNumberFormat="1" applyFont="1" applyFill="1" applyBorder="1" applyAlignment="1" applyProtection="1">
      <alignment horizontal="center" vertical="center"/>
      <protection locked="0"/>
    </xf>
    <xf numFmtId="177" fontId="7" fillId="5" borderId="3" xfId="0" applyNumberFormat="1" applyFont="1" applyFill="1" applyBorder="1" applyAlignment="1" applyProtection="1">
      <alignment horizontal="center" vertical="center"/>
      <protection locked="0"/>
    </xf>
    <xf numFmtId="177" fontId="7" fillId="5" borderId="4" xfId="0" applyNumberFormat="1" applyFont="1" applyFill="1" applyBorder="1" applyAlignment="1" applyProtection="1">
      <alignment horizontal="center" vertical="center"/>
      <protection locked="0"/>
    </xf>
    <xf numFmtId="0" fontId="4" fillId="7" borderId="1" xfId="0" applyFont="1" applyFill="1" applyBorder="1" applyAlignment="1">
      <alignment horizontal="center" vertical="center" wrapText="1"/>
    </xf>
    <xf numFmtId="0" fontId="4" fillId="7" borderId="1" xfId="0" applyFont="1" applyFill="1" applyBorder="1" applyAlignment="1">
      <alignment horizontal="center" vertical="center"/>
    </xf>
    <xf numFmtId="177" fontId="4" fillId="0" borderId="2" xfId="0" applyNumberFormat="1" applyFont="1" applyBorder="1" applyAlignment="1" applyProtection="1">
      <alignment horizontal="center" vertical="center"/>
      <protection hidden="1"/>
    </xf>
    <xf numFmtId="177" fontId="4" fillId="0" borderId="3" xfId="0" applyNumberFormat="1" applyFont="1" applyBorder="1" applyAlignment="1" applyProtection="1">
      <alignment horizontal="center" vertical="center"/>
      <protection hidden="1"/>
    </xf>
    <xf numFmtId="177" fontId="4" fillId="0" borderId="4" xfId="0" applyNumberFormat="1" applyFont="1" applyBorder="1" applyAlignment="1" applyProtection="1">
      <alignment horizontal="center" vertical="center"/>
      <protection hidden="1"/>
    </xf>
    <xf numFmtId="0" fontId="4" fillId="7" borderId="2" xfId="0" applyFont="1" applyFill="1" applyBorder="1" applyAlignment="1">
      <alignment horizontal="center" vertical="center" wrapText="1"/>
    </xf>
    <xf numFmtId="0" fontId="4" fillId="7" borderId="3" xfId="0" applyFont="1" applyFill="1" applyBorder="1" applyAlignment="1">
      <alignment horizontal="center" vertical="center"/>
    </xf>
    <xf numFmtId="0" fontId="4" fillId="7" borderId="4" xfId="0" applyFont="1" applyFill="1" applyBorder="1" applyAlignment="1">
      <alignment horizontal="center" vertical="center"/>
    </xf>
    <xf numFmtId="180" fontId="11" fillId="0" borderId="2" xfId="0" applyNumberFormat="1" applyFont="1" applyFill="1" applyBorder="1" applyAlignment="1" applyProtection="1">
      <alignment horizontal="center" vertical="center" shrinkToFit="1"/>
      <protection locked="0"/>
    </xf>
    <xf numFmtId="180" fontId="11" fillId="0" borderId="3" xfId="0" applyNumberFormat="1" applyFont="1" applyFill="1" applyBorder="1" applyAlignment="1" applyProtection="1">
      <alignment horizontal="center" vertical="center" shrinkToFit="1"/>
      <protection locked="0"/>
    </xf>
    <xf numFmtId="180" fontId="11" fillId="0" borderId="4" xfId="0" applyNumberFormat="1" applyFont="1" applyFill="1" applyBorder="1" applyAlignment="1" applyProtection="1">
      <alignment horizontal="center" vertical="center" shrinkToFit="1"/>
      <protection locked="0"/>
    </xf>
    <xf numFmtId="0" fontId="4" fillId="7" borderId="3" xfId="0" applyFont="1" applyFill="1" applyBorder="1" applyAlignment="1">
      <alignment horizontal="center" vertical="center" wrapText="1"/>
    </xf>
    <xf numFmtId="0" fontId="4" fillId="7" borderId="4" xfId="0" applyFont="1" applyFill="1" applyBorder="1" applyAlignment="1">
      <alignment horizontal="center" vertical="center" wrapText="1"/>
    </xf>
    <xf numFmtId="176" fontId="4" fillId="10" borderId="2" xfId="0" quotePrefix="1" applyNumberFormat="1" applyFont="1" applyFill="1" applyBorder="1" applyAlignment="1" applyProtection="1">
      <alignment horizontal="center" vertical="center"/>
      <protection locked="0"/>
    </xf>
    <xf numFmtId="176" fontId="4" fillId="10" borderId="3" xfId="0" applyNumberFormat="1" applyFont="1" applyFill="1" applyBorder="1" applyAlignment="1" applyProtection="1">
      <alignment horizontal="center" vertical="center"/>
      <protection locked="0"/>
    </xf>
    <xf numFmtId="176" fontId="4" fillId="10" borderId="4" xfId="0" applyNumberFormat="1" applyFont="1" applyFill="1" applyBorder="1" applyAlignment="1" applyProtection="1">
      <alignment horizontal="center" vertical="center"/>
      <protection locked="0"/>
    </xf>
    <xf numFmtId="0" fontId="4" fillId="11" borderId="17" xfId="0" applyFont="1" applyFill="1" applyBorder="1" applyAlignment="1">
      <alignment horizontal="center" vertical="center"/>
    </xf>
    <xf numFmtId="0" fontId="4" fillId="11" borderId="18" xfId="0" applyFont="1" applyFill="1" applyBorder="1" applyAlignment="1">
      <alignment horizontal="center" vertical="center"/>
    </xf>
    <xf numFmtId="0" fontId="4" fillId="11" borderId="19" xfId="0" applyFont="1" applyFill="1" applyBorder="1" applyAlignment="1">
      <alignment horizontal="center" vertical="center"/>
    </xf>
    <xf numFmtId="0" fontId="4" fillId="11" borderId="17" xfId="0" applyFont="1" applyFill="1" applyBorder="1" applyAlignment="1" applyProtection="1">
      <alignment horizontal="center" vertical="center"/>
    </xf>
    <xf numFmtId="0" fontId="4" fillId="11" borderId="18" xfId="0" applyFont="1" applyFill="1" applyBorder="1" applyAlignment="1" applyProtection="1">
      <alignment horizontal="center" vertical="center"/>
    </xf>
    <xf numFmtId="0" fontId="4" fillId="11" borderId="19" xfId="0" applyFont="1" applyFill="1" applyBorder="1" applyAlignment="1" applyProtection="1">
      <alignment horizontal="center" vertical="center"/>
    </xf>
    <xf numFmtId="0" fontId="4" fillId="12" borderId="2" xfId="0" applyFont="1" applyFill="1" applyBorder="1" applyAlignment="1" applyProtection="1">
      <alignment horizontal="center" vertical="center"/>
      <protection locked="0"/>
    </xf>
    <xf numFmtId="0" fontId="4" fillId="12" borderId="3" xfId="0" applyFont="1" applyFill="1" applyBorder="1" applyAlignment="1" applyProtection="1">
      <alignment horizontal="center" vertical="center"/>
      <protection locked="0"/>
    </xf>
    <xf numFmtId="0" fontId="4" fillId="12" borderId="4" xfId="0" applyFont="1" applyFill="1" applyBorder="1" applyAlignment="1" applyProtection="1">
      <alignment horizontal="center" vertical="center"/>
      <protection locked="0"/>
    </xf>
    <xf numFmtId="177" fontId="4" fillId="11" borderId="2" xfId="0" applyNumberFormat="1" applyFont="1" applyFill="1" applyBorder="1" applyAlignment="1" applyProtection="1">
      <alignment horizontal="center" vertical="center"/>
      <protection locked="0"/>
    </xf>
    <xf numFmtId="177" fontId="4" fillId="11" borderId="3" xfId="0" applyNumberFormat="1" applyFont="1" applyFill="1" applyBorder="1" applyAlignment="1" applyProtection="1">
      <alignment horizontal="center" vertical="center"/>
      <protection locked="0"/>
    </xf>
    <xf numFmtId="177" fontId="4" fillId="11" borderId="4" xfId="0" applyNumberFormat="1" applyFont="1" applyFill="1" applyBorder="1" applyAlignment="1" applyProtection="1">
      <alignment horizontal="center" vertical="center"/>
      <protection locked="0"/>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7" borderId="7" xfId="0" applyFont="1" applyFill="1" applyBorder="1" applyAlignment="1" applyProtection="1">
      <alignment horizontal="right" vertical="center"/>
      <protection locked="0"/>
    </xf>
    <xf numFmtId="0" fontId="4" fillId="7" borderId="2" xfId="0" applyFont="1" applyFill="1" applyBorder="1" applyAlignment="1">
      <alignment horizontal="center" vertical="center"/>
    </xf>
    <xf numFmtId="0" fontId="18" fillId="0" borderId="1" xfId="4" applyFont="1" applyFill="1" applyBorder="1" applyAlignment="1">
      <alignment vertical="center" wrapText="1"/>
    </xf>
    <xf numFmtId="0" fontId="4" fillId="0" borderId="1" xfId="4" applyFont="1" applyFill="1" applyBorder="1" applyAlignment="1">
      <alignment vertical="center" wrapText="1"/>
    </xf>
  </cellXfs>
  <cellStyles count="6">
    <cellStyle name="パーセント" xfId="3" builtinId="5"/>
    <cellStyle name="ハイパーリンク" xfId="5" builtinId="8"/>
    <cellStyle name="ハイパーリンク 2" xfId="2" xr:uid="{59557373-815A-46FC-B3B4-3A54BA0386D8}"/>
    <cellStyle name="標準" xfId="0" builtinId="0"/>
    <cellStyle name="標準 2" xfId="1" xr:uid="{F5C5E535-7586-431B-8667-0D15675B1696}"/>
    <cellStyle name="標準 3" xfId="4" xr:uid="{995EBE38-0A79-4C90-BAFB-4F4B6943B68D}"/>
  </cellStyles>
  <dxfs count="17">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colors>
    <mruColors>
      <color rgb="FFFFFF66"/>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13</xdr:col>
      <xdr:colOff>0</xdr:colOff>
      <xdr:row>1</xdr:row>
      <xdr:rowOff>0</xdr:rowOff>
    </xdr:from>
    <xdr:ext cx="2116926" cy="473463"/>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474200" y="203200"/>
          <a:ext cx="2116926"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en-US" altLang="ja-JP" sz="1800" b="1">
              <a:solidFill>
                <a:srgbClr val="FF0000"/>
              </a:solidFill>
              <a:latin typeface="Meiryo UI" panose="020B0604030504040204" pitchFamily="50" charset="-128"/>
              <a:ea typeface="Meiryo UI" panose="020B0604030504040204" pitchFamily="50" charset="-128"/>
            </a:rPr>
            <a:t>2024</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10</xdr:col>
      <xdr:colOff>288003</xdr:colOff>
      <xdr:row>8</xdr:row>
      <xdr:rowOff>136072</xdr:rowOff>
    </xdr:from>
    <xdr:to>
      <xdr:col>14</xdr:col>
      <xdr:colOff>305970</xdr:colOff>
      <xdr:row>9</xdr:row>
      <xdr:rowOff>161856</xdr:rowOff>
    </xdr:to>
    <xdr:sp macro="" textlink="">
      <xdr:nvSpPr>
        <xdr:cNvPr id="5" name="角丸四角形吹き出し 9">
          <a:extLst>
            <a:ext uri="{FF2B5EF4-FFF2-40B4-BE49-F238E27FC236}">
              <a16:creationId xmlns:a16="http://schemas.microsoft.com/office/drawing/2014/main" id="{00000000-0008-0000-0000-000005000000}"/>
            </a:ext>
          </a:extLst>
        </xdr:cNvPr>
        <xdr:cNvSpPr/>
      </xdr:nvSpPr>
      <xdr:spPr>
        <a:xfrm>
          <a:off x="7654003" y="1901372"/>
          <a:ext cx="2634167" cy="387734"/>
        </a:xfrm>
        <a:prstGeom prst="wedgeRoundRectCallout">
          <a:avLst>
            <a:gd name="adj1" fmla="val -66402"/>
            <a:gd name="adj2" fmla="val 52485"/>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システムで発行された識別番号を入力</a:t>
          </a:r>
        </a:p>
      </xdr:txBody>
    </xdr:sp>
    <xdr:clientData/>
  </xdr:twoCellAnchor>
  <xdr:twoCellAnchor>
    <xdr:from>
      <xdr:col>5</xdr:col>
      <xdr:colOff>625929</xdr:colOff>
      <xdr:row>12</xdr:row>
      <xdr:rowOff>16062</xdr:rowOff>
    </xdr:from>
    <xdr:to>
      <xdr:col>7</xdr:col>
      <xdr:colOff>464196</xdr:colOff>
      <xdr:row>12</xdr:row>
      <xdr:rowOff>356778</xdr:rowOff>
    </xdr:to>
    <xdr:sp macro="" textlink="">
      <xdr:nvSpPr>
        <xdr:cNvPr id="6" name="角丸四角形吹き出し 11">
          <a:extLst>
            <a:ext uri="{FF2B5EF4-FFF2-40B4-BE49-F238E27FC236}">
              <a16:creationId xmlns:a16="http://schemas.microsoft.com/office/drawing/2014/main" id="{00000000-0008-0000-0000-000006000000}"/>
            </a:ext>
          </a:extLst>
        </xdr:cNvPr>
        <xdr:cNvSpPr/>
      </xdr:nvSpPr>
      <xdr:spPr>
        <a:xfrm>
          <a:off x="4721679" y="3286312"/>
          <a:ext cx="1146367" cy="340716"/>
        </a:xfrm>
        <a:prstGeom prst="wedgeRoundRectCallout">
          <a:avLst>
            <a:gd name="adj1" fmla="val 90882"/>
            <a:gd name="adj2" fmla="val -18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リストから選択</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5</xdr:col>
      <xdr:colOff>625929</xdr:colOff>
      <xdr:row>10</xdr:row>
      <xdr:rowOff>342633</xdr:rowOff>
    </xdr:from>
    <xdr:to>
      <xdr:col>7</xdr:col>
      <xdr:colOff>464196</xdr:colOff>
      <xdr:row>11</xdr:row>
      <xdr:rowOff>302349</xdr:rowOff>
    </xdr:to>
    <xdr:sp macro="" textlink="">
      <xdr:nvSpPr>
        <xdr:cNvPr id="7" name="角丸四角形吹き出し 11">
          <a:extLst>
            <a:ext uri="{FF2B5EF4-FFF2-40B4-BE49-F238E27FC236}">
              <a16:creationId xmlns:a16="http://schemas.microsoft.com/office/drawing/2014/main" id="{00000000-0008-0000-0000-000007000000}"/>
            </a:ext>
          </a:extLst>
        </xdr:cNvPr>
        <xdr:cNvSpPr/>
      </xdr:nvSpPr>
      <xdr:spPr>
        <a:xfrm>
          <a:off x="4721679" y="2850883"/>
          <a:ext cx="1146367" cy="340716"/>
        </a:xfrm>
        <a:prstGeom prst="wedgeRoundRectCallout">
          <a:avLst>
            <a:gd name="adj1" fmla="val 90882"/>
            <a:gd name="adj2" fmla="val -18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リストから選択</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5</xdr:col>
      <xdr:colOff>612322</xdr:colOff>
      <xdr:row>13</xdr:row>
      <xdr:rowOff>29670</xdr:rowOff>
    </xdr:from>
    <xdr:to>
      <xdr:col>7</xdr:col>
      <xdr:colOff>450589</xdr:colOff>
      <xdr:row>13</xdr:row>
      <xdr:rowOff>370386</xdr:rowOff>
    </xdr:to>
    <xdr:sp macro="" textlink="">
      <xdr:nvSpPr>
        <xdr:cNvPr id="8" name="角丸四角形吹き出し 11">
          <a:extLst>
            <a:ext uri="{FF2B5EF4-FFF2-40B4-BE49-F238E27FC236}">
              <a16:creationId xmlns:a16="http://schemas.microsoft.com/office/drawing/2014/main" id="{00000000-0008-0000-0000-000008000000}"/>
            </a:ext>
          </a:extLst>
        </xdr:cNvPr>
        <xdr:cNvSpPr/>
      </xdr:nvSpPr>
      <xdr:spPr>
        <a:xfrm>
          <a:off x="4708072" y="3680920"/>
          <a:ext cx="1146367" cy="340716"/>
        </a:xfrm>
        <a:prstGeom prst="wedgeRoundRectCallout">
          <a:avLst>
            <a:gd name="adj1" fmla="val 90882"/>
            <a:gd name="adj2" fmla="val -18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リストから選択</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10</xdr:col>
      <xdr:colOff>131990</xdr:colOff>
      <xdr:row>13</xdr:row>
      <xdr:rowOff>271779</xdr:rowOff>
    </xdr:from>
    <xdr:to>
      <xdr:col>14</xdr:col>
      <xdr:colOff>436246</xdr:colOff>
      <xdr:row>14</xdr:row>
      <xdr:rowOff>260257</xdr:rowOff>
    </xdr:to>
    <xdr:sp macro="" textlink="">
      <xdr:nvSpPr>
        <xdr:cNvPr id="9" name="角丸四角形吹き出し 10">
          <a:extLst>
            <a:ext uri="{FF2B5EF4-FFF2-40B4-BE49-F238E27FC236}">
              <a16:creationId xmlns:a16="http://schemas.microsoft.com/office/drawing/2014/main" id="{00000000-0008-0000-0000-000009000000}"/>
            </a:ext>
          </a:extLst>
        </xdr:cNvPr>
        <xdr:cNvSpPr/>
      </xdr:nvSpPr>
      <xdr:spPr>
        <a:xfrm>
          <a:off x="7497990" y="3923029"/>
          <a:ext cx="2920456" cy="369478"/>
        </a:xfrm>
        <a:prstGeom prst="wedgeRoundRectCallout">
          <a:avLst>
            <a:gd name="adj1" fmla="val -65386"/>
            <a:gd name="adj2" fmla="val 28252"/>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3</a:t>
          </a:r>
          <a:r>
            <a:rPr kumimoji="1" lang="ja-JP" altLang="en-US" sz="1100" b="0">
              <a:solidFill>
                <a:sysClr val="windowText" lastClr="000000"/>
              </a:solidFill>
              <a:latin typeface="Meiryo UI" panose="020B0604030504040204" pitchFamily="50" charset="-128"/>
              <a:ea typeface="Meiryo UI" panose="020B0604030504040204" pitchFamily="50" charset="-128"/>
            </a:rPr>
            <a:t>万</a:t>
          </a:r>
          <a:r>
            <a:rPr kumimoji="1" lang="en-US" altLang="ja-JP" sz="1100" b="0">
              <a:solidFill>
                <a:sysClr val="windowText" lastClr="000000"/>
              </a:solidFill>
              <a:latin typeface="Meiryo UI" panose="020B0604030504040204" pitchFamily="50" charset="-128"/>
              <a:ea typeface="Meiryo UI" panose="020B0604030504040204" pitchFamily="50" charset="-128"/>
            </a:rPr>
            <a:t>kW</a:t>
          </a:r>
          <a:r>
            <a:rPr kumimoji="1" lang="ja-JP" altLang="en-US" sz="1100" b="0">
              <a:solidFill>
                <a:sysClr val="windowText" lastClr="000000"/>
              </a:solidFill>
              <a:latin typeface="Meiryo UI" panose="020B0604030504040204" pitchFamily="50" charset="-128"/>
              <a:ea typeface="Meiryo UI" panose="020B0604030504040204" pitchFamily="50" charset="-128"/>
            </a:rPr>
            <a:t>以上の整数値で入力してください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1360</xdr:colOff>
      <xdr:row>12</xdr:row>
      <xdr:rowOff>18415</xdr:rowOff>
    </xdr:from>
    <xdr:to>
      <xdr:col>22</xdr:col>
      <xdr:colOff>419099</xdr:colOff>
      <xdr:row>15</xdr:row>
      <xdr:rowOff>81280</xdr:rowOff>
    </xdr:to>
    <xdr:sp macro="" textlink="">
      <xdr:nvSpPr>
        <xdr:cNvPr id="10" name="角丸四角形吹き出し 10">
          <a:extLst>
            <a:ext uri="{FF2B5EF4-FFF2-40B4-BE49-F238E27FC236}">
              <a16:creationId xmlns:a16="http://schemas.microsoft.com/office/drawing/2014/main" id="{00000000-0008-0000-0000-00000A000000}"/>
            </a:ext>
          </a:extLst>
        </xdr:cNvPr>
        <xdr:cNvSpPr/>
      </xdr:nvSpPr>
      <xdr:spPr>
        <a:xfrm>
          <a:off x="11336110" y="2987040"/>
          <a:ext cx="3672114" cy="1158240"/>
        </a:xfrm>
        <a:prstGeom prst="wedgeRoundRectCallout">
          <a:avLst>
            <a:gd name="adj1" fmla="val -74408"/>
            <a:gd name="adj2" fmla="val 72900"/>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本オークションに参加可能な設備容量</a:t>
          </a:r>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送電端</a:t>
          </a:r>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以下の整数値で入力してください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小数以下は四捨五入して期待容量を計算します</a:t>
          </a:r>
        </a:p>
        <a:p>
          <a:pPr algn="l"/>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2722</xdr:colOff>
      <xdr:row>15</xdr:row>
      <xdr:rowOff>146163</xdr:rowOff>
    </xdr:from>
    <xdr:to>
      <xdr:col>23</xdr:col>
      <xdr:colOff>358775</xdr:colOff>
      <xdr:row>18</xdr:row>
      <xdr:rowOff>127318</xdr:rowOff>
    </xdr:to>
    <xdr:sp macro="" textlink="">
      <xdr:nvSpPr>
        <xdr:cNvPr id="11" name="角丸四角形吹き出し 10">
          <a:extLst>
            <a:ext uri="{FF2B5EF4-FFF2-40B4-BE49-F238E27FC236}">
              <a16:creationId xmlns:a16="http://schemas.microsoft.com/office/drawing/2014/main" id="{00000000-0008-0000-0000-00000B000000}"/>
            </a:ext>
          </a:extLst>
        </xdr:cNvPr>
        <xdr:cNvSpPr/>
      </xdr:nvSpPr>
      <xdr:spPr>
        <a:xfrm>
          <a:off x="11337472" y="4210163"/>
          <a:ext cx="4261303" cy="949530"/>
        </a:xfrm>
        <a:prstGeom prst="wedgeRoundRectCallout">
          <a:avLst>
            <a:gd name="adj1" fmla="val -73772"/>
            <a:gd name="adj2" fmla="val 5306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3h</a:t>
          </a:r>
          <a:r>
            <a:rPr kumimoji="1" lang="ja-JP" altLang="en-US" sz="1100" b="0">
              <a:solidFill>
                <a:sysClr val="windowText" lastClr="000000"/>
              </a:solidFill>
              <a:latin typeface="Meiryo UI" panose="020B0604030504040204" pitchFamily="50" charset="-128"/>
              <a:ea typeface="Meiryo UI" panose="020B0604030504040204" pitchFamily="50" charset="-128"/>
            </a:rPr>
            <a:t>～</a:t>
          </a:r>
          <a:r>
            <a:rPr kumimoji="1" lang="en-US" altLang="ja-JP" sz="1100" b="0">
              <a:solidFill>
                <a:sysClr val="windowText" lastClr="000000"/>
              </a:solidFill>
              <a:latin typeface="Meiryo UI" panose="020B0604030504040204" pitchFamily="50" charset="-128"/>
              <a:ea typeface="Meiryo UI" panose="020B0604030504040204" pitchFamily="50" charset="-128"/>
            </a:rPr>
            <a:t>24h</a:t>
          </a:r>
          <a:r>
            <a:rPr kumimoji="1" lang="ja-JP" altLang="en-US" sz="1100" b="0">
              <a:solidFill>
                <a:sysClr val="windowText" lastClr="000000"/>
              </a:solidFill>
              <a:latin typeface="Meiryo UI" panose="020B0604030504040204" pitchFamily="50" charset="-128"/>
              <a:ea typeface="Meiryo UI" panose="020B0604030504040204" pitchFamily="50" charset="-128"/>
            </a:rPr>
            <a:t>の間の整数値を入力してください。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小数以下は四捨五入して応札容量を計算します</a:t>
          </a: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各月の連続発電可能時間は連続</a:t>
          </a:r>
          <a:r>
            <a:rPr kumimoji="1" lang="en-US" altLang="ja-JP" sz="1100" b="0">
              <a:solidFill>
                <a:sysClr val="windowText" lastClr="000000"/>
              </a:solidFill>
              <a:latin typeface="Meiryo UI" panose="020B0604030504040204" pitchFamily="50" charset="-128"/>
              <a:ea typeface="Meiryo UI" panose="020B0604030504040204" pitchFamily="50" charset="-128"/>
            </a:rPr>
            <a:t>3h</a:t>
          </a:r>
          <a:r>
            <a:rPr kumimoji="1" lang="ja-JP" altLang="en-US" sz="1100" b="0">
              <a:solidFill>
                <a:sysClr val="windowText" lastClr="000000"/>
              </a:solidFill>
              <a:latin typeface="Meiryo UI" panose="020B0604030504040204" pitchFamily="50" charset="-128"/>
              <a:ea typeface="Meiryo UI" panose="020B0604030504040204" pitchFamily="50" charset="-128"/>
            </a:rPr>
            <a:t>以上である必要があります</a:t>
          </a:r>
        </a:p>
      </xdr:txBody>
    </xdr:sp>
    <xdr:clientData/>
  </xdr:twoCellAnchor>
  <xdr:twoCellAnchor>
    <xdr:from>
      <xdr:col>16</xdr:col>
      <xdr:colOff>210638</xdr:colOff>
      <xdr:row>20</xdr:row>
      <xdr:rowOff>247173</xdr:rowOff>
    </xdr:from>
    <xdr:to>
      <xdr:col>23</xdr:col>
      <xdr:colOff>398780</xdr:colOff>
      <xdr:row>26</xdr:row>
      <xdr:rowOff>160655</xdr:rowOff>
    </xdr:to>
    <xdr:sp macro="" textlink="">
      <xdr:nvSpPr>
        <xdr:cNvPr id="12" name="角丸四角形吹き出し 6">
          <a:extLst>
            <a:ext uri="{FF2B5EF4-FFF2-40B4-BE49-F238E27FC236}">
              <a16:creationId xmlns:a16="http://schemas.microsoft.com/office/drawing/2014/main" id="{00000000-0008-0000-0000-00000C000000}"/>
            </a:ext>
          </a:extLst>
        </xdr:cNvPr>
        <xdr:cNvSpPr/>
      </xdr:nvSpPr>
      <xdr:spPr>
        <a:xfrm>
          <a:off x="11323138" y="6120923"/>
          <a:ext cx="4315642" cy="1913732"/>
        </a:xfrm>
        <a:prstGeom prst="wedgeRoundRectCallout">
          <a:avLst>
            <a:gd name="adj1" fmla="val -72231"/>
            <a:gd name="adj2" fmla="val 51726"/>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入力不要です</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エラー表示は無視してください</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「各月の発電可能電力」</a:t>
          </a:r>
          <a:r>
            <a:rPr kumimoji="1" lang="en-US" altLang="ja-JP" sz="1100">
              <a:solidFill>
                <a:sysClr val="windowText" lastClr="000000"/>
              </a:solidFill>
              <a:latin typeface="Meiryo UI" panose="020B0604030504040204" pitchFamily="50" charset="-128"/>
              <a:ea typeface="Meiryo UI" panose="020B0604030504040204" pitchFamily="50" charset="-128"/>
            </a:rPr>
            <a:t>(17</a:t>
          </a:r>
          <a:r>
            <a:rPr kumimoji="1" lang="ja-JP" altLang="en-US" sz="1100">
              <a:solidFill>
                <a:sysClr val="windowText" lastClr="000000"/>
              </a:solidFill>
              <a:latin typeface="Meiryo UI" panose="020B0604030504040204" pitchFamily="50" charset="-128"/>
              <a:ea typeface="Meiryo UI" panose="020B0604030504040204" pitchFamily="50" charset="-128"/>
            </a:rPr>
            <a:t>行目</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以下の整数値を入力してください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小数以下は四捨五入して応札容量を計算します</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この値が、各月のアセスメント対象容量となります</a:t>
          </a:r>
        </a:p>
      </xdr:txBody>
    </xdr:sp>
    <xdr:clientData/>
  </xdr:twoCellAnchor>
  <xdr:twoCellAnchor>
    <xdr:from>
      <xdr:col>16</xdr:col>
      <xdr:colOff>175033</xdr:colOff>
      <xdr:row>26</xdr:row>
      <xdr:rowOff>206851</xdr:rowOff>
    </xdr:from>
    <xdr:to>
      <xdr:col>23</xdr:col>
      <xdr:colOff>362585</xdr:colOff>
      <xdr:row>31</xdr:row>
      <xdr:rowOff>289559</xdr:rowOff>
    </xdr:to>
    <xdr:sp macro="" textlink="">
      <xdr:nvSpPr>
        <xdr:cNvPr id="13" name="角丸四角形吹き出し 6">
          <a:extLst>
            <a:ext uri="{FF2B5EF4-FFF2-40B4-BE49-F238E27FC236}">
              <a16:creationId xmlns:a16="http://schemas.microsoft.com/office/drawing/2014/main" id="{00000000-0008-0000-0000-00000D000000}"/>
            </a:ext>
          </a:extLst>
        </xdr:cNvPr>
        <xdr:cNvSpPr/>
      </xdr:nvSpPr>
      <xdr:spPr>
        <a:xfrm>
          <a:off x="11287533" y="8080851"/>
          <a:ext cx="4315052" cy="2003583"/>
        </a:xfrm>
        <a:prstGeom prst="wedgeRoundRectCallout">
          <a:avLst>
            <a:gd name="adj1" fmla="val -72495"/>
            <a:gd name="adj2" fmla="val -16853"/>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b="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入力不要です</a:t>
          </a:r>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エラー表示は無視してください</a:t>
          </a:r>
          <a:r>
            <a:rPr kumimoji="1" lang="en-US" altLang="ja-JP" sz="1100" b="0">
              <a:solidFill>
                <a:sysClr val="windowText" lastClr="000000"/>
              </a:solidFill>
              <a:latin typeface="Meiryo UI" panose="020B0604030504040204" pitchFamily="50" charset="-128"/>
              <a:ea typeface="Meiryo UI" panose="020B0604030504040204" pitchFamily="50" charset="-128"/>
            </a:rPr>
            <a:t>)</a:t>
          </a: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b="0">
              <a:solidFill>
                <a:sysClr val="windowText" lastClr="000000"/>
              </a:solidFill>
              <a:latin typeface="Meiryo UI" panose="020B0604030504040204" pitchFamily="50" charset="-128"/>
              <a:ea typeface="Meiryo UI" panose="020B0604030504040204" pitchFamily="50" charset="-128"/>
            </a:rPr>
            <a:t>】</a:t>
          </a: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3h</a:t>
          </a:r>
          <a:r>
            <a:rPr kumimoji="1" lang="ja-JP" altLang="en-US" sz="1100" b="0">
              <a:solidFill>
                <a:sysClr val="windowText" lastClr="000000"/>
              </a:solidFill>
              <a:latin typeface="Meiryo UI" panose="020B0604030504040204" pitchFamily="50" charset="-128"/>
              <a:ea typeface="Meiryo UI" panose="020B0604030504040204" pitchFamily="50" charset="-128"/>
            </a:rPr>
            <a:t>～</a:t>
          </a:r>
          <a:r>
            <a:rPr kumimoji="1" lang="en-US" altLang="ja-JP" sz="1100" b="0">
              <a:solidFill>
                <a:sysClr val="windowText" lastClr="000000"/>
              </a:solidFill>
              <a:latin typeface="Meiryo UI" panose="020B0604030504040204" pitchFamily="50" charset="-128"/>
              <a:ea typeface="Meiryo UI" panose="020B0604030504040204" pitchFamily="50" charset="-128"/>
            </a:rPr>
            <a:t>24h</a:t>
          </a:r>
          <a:r>
            <a:rPr kumimoji="1" lang="ja-JP" altLang="en-US" sz="1100" b="0">
              <a:solidFill>
                <a:sysClr val="windowText" lastClr="000000"/>
              </a:solidFill>
              <a:latin typeface="Meiryo UI" panose="020B0604030504040204" pitchFamily="50" charset="-128"/>
              <a:ea typeface="Meiryo UI" panose="020B0604030504040204" pitchFamily="50" charset="-128"/>
            </a:rPr>
            <a:t>の間の整数値を入力してください</a:t>
          </a: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小数以下は四捨五入して応札容量を計算します</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各月の連続発電可能時間は連続</a:t>
          </a:r>
          <a:r>
            <a:rPr kumimoji="1" lang="en-US" altLang="ja-JP" sz="1100" b="0">
              <a:solidFill>
                <a:sysClr val="windowText" lastClr="000000"/>
              </a:solidFill>
              <a:latin typeface="Meiryo UI" panose="020B0604030504040204" pitchFamily="50" charset="-128"/>
              <a:ea typeface="Meiryo UI" panose="020B0604030504040204" pitchFamily="50" charset="-128"/>
            </a:rPr>
            <a:t>3h</a:t>
          </a:r>
          <a:r>
            <a:rPr kumimoji="1" lang="ja-JP" altLang="en-US" sz="1100" b="0">
              <a:solidFill>
                <a:sysClr val="windowText" lastClr="000000"/>
              </a:solidFill>
              <a:latin typeface="Meiryo UI" panose="020B0604030504040204" pitchFamily="50" charset="-128"/>
              <a:ea typeface="Meiryo UI" panose="020B0604030504040204" pitchFamily="50" charset="-128"/>
            </a:rPr>
            <a:t>以上である必要があります</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この値が、各月のアセスメントにおける運転継続時間となります</a:t>
          </a:r>
        </a:p>
      </xdr:txBody>
    </xdr:sp>
    <xdr:clientData/>
  </xdr:twoCellAnchor>
  <xdr:twoCellAnchor>
    <xdr:from>
      <xdr:col>17</xdr:col>
      <xdr:colOff>7777</xdr:colOff>
      <xdr:row>32</xdr:row>
      <xdr:rowOff>57311</xdr:rowOff>
    </xdr:from>
    <xdr:to>
      <xdr:col>23</xdr:col>
      <xdr:colOff>351154</xdr:colOff>
      <xdr:row>36</xdr:row>
      <xdr:rowOff>158750</xdr:rowOff>
    </xdr:to>
    <xdr:sp macro="" textlink="">
      <xdr:nvSpPr>
        <xdr:cNvPr id="14" name="角丸四角形吹き出し 6">
          <a:extLst>
            <a:ext uri="{FF2B5EF4-FFF2-40B4-BE49-F238E27FC236}">
              <a16:creationId xmlns:a16="http://schemas.microsoft.com/office/drawing/2014/main" id="{00000000-0008-0000-0000-00000E000000}"/>
            </a:ext>
          </a:extLst>
        </xdr:cNvPr>
        <xdr:cNvSpPr/>
      </xdr:nvSpPr>
      <xdr:spPr>
        <a:xfrm>
          <a:off x="11342527" y="10217311"/>
          <a:ext cx="4248627" cy="1498439"/>
        </a:xfrm>
        <a:prstGeom prst="wedgeRoundRectCallout">
          <a:avLst>
            <a:gd name="adj1" fmla="val -74992"/>
            <a:gd name="adj2" fmla="val -66054"/>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「各月の上池容量または蓄電池容量</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応札容量算出用</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a:t>
          </a:r>
          <a:r>
            <a:rPr kumimoji="1" lang="en-US" altLang="ja-JP" sz="1100">
              <a:solidFill>
                <a:sysClr val="windowText" lastClr="000000"/>
              </a:solidFill>
              <a:latin typeface="Meiryo UI" panose="020B0604030504040204" pitchFamily="50" charset="-128"/>
              <a:ea typeface="Meiryo UI" panose="020B0604030504040204" pitchFamily="50" charset="-128"/>
            </a:rPr>
            <a:t>(32</a:t>
          </a:r>
          <a:r>
            <a:rPr kumimoji="1" lang="ja-JP" altLang="en-US" sz="1100">
              <a:solidFill>
                <a:sysClr val="windowText" lastClr="000000"/>
              </a:solidFill>
              <a:latin typeface="Meiryo UI" panose="020B0604030504040204" pitchFamily="50" charset="-128"/>
              <a:ea typeface="Meiryo UI" panose="020B0604030504040204" pitchFamily="50" charset="-128"/>
            </a:rPr>
            <a:t>行目</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が、「各月の上池容量または蓄電池容量</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期待容量算出用</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a:t>
          </a:r>
          <a:r>
            <a:rPr kumimoji="1" lang="en-US" altLang="ja-JP" sz="1100">
              <a:solidFill>
                <a:sysClr val="windowText" lastClr="000000"/>
              </a:solidFill>
              <a:latin typeface="Meiryo UI" panose="020B0604030504040204" pitchFamily="50" charset="-128"/>
              <a:ea typeface="Meiryo UI" panose="020B0604030504040204" pitchFamily="50" charset="-128"/>
            </a:rPr>
            <a:t>(22</a:t>
          </a:r>
          <a:r>
            <a:rPr kumimoji="1" lang="ja-JP" altLang="en-US" sz="1100">
              <a:solidFill>
                <a:sysClr val="windowText" lastClr="000000"/>
              </a:solidFill>
              <a:latin typeface="Meiryo UI" panose="020B0604030504040204" pitchFamily="50" charset="-128"/>
              <a:ea typeface="Meiryo UI" panose="020B0604030504040204" pitchFamily="50" charset="-128"/>
            </a:rPr>
            <a:t>行目</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以下の数値となるよう、「各月の管理容量」</a:t>
          </a:r>
          <a:r>
            <a:rPr kumimoji="1" lang="en-US" altLang="ja-JP" sz="1100">
              <a:solidFill>
                <a:sysClr val="windowText" lastClr="000000"/>
              </a:solidFill>
              <a:latin typeface="Meiryo UI" panose="020B0604030504040204" pitchFamily="50" charset="-128"/>
              <a:ea typeface="Meiryo UI" panose="020B0604030504040204" pitchFamily="50" charset="-128"/>
            </a:rPr>
            <a:t>(27</a:t>
          </a:r>
          <a:r>
            <a:rPr kumimoji="1" lang="ja-JP" altLang="en-US" sz="1100">
              <a:solidFill>
                <a:sysClr val="windowText" lastClr="000000"/>
              </a:solidFill>
              <a:latin typeface="Meiryo UI" panose="020B0604030504040204" pitchFamily="50" charset="-128"/>
              <a:ea typeface="Meiryo UI" panose="020B0604030504040204" pitchFamily="50" charset="-128"/>
            </a:rPr>
            <a:t>行目</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および「各月連続発電可能時間」</a:t>
          </a:r>
          <a:r>
            <a:rPr kumimoji="1" lang="en-US" altLang="ja-JP" sz="1100">
              <a:solidFill>
                <a:sysClr val="windowText" lastClr="000000"/>
              </a:solidFill>
              <a:latin typeface="Meiryo UI" panose="020B0604030504040204" pitchFamily="50" charset="-128"/>
              <a:ea typeface="Meiryo UI" panose="020B0604030504040204" pitchFamily="50" charset="-128"/>
            </a:rPr>
            <a:t>(29</a:t>
          </a:r>
          <a:r>
            <a:rPr kumimoji="1" lang="ja-JP" altLang="en-US" sz="1100">
              <a:solidFill>
                <a:sysClr val="windowText" lastClr="000000"/>
              </a:solidFill>
              <a:latin typeface="Meiryo UI" panose="020B0604030504040204" pitchFamily="50" charset="-128"/>
              <a:ea typeface="Meiryo UI" panose="020B0604030504040204" pitchFamily="50" charset="-128"/>
            </a:rPr>
            <a:t>行目</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を入力してください</a:t>
          </a:r>
        </a:p>
      </xdr:txBody>
    </xdr:sp>
    <xdr:clientData/>
  </xdr:twoCellAnchor>
  <xdr:twoCellAnchor>
    <xdr:from>
      <xdr:col>17</xdr:col>
      <xdr:colOff>227</xdr:colOff>
      <xdr:row>37</xdr:row>
      <xdr:rowOff>2220</xdr:rowOff>
    </xdr:from>
    <xdr:to>
      <xdr:col>22</xdr:col>
      <xdr:colOff>209233</xdr:colOff>
      <xdr:row>43</xdr:row>
      <xdr:rowOff>111759</xdr:rowOff>
    </xdr:to>
    <xdr:sp macro="" textlink="">
      <xdr:nvSpPr>
        <xdr:cNvPr id="3" name="角丸四角形吹き出し 10">
          <a:extLst>
            <a:ext uri="{FF2B5EF4-FFF2-40B4-BE49-F238E27FC236}">
              <a16:creationId xmlns:a16="http://schemas.microsoft.com/office/drawing/2014/main" id="{00000000-0008-0000-0000-000003000000}"/>
            </a:ext>
          </a:extLst>
        </xdr:cNvPr>
        <xdr:cNvSpPr/>
      </xdr:nvSpPr>
      <xdr:spPr>
        <a:xfrm>
          <a:off x="11334977" y="11749720"/>
          <a:ext cx="3463381" cy="1252539"/>
        </a:xfrm>
        <a:prstGeom prst="wedgeRoundRectCallout">
          <a:avLst>
            <a:gd name="adj1" fmla="val -80361"/>
            <a:gd name="adj2" fmla="val -7774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100">
              <a:solidFill>
                <a:sysClr val="windowText" lastClr="000000"/>
              </a:solidFill>
              <a:effectLst/>
              <a:latin typeface="Meiryo UI" panose="020B0604030504040204" pitchFamily="50" charset="-128"/>
              <a:ea typeface="Meiryo UI" panose="020B0604030504040204" pitchFamily="50" charset="-128"/>
              <a:cs typeface="+mn-cs"/>
            </a:rPr>
            <a:t>期待容量登録時</a:t>
          </a:r>
          <a:r>
            <a:rPr kumimoji="1" lang="en-US" altLang="ja-JP" sz="1100">
              <a:solidFill>
                <a:sysClr val="windowText" lastClr="000000"/>
              </a:solidFill>
              <a:effectLst/>
              <a:latin typeface="Meiryo UI" panose="020B0604030504040204" pitchFamily="50" charset="-128"/>
              <a:ea typeface="Meiryo UI" panose="020B0604030504040204" pitchFamily="50" charset="-128"/>
              <a:cs typeface="+mn-cs"/>
            </a:rPr>
            <a:t>】</a:t>
          </a:r>
          <a:endParaRPr lang="ja-JP" altLang="ja-JP">
            <a:solidFill>
              <a:sysClr val="windowText" lastClr="000000"/>
            </a:solidFill>
            <a:effectLst/>
            <a:latin typeface="Meiryo UI" panose="020B0604030504040204" pitchFamily="50" charset="-128"/>
            <a:ea typeface="Meiryo UI" panose="020B0604030504040204" pitchFamily="50" charset="-128"/>
          </a:endParaRPr>
        </a:p>
        <a:p>
          <a:r>
            <a:rPr kumimoji="1" lang="ja-JP" altLang="ja-JP" sz="1100">
              <a:solidFill>
                <a:sysClr val="windowText" lastClr="000000"/>
              </a:solidFill>
              <a:effectLst/>
              <a:latin typeface="Meiryo UI" panose="020B0604030504040204" pitchFamily="50" charset="-128"/>
              <a:ea typeface="Meiryo UI" panose="020B0604030504040204" pitchFamily="50" charset="-128"/>
              <a:cs typeface="+mn-cs"/>
            </a:rPr>
            <a:t>入力不要です</a:t>
          </a:r>
          <a:r>
            <a:rPr kumimoji="1" lang="en-US" altLang="ja-JP" sz="110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100">
              <a:solidFill>
                <a:sysClr val="windowText" lastClr="000000"/>
              </a:solidFill>
              <a:effectLst/>
              <a:latin typeface="Meiryo UI" panose="020B0604030504040204" pitchFamily="50" charset="-128"/>
              <a:ea typeface="Meiryo UI" panose="020B0604030504040204" pitchFamily="50" charset="-128"/>
              <a:cs typeface="+mn-cs"/>
            </a:rPr>
            <a:t>エラー表示は無視してください</a:t>
          </a:r>
          <a:r>
            <a:rPr kumimoji="1" lang="en-US" altLang="ja-JP" sz="1100">
              <a:solidFill>
                <a:sysClr val="windowText" lastClr="000000"/>
              </a:solidFill>
              <a:effectLst/>
              <a:latin typeface="Meiryo UI" panose="020B0604030504040204" pitchFamily="50" charset="-128"/>
              <a:ea typeface="Meiryo UI" panose="020B0604030504040204" pitchFamily="50" charset="-128"/>
              <a:cs typeface="+mn-cs"/>
            </a:rPr>
            <a:t>)</a:t>
          </a:r>
          <a:endParaRPr lang="ja-JP" altLang="ja-JP">
            <a:solidFill>
              <a:sysClr val="windowText" lastClr="000000"/>
            </a:solidFill>
            <a:effectLst/>
            <a:latin typeface="Meiryo UI" panose="020B0604030504040204" pitchFamily="50" charset="-128"/>
            <a:ea typeface="Meiryo UI" panose="020B0604030504040204" pitchFamily="50" charset="-128"/>
          </a:endParaRPr>
        </a:p>
        <a:p>
          <a:r>
            <a:rPr kumimoji="1" lang="en-US" altLang="ja-JP" sz="110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100">
              <a:solidFill>
                <a:sysClr val="windowText" lastClr="000000"/>
              </a:solidFill>
              <a:effectLst/>
              <a:latin typeface="Meiryo UI" panose="020B0604030504040204" pitchFamily="50" charset="-128"/>
              <a:ea typeface="Meiryo UI" panose="020B0604030504040204" pitchFamily="50" charset="-128"/>
              <a:cs typeface="+mn-cs"/>
            </a:rPr>
            <a:t>応札容量登録時</a:t>
          </a:r>
          <a:r>
            <a:rPr kumimoji="1" lang="en-US" altLang="ja-JP" sz="1100">
              <a:solidFill>
                <a:sysClr val="windowText" lastClr="000000"/>
              </a:solidFill>
              <a:effectLst/>
              <a:latin typeface="Meiryo UI" panose="020B0604030504040204" pitchFamily="50" charset="-128"/>
              <a:ea typeface="Meiryo UI" panose="020B0604030504040204" pitchFamily="50" charset="-128"/>
              <a:cs typeface="+mn-cs"/>
            </a:rPr>
            <a:t>】</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20</a:t>
          </a:r>
          <a:r>
            <a:rPr kumimoji="1" lang="ja-JP" altLang="en-US" sz="1100" b="0">
              <a:solidFill>
                <a:sysClr val="windowText" lastClr="000000"/>
              </a:solidFill>
              <a:latin typeface="Meiryo UI" panose="020B0604030504040204" pitchFamily="50" charset="-128"/>
              <a:ea typeface="Meiryo UI" panose="020B0604030504040204" pitchFamily="50" charset="-128"/>
            </a:rPr>
            <a:t>年以上の整数値で入力してください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91621</xdr:colOff>
      <xdr:row>18</xdr:row>
      <xdr:rowOff>170293</xdr:rowOff>
    </xdr:from>
    <xdr:to>
      <xdr:col>23</xdr:col>
      <xdr:colOff>358774</xdr:colOff>
      <xdr:row>20</xdr:row>
      <xdr:rowOff>222250</xdr:rowOff>
    </xdr:to>
    <xdr:sp macro="" textlink="">
      <xdr:nvSpPr>
        <xdr:cNvPr id="15" name="角丸四角形吹き出し 10">
          <a:extLst>
            <a:ext uri="{FF2B5EF4-FFF2-40B4-BE49-F238E27FC236}">
              <a16:creationId xmlns:a16="http://schemas.microsoft.com/office/drawing/2014/main" id="{00000000-0008-0000-0000-00000F000000}"/>
            </a:ext>
          </a:extLst>
        </xdr:cNvPr>
        <xdr:cNvSpPr/>
      </xdr:nvSpPr>
      <xdr:spPr>
        <a:xfrm>
          <a:off x="11426371" y="5202668"/>
          <a:ext cx="4172403" cy="893332"/>
        </a:xfrm>
        <a:prstGeom prst="wedgeRoundRectCallout">
          <a:avLst>
            <a:gd name="adj1" fmla="val -82213"/>
            <a:gd name="adj2" fmla="val 249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「各月の連続発電可能時間」の平均値が自動計算されます</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小数以下は切り捨てて計算します</a:t>
          </a: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「電源種別」</a:t>
          </a:r>
          <a:r>
            <a:rPr kumimoji="1" lang="en-US" altLang="ja-JP" sz="1100" b="0">
              <a:solidFill>
                <a:sysClr val="windowText" lastClr="000000"/>
              </a:solidFill>
              <a:latin typeface="Meiryo UI" panose="020B0604030504040204" pitchFamily="50" charset="-128"/>
              <a:ea typeface="Meiryo UI" panose="020B0604030504040204" pitchFamily="50" charset="-128"/>
            </a:rPr>
            <a:t>(13</a:t>
          </a:r>
          <a:r>
            <a:rPr kumimoji="1" lang="ja-JP" altLang="en-US" sz="1100" b="0">
              <a:solidFill>
                <a:sysClr val="windowText" lastClr="000000"/>
              </a:solidFill>
              <a:latin typeface="Meiryo UI" panose="020B0604030504040204" pitchFamily="50" charset="-128"/>
              <a:ea typeface="Meiryo UI" panose="020B0604030504040204" pitchFamily="50" charset="-128"/>
            </a:rPr>
            <a:t>行目</a:t>
          </a:r>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の運転継続時間と一致する必要があります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109142</xdr:colOff>
      <xdr:row>3</xdr:row>
      <xdr:rowOff>19849</xdr:rowOff>
    </xdr:from>
    <xdr:to>
      <xdr:col>3</xdr:col>
      <xdr:colOff>9883784</xdr:colOff>
      <xdr:row>15</xdr:row>
      <xdr:rowOff>246757</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416720" y="823521"/>
          <a:ext cx="12546655" cy="46455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13</xdr:col>
      <xdr:colOff>0</xdr:colOff>
      <xdr:row>1</xdr:row>
      <xdr:rowOff>0</xdr:rowOff>
    </xdr:from>
    <xdr:ext cx="2116926" cy="473463"/>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9461500" y="199571"/>
          <a:ext cx="2116926"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en-US" altLang="ja-JP" sz="1800" b="1">
              <a:solidFill>
                <a:srgbClr val="FF0000"/>
              </a:solidFill>
              <a:latin typeface="Meiryo UI" panose="020B0604030504040204" pitchFamily="50" charset="-128"/>
              <a:ea typeface="Meiryo UI" panose="020B0604030504040204" pitchFamily="50" charset="-128"/>
            </a:rPr>
            <a:t>2024</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161925</xdr:colOff>
          <xdr:row>7</xdr:row>
          <xdr:rowOff>152400</xdr:rowOff>
        </xdr:from>
        <xdr:to>
          <xdr:col>1</xdr:col>
          <xdr:colOff>104775</xdr:colOff>
          <xdr:row>8</xdr:row>
          <xdr:rowOff>200025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4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206374</xdr:colOff>
      <xdr:row>11</xdr:row>
      <xdr:rowOff>81644</xdr:rowOff>
    </xdr:from>
    <xdr:to>
      <xdr:col>23</xdr:col>
      <xdr:colOff>555624</xdr:colOff>
      <xdr:row>13</xdr:row>
      <xdr:rowOff>272144</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2754609" y="2388599"/>
          <a:ext cx="2827655" cy="800100"/>
        </a:xfrm>
        <a:prstGeom prst="rect">
          <a:avLst/>
        </a:prstGeom>
        <a:solidFill>
          <a:srgbClr val="CCFFCC"/>
        </a:solidFill>
        <a:ln w="19050" cmpd="sng">
          <a:solidFill>
            <a:schemeClr val="accent3">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外部連携ツール取り込み位置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a:p>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13</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28</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r>
            <a:rPr kumimoji="1" lang="ja-JP" altLang="en-US" sz="1400">
              <a:solidFill>
                <a:schemeClr val="accent3">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30</a:t>
          </a:r>
          <a:r>
            <a:rPr kumimoji="1" lang="ja-JP" altLang="en-US" sz="1400">
              <a:solidFill>
                <a:schemeClr val="accent3">
                  <a:lumMod val="50000"/>
                </a:schemeClr>
              </a:solidFill>
              <a:effectLst/>
              <a:latin typeface="Meiryo UI" panose="020B0604030504040204" pitchFamily="50" charset="-128"/>
              <a:ea typeface="Meiryo UI" panose="020B0604030504040204" pitchFamily="50" charset="-128"/>
              <a:cs typeface="+mn-cs"/>
            </a:rPr>
            <a:t>行目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xdr:txBody>
    </xdr:sp>
    <xdr:clientData/>
  </xdr:twoCellAnchor>
  <xdr:twoCellAnchor>
    <xdr:from>
      <xdr:col>15</xdr:col>
      <xdr:colOff>571500</xdr:colOff>
      <xdr:row>12</xdr:row>
      <xdr:rowOff>145144</xdr:rowOff>
    </xdr:from>
    <xdr:to>
      <xdr:col>19</xdr:col>
      <xdr:colOff>206374</xdr:colOff>
      <xdr:row>12</xdr:row>
      <xdr:rowOff>176894</xdr:rowOff>
    </xdr:to>
    <xdr:cxnSp macro="">
      <xdr:nvCxnSpPr>
        <xdr:cNvPr id="4" name="直線矢印コネクタ 3">
          <a:extLst>
            <a:ext uri="{FF2B5EF4-FFF2-40B4-BE49-F238E27FC236}">
              <a16:creationId xmlns:a16="http://schemas.microsoft.com/office/drawing/2014/main" id="{00000000-0008-0000-0400-000004000000}"/>
            </a:ext>
          </a:extLst>
        </xdr:cNvPr>
        <xdr:cNvCxnSpPr>
          <a:stCxn id="3" idx="1"/>
        </xdr:cNvCxnSpPr>
      </xdr:nvCxnSpPr>
      <xdr:spPr>
        <a:xfrm flipH="1" flipV="1">
          <a:off x="10877550" y="2753089"/>
          <a:ext cx="1877059" cy="29845"/>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707572</xdr:colOff>
      <xdr:row>12</xdr:row>
      <xdr:rowOff>176894</xdr:rowOff>
    </xdr:from>
    <xdr:to>
      <xdr:col>19</xdr:col>
      <xdr:colOff>206374</xdr:colOff>
      <xdr:row>28</xdr:row>
      <xdr:rowOff>149678</xdr:rowOff>
    </xdr:to>
    <xdr:cxnSp macro="">
      <xdr:nvCxnSpPr>
        <xdr:cNvPr id="5" name="直線矢印コネクタ 4">
          <a:extLst>
            <a:ext uri="{FF2B5EF4-FFF2-40B4-BE49-F238E27FC236}">
              <a16:creationId xmlns:a16="http://schemas.microsoft.com/office/drawing/2014/main" id="{00000000-0008-0000-0400-000005000000}"/>
            </a:ext>
          </a:extLst>
        </xdr:cNvPr>
        <xdr:cNvCxnSpPr>
          <a:stCxn id="3" idx="1"/>
        </xdr:cNvCxnSpPr>
      </xdr:nvCxnSpPr>
      <xdr:spPr>
        <a:xfrm flipH="1">
          <a:off x="11009812" y="2782934"/>
          <a:ext cx="1744797" cy="4624794"/>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693965</xdr:colOff>
      <xdr:row>12</xdr:row>
      <xdr:rowOff>176894</xdr:rowOff>
    </xdr:from>
    <xdr:to>
      <xdr:col>19</xdr:col>
      <xdr:colOff>206374</xdr:colOff>
      <xdr:row>30</xdr:row>
      <xdr:rowOff>244928</xdr:rowOff>
    </xdr:to>
    <xdr:cxnSp macro="">
      <xdr:nvCxnSpPr>
        <xdr:cNvPr id="6" name="直線矢印コネクタ 5">
          <a:extLst>
            <a:ext uri="{FF2B5EF4-FFF2-40B4-BE49-F238E27FC236}">
              <a16:creationId xmlns:a16="http://schemas.microsoft.com/office/drawing/2014/main" id="{00000000-0008-0000-0400-000006000000}"/>
            </a:ext>
          </a:extLst>
        </xdr:cNvPr>
        <xdr:cNvCxnSpPr>
          <a:stCxn id="3" idx="1"/>
        </xdr:cNvCxnSpPr>
      </xdr:nvCxnSpPr>
      <xdr:spPr>
        <a:xfrm flipH="1">
          <a:off x="11001920" y="2782934"/>
          <a:ext cx="1752689" cy="5333454"/>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142875</xdr:colOff>
      <xdr:row>25</xdr:row>
      <xdr:rowOff>265339</xdr:rowOff>
    </xdr:from>
    <xdr:to>
      <xdr:col>23</xdr:col>
      <xdr:colOff>492125</xdr:colOff>
      <xdr:row>29</xdr:row>
      <xdr:rowOff>81643</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12685395" y="6608989"/>
          <a:ext cx="2837180" cy="1037409"/>
        </a:xfrm>
        <a:prstGeom prst="rect">
          <a:avLst/>
        </a:prstGeom>
        <a:solidFill>
          <a:schemeClr val="accent5">
            <a:lumMod val="40000"/>
            <a:lumOff val="60000"/>
          </a:schemeClr>
        </a:solidFill>
        <a:ln w="19050" cmpd="sng">
          <a:solidFill>
            <a:srgbClr val="0000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0000CC"/>
              </a:solidFill>
              <a:effectLst/>
              <a:latin typeface="Meiryo UI" panose="020B0604030504040204" pitchFamily="50" charset="-128"/>
              <a:ea typeface="Meiryo UI" panose="020B0604030504040204" pitchFamily="50" charset="-128"/>
              <a:cs typeface="+mn-cs"/>
            </a:rPr>
            <a:t>計算用シート読み込み</a:t>
          </a:r>
          <a:r>
            <a:rPr kumimoji="1" lang="ja-JP" altLang="ja-JP" sz="1400">
              <a:solidFill>
                <a:srgbClr val="0000CC"/>
              </a:solidFill>
              <a:effectLst/>
              <a:latin typeface="Meiryo UI" panose="020B0604030504040204" pitchFamily="50" charset="-128"/>
              <a:ea typeface="Meiryo UI" panose="020B0604030504040204" pitchFamily="50" charset="-128"/>
              <a:cs typeface="+mn-cs"/>
            </a:rPr>
            <a:t>位置</a:t>
          </a:r>
          <a:endParaRPr lang="ja-JP" altLang="ja-JP" sz="1400">
            <a:solidFill>
              <a:srgbClr val="0000CC"/>
            </a:solidFill>
            <a:effectLst/>
            <a:latin typeface="Meiryo UI" panose="020B0604030504040204" pitchFamily="50" charset="-128"/>
            <a:ea typeface="Meiryo UI" panose="020B0604030504040204" pitchFamily="50" charset="-128"/>
          </a:endParaRPr>
        </a:p>
        <a:p>
          <a:r>
            <a:rPr kumimoji="1" lang="en-US" altLang="ja-JP" sz="1400">
              <a:solidFill>
                <a:srgbClr val="0000CC"/>
              </a:solidFill>
              <a:effectLst/>
              <a:latin typeface="Meiryo UI" panose="020B0604030504040204" pitchFamily="50" charset="-128"/>
              <a:ea typeface="Meiryo UI" panose="020B0604030504040204" pitchFamily="50" charset="-128"/>
              <a:cs typeface="+mn-cs"/>
            </a:rPr>
            <a:t>13</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r>
            <a:rPr kumimoji="1" lang="en-US" altLang="ja-JP" sz="1400">
              <a:solidFill>
                <a:srgbClr val="0000CC"/>
              </a:solidFill>
              <a:effectLst/>
              <a:latin typeface="Meiryo UI" panose="020B0604030504040204" pitchFamily="50" charset="-128"/>
              <a:ea typeface="Meiryo UI" panose="020B0604030504040204" pitchFamily="50" charset="-128"/>
              <a:cs typeface="+mn-cs"/>
            </a:rPr>
            <a:t>16</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r>
            <a:rPr kumimoji="1" lang="en-US" altLang="ja-JP" sz="1400">
              <a:solidFill>
                <a:srgbClr val="0000CC"/>
              </a:solidFill>
              <a:effectLst/>
              <a:latin typeface="Meiryo UI" panose="020B0604030504040204" pitchFamily="50" charset="-128"/>
              <a:ea typeface="Meiryo UI" panose="020B0604030504040204" pitchFamily="50" charset="-128"/>
              <a:cs typeface="+mn-cs"/>
            </a:rPr>
            <a:t>19</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r>
            <a:rPr kumimoji="1" lang="en-US" altLang="ja-JP" sz="1400">
              <a:solidFill>
                <a:srgbClr val="0000CC"/>
              </a:solidFill>
              <a:effectLst/>
              <a:latin typeface="Meiryo UI" panose="020B0604030504040204" pitchFamily="50" charset="-128"/>
              <a:ea typeface="Meiryo UI" panose="020B0604030504040204" pitchFamily="50" charset="-128"/>
              <a:cs typeface="+mn-cs"/>
            </a:rPr>
            <a:t>25</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r>
            <a:rPr kumimoji="1" lang="en-US" altLang="ja-JP" sz="1400">
              <a:solidFill>
                <a:srgbClr val="0000CC"/>
              </a:solidFill>
              <a:effectLst/>
              <a:latin typeface="Meiryo UI" panose="020B0604030504040204" pitchFamily="50" charset="-128"/>
              <a:ea typeface="Meiryo UI" panose="020B0604030504040204" pitchFamily="50" charset="-128"/>
              <a:cs typeface="+mn-cs"/>
            </a:rPr>
            <a:t>28</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r>
            <a:rPr kumimoji="1" lang="en-US" altLang="ja-JP" sz="1400">
              <a:solidFill>
                <a:srgbClr val="0000CC"/>
              </a:solidFill>
              <a:effectLst/>
              <a:latin typeface="Meiryo UI" panose="020B0604030504040204" pitchFamily="50" charset="-128"/>
              <a:ea typeface="Meiryo UI" panose="020B0604030504040204" pitchFamily="50" charset="-128"/>
              <a:cs typeface="+mn-cs"/>
            </a:rPr>
            <a:t>34</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p>
      </xdr:txBody>
    </xdr:sp>
    <xdr:clientData/>
  </xdr:twoCellAnchor>
  <xdr:twoCellAnchor>
    <xdr:from>
      <xdr:col>15</xdr:col>
      <xdr:colOff>612321</xdr:colOff>
      <xdr:row>25</xdr:row>
      <xdr:rowOff>149679</xdr:rowOff>
    </xdr:from>
    <xdr:to>
      <xdr:col>19</xdr:col>
      <xdr:colOff>142875</xdr:colOff>
      <xdr:row>27</xdr:row>
      <xdr:rowOff>173491</xdr:rowOff>
    </xdr:to>
    <xdr:cxnSp macro="">
      <xdr:nvCxnSpPr>
        <xdr:cNvPr id="8" name="直線矢印コネクタ 7">
          <a:extLst>
            <a:ext uri="{FF2B5EF4-FFF2-40B4-BE49-F238E27FC236}">
              <a16:creationId xmlns:a16="http://schemas.microsoft.com/office/drawing/2014/main" id="{00000000-0008-0000-0400-000008000000}"/>
            </a:ext>
          </a:extLst>
        </xdr:cNvPr>
        <xdr:cNvCxnSpPr>
          <a:stCxn id="7" idx="1"/>
        </xdr:cNvCxnSpPr>
      </xdr:nvCxnSpPr>
      <xdr:spPr>
        <a:xfrm flipH="1" flipV="1">
          <a:off x="10918371" y="6493329"/>
          <a:ext cx="1767024" cy="629602"/>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625928</xdr:colOff>
      <xdr:row>18</xdr:row>
      <xdr:rowOff>95250</xdr:rowOff>
    </xdr:from>
    <xdr:to>
      <xdr:col>19</xdr:col>
      <xdr:colOff>142875</xdr:colOff>
      <xdr:row>27</xdr:row>
      <xdr:rowOff>173491</xdr:rowOff>
    </xdr:to>
    <xdr:cxnSp macro="">
      <xdr:nvCxnSpPr>
        <xdr:cNvPr id="9" name="直線矢印コネクタ 8">
          <a:extLst>
            <a:ext uri="{FF2B5EF4-FFF2-40B4-BE49-F238E27FC236}">
              <a16:creationId xmlns:a16="http://schemas.microsoft.com/office/drawing/2014/main" id="{00000000-0008-0000-0400-000009000000}"/>
            </a:ext>
          </a:extLst>
        </xdr:cNvPr>
        <xdr:cNvCxnSpPr>
          <a:stCxn id="7" idx="1"/>
        </xdr:cNvCxnSpPr>
      </xdr:nvCxnSpPr>
      <xdr:spPr>
        <a:xfrm flipH="1" flipV="1">
          <a:off x="10935788" y="4606290"/>
          <a:ext cx="1749607" cy="2516641"/>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517071</xdr:colOff>
      <xdr:row>15</xdr:row>
      <xdr:rowOff>122464</xdr:rowOff>
    </xdr:from>
    <xdr:to>
      <xdr:col>19</xdr:col>
      <xdr:colOff>142875</xdr:colOff>
      <xdr:row>27</xdr:row>
      <xdr:rowOff>173491</xdr:rowOff>
    </xdr:to>
    <xdr:cxnSp macro="">
      <xdr:nvCxnSpPr>
        <xdr:cNvPr id="10" name="直線矢印コネクタ 9">
          <a:extLst>
            <a:ext uri="{FF2B5EF4-FFF2-40B4-BE49-F238E27FC236}">
              <a16:creationId xmlns:a16="http://schemas.microsoft.com/office/drawing/2014/main" id="{00000000-0008-0000-0400-00000A000000}"/>
            </a:ext>
          </a:extLst>
        </xdr:cNvPr>
        <xdr:cNvCxnSpPr>
          <a:stCxn id="7" idx="1"/>
        </xdr:cNvCxnSpPr>
      </xdr:nvCxnSpPr>
      <xdr:spPr>
        <a:xfrm flipH="1" flipV="1">
          <a:off x="10819311" y="3724819"/>
          <a:ext cx="1866084" cy="3398112"/>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693964</xdr:colOff>
      <xdr:row>27</xdr:row>
      <xdr:rowOff>173491</xdr:rowOff>
    </xdr:from>
    <xdr:to>
      <xdr:col>19</xdr:col>
      <xdr:colOff>142875</xdr:colOff>
      <xdr:row>28</xdr:row>
      <xdr:rowOff>204108</xdr:rowOff>
    </xdr:to>
    <xdr:cxnSp macro="">
      <xdr:nvCxnSpPr>
        <xdr:cNvPr id="11" name="直線矢印コネクタ 10">
          <a:extLst>
            <a:ext uri="{FF2B5EF4-FFF2-40B4-BE49-F238E27FC236}">
              <a16:creationId xmlns:a16="http://schemas.microsoft.com/office/drawing/2014/main" id="{00000000-0008-0000-0400-00000B000000}"/>
            </a:ext>
          </a:extLst>
        </xdr:cNvPr>
        <xdr:cNvCxnSpPr>
          <a:stCxn id="7" idx="1"/>
        </xdr:cNvCxnSpPr>
      </xdr:nvCxnSpPr>
      <xdr:spPr>
        <a:xfrm flipH="1">
          <a:off x="11001919" y="7122931"/>
          <a:ext cx="1683476" cy="343037"/>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653143</xdr:colOff>
      <xdr:row>27</xdr:row>
      <xdr:rowOff>173491</xdr:rowOff>
    </xdr:from>
    <xdr:to>
      <xdr:col>19</xdr:col>
      <xdr:colOff>142875</xdr:colOff>
      <xdr:row>35</xdr:row>
      <xdr:rowOff>122465</xdr:rowOff>
    </xdr:to>
    <xdr:cxnSp macro="">
      <xdr:nvCxnSpPr>
        <xdr:cNvPr id="12" name="直線矢印コネクタ 11">
          <a:extLst>
            <a:ext uri="{FF2B5EF4-FFF2-40B4-BE49-F238E27FC236}">
              <a16:creationId xmlns:a16="http://schemas.microsoft.com/office/drawing/2014/main" id="{00000000-0008-0000-0400-00000C000000}"/>
            </a:ext>
          </a:extLst>
        </xdr:cNvPr>
        <xdr:cNvCxnSpPr>
          <a:stCxn id="7" idx="1"/>
        </xdr:cNvCxnSpPr>
      </xdr:nvCxnSpPr>
      <xdr:spPr>
        <a:xfrm flipH="1">
          <a:off x="10961098" y="7122931"/>
          <a:ext cx="1724297" cy="2088289"/>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176894</xdr:colOff>
      <xdr:row>16</xdr:row>
      <xdr:rowOff>285750</xdr:rowOff>
    </xdr:from>
    <xdr:to>
      <xdr:col>25</xdr:col>
      <xdr:colOff>621502</xdr:colOff>
      <xdr:row>18</xdr:row>
      <xdr:rowOff>145143</xdr:rowOff>
    </xdr:to>
    <xdr:sp macro="" textlink="">
      <xdr:nvSpPr>
        <xdr:cNvPr id="13" name="角丸四角形吹き出し 12">
          <a:extLst>
            <a:ext uri="{FF2B5EF4-FFF2-40B4-BE49-F238E27FC236}">
              <a16:creationId xmlns:a16="http://schemas.microsoft.com/office/drawing/2014/main" id="{00000000-0008-0000-0400-00000D000000}"/>
            </a:ext>
          </a:extLst>
        </xdr:cNvPr>
        <xdr:cNvSpPr/>
      </xdr:nvSpPr>
      <xdr:spPr>
        <a:xfrm>
          <a:off x="12717509" y="4187190"/>
          <a:ext cx="4309853" cy="470898"/>
        </a:xfrm>
        <a:prstGeom prst="wedgeRoundRectCallout">
          <a:avLst>
            <a:gd name="adj1" fmla="val -89375"/>
            <a:gd name="adj2" fmla="val 44268"/>
            <a:gd name="adj3" fmla="val 16667"/>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Meiryo UI" panose="020B0604030504040204" pitchFamily="50" charset="-128"/>
              <a:ea typeface="Meiryo UI" panose="020B0604030504040204" pitchFamily="50" charset="-128"/>
            </a:rPr>
            <a:t>ROUND</a:t>
          </a:r>
          <a:r>
            <a:rPr kumimoji="1" lang="ja-JP" altLang="en-US" sz="1100">
              <a:solidFill>
                <a:srgbClr val="FF0000"/>
              </a:solidFill>
              <a:latin typeface="Meiryo UI" panose="020B0604030504040204" pitchFamily="50" charset="-128"/>
              <a:ea typeface="Meiryo UI" panose="020B0604030504040204" pitchFamily="50" charset="-128"/>
            </a:rPr>
            <a:t>関数で容量提供事業者の</a:t>
          </a:r>
          <a:r>
            <a:rPr kumimoji="1" lang="ja-JP" altLang="ja-JP" sz="1100">
              <a:solidFill>
                <a:srgbClr val="FF0000"/>
              </a:solidFill>
              <a:effectLst/>
              <a:latin typeface="Meiryo UI" panose="020B0604030504040204" pitchFamily="50" charset="-128"/>
              <a:ea typeface="Meiryo UI" panose="020B0604030504040204" pitchFamily="50" charset="-128"/>
              <a:cs typeface="+mn-cs"/>
            </a:rPr>
            <a:t>入力値を四捨五入する</a:t>
          </a:r>
          <a:r>
            <a:rPr kumimoji="1" lang="ja-JP" altLang="en-US" sz="1100">
              <a:solidFill>
                <a:srgbClr val="FF0000"/>
              </a:solidFill>
              <a:effectLst/>
              <a:latin typeface="Meiryo UI" panose="020B0604030504040204" pitchFamily="50" charset="-128"/>
              <a:ea typeface="Meiryo UI" panose="020B0604030504040204" pitchFamily="50" charset="-128"/>
              <a:cs typeface="+mn-cs"/>
            </a:rPr>
            <a:t>。</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19</xdr:col>
      <xdr:colOff>190500</xdr:colOff>
      <xdr:row>16</xdr:row>
      <xdr:rowOff>285750</xdr:rowOff>
    </xdr:from>
    <xdr:to>
      <xdr:col>25</xdr:col>
      <xdr:colOff>635108</xdr:colOff>
      <xdr:row>18</xdr:row>
      <xdr:rowOff>145143</xdr:rowOff>
    </xdr:to>
    <xdr:sp macro="" textlink="">
      <xdr:nvSpPr>
        <xdr:cNvPr id="14" name="角丸四角形吹き出し 12">
          <a:extLst>
            <a:ext uri="{FF2B5EF4-FFF2-40B4-BE49-F238E27FC236}">
              <a16:creationId xmlns:a16="http://schemas.microsoft.com/office/drawing/2014/main" id="{00000000-0008-0000-0400-00000E000000}"/>
            </a:ext>
          </a:extLst>
        </xdr:cNvPr>
        <xdr:cNvSpPr/>
      </xdr:nvSpPr>
      <xdr:spPr>
        <a:xfrm>
          <a:off x="12734925" y="4187190"/>
          <a:ext cx="4298423" cy="470898"/>
        </a:xfrm>
        <a:prstGeom prst="wedgeRoundRectCallout">
          <a:avLst>
            <a:gd name="adj1" fmla="val -95731"/>
            <a:gd name="adj2" fmla="val 183872"/>
            <a:gd name="adj3" fmla="val 16667"/>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Meiryo UI" panose="020B0604030504040204" pitchFamily="50" charset="-128"/>
              <a:ea typeface="Meiryo UI" panose="020B0604030504040204" pitchFamily="50" charset="-128"/>
            </a:rPr>
            <a:t>ROUND</a:t>
          </a:r>
          <a:r>
            <a:rPr kumimoji="1" lang="ja-JP" altLang="en-US" sz="1100">
              <a:solidFill>
                <a:srgbClr val="FF0000"/>
              </a:solidFill>
              <a:latin typeface="Meiryo UI" panose="020B0604030504040204" pitchFamily="50" charset="-128"/>
              <a:ea typeface="Meiryo UI" panose="020B0604030504040204" pitchFamily="50" charset="-128"/>
            </a:rPr>
            <a:t>関数で容量提供事業者の</a:t>
          </a:r>
          <a:r>
            <a:rPr kumimoji="1" lang="ja-JP" altLang="ja-JP" sz="1100">
              <a:solidFill>
                <a:srgbClr val="FF0000"/>
              </a:solidFill>
              <a:effectLst/>
              <a:latin typeface="Meiryo UI" panose="020B0604030504040204" pitchFamily="50" charset="-128"/>
              <a:ea typeface="Meiryo UI" panose="020B0604030504040204" pitchFamily="50" charset="-128"/>
              <a:cs typeface="+mn-cs"/>
            </a:rPr>
            <a:t>入力値を四捨五入する</a:t>
          </a:r>
          <a:r>
            <a:rPr kumimoji="1" lang="ja-JP" altLang="en-US" sz="1100">
              <a:solidFill>
                <a:srgbClr val="FF0000"/>
              </a:solidFill>
              <a:effectLst/>
              <a:latin typeface="Meiryo UI" panose="020B0604030504040204" pitchFamily="50" charset="-128"/>
              <a:ea typeface="Meiryo UI" panose="020B0604030504040204" pitchFamily="50" charset="-128"/>
              <a:cs typeface="+mn-cs"/>
            </a:rPr>
            <a:t>。</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19</xdr:col>
      <xdr:colOff>17689</xdr:colOff>
      <xdr:row>29</xdr:row>
      <xdr:rowOff>250916</xdr:rowOff>
    </xdr:from>
    <xdr:to>
      <xdr:col>25</xdr:col>
      <xdr:colOff>475632</xdr:colOff>
      <xdr:row>31</xdr:row>
      <xdr:rowOff>170816</xdr:rowOff>
    </xdr:to>
    <xdr:sp macro="" textlink="">
      <xdr:nvSpPr>
        <xdr:cNvPr id="15" name="角丸四角形吹き出し 12">
          <a:extLst>
            <a:ext uri="{FF2B5EF4-FFF2-40B4-BE49-F238E27FC236}">
              <a16:creationId xmlns:a16="http://schemas.microsoft.com/office/drawing/2014/main" id="{00000000-0008-0000-0400-00000F000000}"/>
            </a:ext>
          </a:extLst>
        </xdr:cNvPr>
        <xdr:cNvSpPr/>
      </xdr:nvSpPr>
      <xdr:spPr>
        <a:xfrm>
          <a:off x="12527189" y="8251916"/>
          <a:ext cx="4299693" cy="523150"/>
        </a:xfrm>
        <a:prstGeom prst="wedgeRoundRectCallout">
          <a:avLst>
            <a:gd name="adj1" fmla="val -87314"/>
            <a:gd name="adj2" fmla="val -121508"/>
            <a:gd name="adj3" fmla="val 16667"/>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Meiryo UI" panose="020B0604030504040204" pitchFamily="50" charset="-128"/>
              <a:ea typeface="Meiryo UI" panose="020B0604030504040204" pitchFamily="50" charset="-128"/>
            </a:rPr>
            <a:t>ROUND</a:t>
          </a:r>
          <a:r>
            <a:rPr kumimoji="1" lang="ja-JP" altLang="en-US" sz="1100">
              <a:solidFill>
                <a:srgbClr val="FF0000"/>
              </a:solidFill>
              <a:latin typeface="Meiryo UI" panose="020B0604030504040204" pitchFamily="50" charset="-128"/>
              <a:ea typeface="Meiryo UI" panose="020B0604030504040204" pitchFamily="50" charset="-128"/>
            </a:rPr>
            <a:t>関数で容量提供事業者の</a:t>
          </a:r>
          <a:r>
            <a:rPr kumimoji="1" lang="ja-JP" altLang="ja-JP" sz="1100">
              <a:solidFill>
                <a:srgbClr val="FF0000"/>
              </a:solidFill>
              <a:effectLst/>
              <a:latin typeface="Meiryo UI" panose="020B0604030504040204" pitchFamily="50" charset="-128"/>
              <a:ea typeface="Meiryo UI" panose="020B0604030504040204" pitchFamily="50" charset="-128"/>
              <a:cs typeface="+mn-cs"/>
            </a:rPr>
            <a:t>入力値を四捨五入する</a:t>
          </a:r>
          <a:r>
            <a:rPr kumimoji="1" lang="ja-JP" altLang="en-US" sz="1100">
              <a:solidFill>
                <a:srgbClr val="FF0000"/>
              </a:solidFill>
              <a:effectLst/>
              <a:latin typeface="Meiryo UI" panose="020B0604030504040204" pitchFamily="50" charset="-128"/>
              <a:ea typeface="Meiryo UI" panose="020B0604030504040204" pitchFamily="50" charset="-128"/>
              <a:cs typeface="+mn-cs"/>
            </a:rPr>
            <a:t>。</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19</xdr:col>
      <xdr:colOff>21499</xdr:colOff>
      <xdr:row>29</xdr:row>
      <xdr:rowOff>254725</xdr:rowOff>
    </xdr:from>
    <xdr:to>
      <xdr:col>25</xdr:col>
      <xdr:colOff>479442</xdr:colOff>
      <xdr:row>31</xdr:row>
      <xdr:rowOff>190500</xdr:rowOff>
    </xdr:to>
    <xdr:sp macro="" textlink="">
      <xdr:nvSpPr>
        <xdr:cNvPr id="16" name="角丸四角形吹き出し 12">
          <a:extLst>
            <a:ext uri="{FF2B5EF4-FFF2-40B4-BE49-F238E27FC236}">
              <a16:creationId xmlns:a16="http://schemas.microsoft.com/office/drawing/2014/main" id="{00000000-0008-0000-0400-000010000000}"/>
            </a:ext>
          </a:extLst>
        </xdr:cNvPr>
        <xdr:cNvSpPr/>
      </xdr:nvSpPr>
      <xdr:spPr>
        <a:xfrm>
          <a:off x="12530999" y="8255725"/>
          <a:ext cx="4299693" cy="539025"/>
        </a:xfrm>
        <a:prstGeom prst="wedgeRoundRectCallout">
          <a:avLst>
            <a:gd name="adj1" fmla="val -88682"/>
            <a:gd name="adj2" fmla="val -26881"/>
            <a:gd name="adj3" fmla="val 16667"/>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Meiryo UI" panose="020B0604030504040204" pitchFamily="50" charset="-128"/>
              <a:ea typeface="Meiryo UI" panose="020B0604030504040204" pitchFamily="50" charset="-128"/>
            </a:rPr>
            <a:t>ROUND</a:t>
          </a:r>
          <a:r>
            <a:rPr kumimoji="1" lang="ja-JP" altLang="en-US" sz="1100">
              <a:solidFill>
                <a:srgbClr val="FF0000"/>
              </a:solidFill>
              <a:latin typeface="Meiryo UI" panose="020B0604030504040204" pitchFamily="50" charset="-128"/>
              <a:ea typeface="Meiryo UI" panose="020B0604030504040204" pitchFamily="50" charset="-128"/>
            </a:rPr>
            <a:t>関数で容量提供事業者の</a:t>
          </a:r>
          <a:r>
            <a:rPr kumimoji="1" lang="ja-JP" altLang="ja-JP" sz="1100">
              <a:solidFill>
                <a:srgbClr val="FF0000"/>
              </a:solidFill>
              <a:effectLst/>
              <a:latin typeface="Meiryo UI" panose="020B0604030504040204" pitchFamily="50" charset="-128"/>
              <a:ea typeface="Meiryo UI" panose="020B0604030504040204" pitchFamily="50" charset="-128"/>
              <a:cs typeface="+mn-cs"/>
            </a:rPr>
            <a:t>入力値を四捨五入する</a:t>
          </a:r>
          <a:r>
            <a:rPr kumimoji="1" lang="ja-JP" altLang="en-US" sz="1100">
              <a:solidFill>
                <a:srgbClr val="FF0000"/>
              </a:solidFill>
              <a:effectLst/>
              <a:latin typeface="Meiryo UI" panose="020B0604030504040204" pitchFamily="50" charset="-128"/>
              <a:ea typeface="Meiryo UI" panose="020B0604030504040204" pitchFamily="50" charset="-128"/>
              <a:cs typeface="+mn-cs"/>
            </a:rPr>
            <a:t>。</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15</xdr:col>
      <xdr:colOff>527958</xdr:colOff>
      <xdr:row>12</xdr:row>
      <xdr:rowOff>242208</xdr:rowOff>
    </xdr:from>
    <xdr:to>
      <xdr:col>19</xdr:col>
      <xdr:colOff>142875</xdr:colOff>
      <xdr:row>27</xdr:row>
      <xdr:rowOff>173491</xdr:rowOff>
    </xdr:to>
    <xdr:cxnSp macro="">
      <xdr:nvCxnSpPr>
        <xdr:cNvPr id="17" name="直線矢印コネクタ 16">
          <a:extLst>
            <a:ext uri="{FF2B5EF4-FFF2-40B4-BE49-F238E27FC236}">
              <a16:creationId xmlns:a16="http://schemas.microsoft.com/office/drawing/2014/main" id="{00000000-0008-0000-0400-000011000000}"/>
            </a:ext>
          </a:extLst>
        </xdr:cNvPr>
        <xdr:cNvCxnSpPr>
          <a:stCxn id="7" idx="1"/>
        </xdr:cNvCxnSpPr>
      </xdr:nvCxnSpPr>
      <xdr:spPr>
        <a:xfrm flipH="1" flipV="1">
          <a:off x="10832103" y="2855868"/>
          <a:ext cx="1853292" cy="4267063"/>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oneCellAnchor>
    <xdr:from>
      <xdr:col>10</xdr:col>
      <xdr:colOff>108857</xdr:colOff>
      <xdr:row>6</xdr:row>
      <xdr:rowOff>108857</xdr:rowOff>
    </xdr:from>
    <xdr:ext cx="2925536" cy="1108509"/>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9022352" y="1288052"/>
          <a:ext cx="2925536" cy="1108509"/>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kumimoji="1" lang="en-US" altLang="ja-JP" sz="1200" b="0">
              <a:solidFill>
                <a:srgbClr val="FF0000"/>
              </a:solidFill>
              <a:latin typeface="Meiryo UI" panose="020B0604030504040204" pitchFamily="50" charset="-128"/>
              <a:ea typeface="Meiryo UI" panose="020B0604030504040204" pitchFamily="50" charset="-128"/>
            </a:rPr>
            <a:t>※</a:t>
          </a:r>
          <a:r>
            <a:rPr kumimoji="1" lang="ja-JP" altLang="en-US" sz="1200" b="0">
              <a:solidFill>
                <a:srgbClr val="FF0000"/>
              </a:solidFill>
              <a:latin typeface="Meiryo UI" panose="020B0604030504040204" pitchFamily="50" charset="-128"/>
              <a:ea typeface="Meiryo UI" panose="020B0604030504040204" pitchFamily="50" charset="-128"/>
            </a:rPr>
            <a:t>注意</a:t>
          </a:r>
          <a:r>
            <a:rPr kumimoji="1" lang="en-US" altLang="ja-JP" sz="1200" b="0">
              <a:solidFill>
                <a:srgbClr val="FF0000"/>
              </a:solidFill>
              <a:latin typeface="Meiryo UI" panose="020B0604030504040204" pitchFamily="50" charset="-128"/>
              <a:ea typeface="Meiryo UI" panose="020B0604030504040204" pitchFamily="50" charset="-128"/>
            </a:rPr>
            <a:t>※</a:t>
          </a:r>
        </a:p>
        <a:p>
          <a:pPr algn="l"/>
          <a:r>
            <a:rPr kumimoji="1" lang="en-US" altLang="ja-JP" sz="1200" b="0">
              <a:solidFill>
                <a:srgbClr val="FF0000"/>
              </a:solidFill>
              <a:latin typeface="Meiryo UI" panose="020B0604030504040204" pitchFamily="50" charset="-128"/>
              <a:ea typeface="Meiryo UI" panose="020B0604030504040204" pitchFamily="50" charset="-128"/>
            </a:rPr>
            <a:t>EUE</a:t>
          </a:r>
          <a:r>
            <a:rPr kumimoji="1" lang="ja-JP" altLang="en-US" sz="1200" b="0">
              <a:solidFill>
                <a:srgbClr val="FF0000"/>
              </a:solidFill>
              <a:latin typeface="Meiryo UI" panose="020B0604030504040204" pitchFamily="50" charset="-128"/>
              <a:ea typeface="Meiryo UI" panose="020B0604030504040204" pitchFamily="50" charset="-128"/>
            </a:rPr>
            <a:t>チームの資料は１月はじまりの表となっている場合があるので、貼り付け時には</a:t>
          </a:r>
          <a:r>
            <a:rPr kumimoji="1" lang="en-US" altLang="ja-JP" sz="1200" b="0">
              <a:solidFill>
                <a:srgbClr val="FF0000"/>
              </a:solidFill>
              <a:latin typeface="Meiryo UI" panose="020B0604030504040204" pitchFamily="50" charset="-128"/>
              <a:ea typeface="Meiryo UI" panose="020B0604030504040204" pitchFamily="50" charset="-128"/>
            </a:rPr>
            <a:t>1</a:t>
          </a:r>
          <a:r>
            <a:rPr kumimoji="1" lang="ja-JP" altLang="en-US" sz="1200" b="0">
              <a:solidFill>
                <a:srgbClr val="FF0000"/>
              </a:solidFill>
              <a:latin typeface="Meiryo UI" panose="020B0604030504040204" pitchFamily="50" charset="-128"/>
              <a:ea typeface="Meiryo UI" panose="020B0604030504040204" pitchFamily="50" charset="-128"/>
            </a:rPr>
            <a:t>行目が何月になっているかを確認する事。</a:t>
          </a:r>
          <a:endParaRPr kumimoji="1" lang="en-US" altLang="ja-JP" sz="1200" b="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10</xdr:col>
      <xdr:colOff>68036</xdr:colOff>
      <xdr:row>23</xdr:row>
      <xdr:rowOff>54429</xdr:rowOff>
    </xdr:from>
    <xdr:ext cx="2925536" cy="1108509"/>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8981531" y="4554039"/>
          <a:ext cx="2925536" cy="1108509"/>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kumimoji="1" lang="en-US" altLang="ja-JP" sz="1200" b="0">
              <a:solidFill>
                <a:srgbClr val="FF0000"/>
              </a:solidFill>
              <a:latin typeface="Meiryo UI" panose="020B0604030504040204" pitchFamily="50" charset="-128"/>
              <a:ea typeface="Meiryo UI" panose="020B0604030504040204" pitchFamily="50" charset="-128"/>
            </a:rPr>
            <a:t>※</a:t>
          </a:r>
          <a:r>
            <a:rPr kumimoji="1" lang="ja-JP" altLang="en-US" sz="1200" b="0">
              <a:solidFill>
                <a:srgbClr val="FF0000"/>
              </a:solidFill>
              <a:latin typeface="Meiryo UI" panose="020B0604030504040204" pitchFamily="50" charset="-128"/>
              <a:ea typeface="Meiryo UI" panose="020B0604030504040204" pitchFamily="50" charset="-128"/>
            </a:rPr>
            <a:t>注意</a:t>
          </a:r>
          <a:r>
            <a:rPr kumimoji="1" lang="en-US" altLang="ja-JP" sz="1200" b="0">
              <a:solidFill>
                <a:srgbClr val="FF0000"/>
              </a:solidFill>
              <a:latin typeface="Meiryo UI" panose="020B0604030504040204" pitchFamily="50" charset="-128"/>
              <a:ea typeface="Meiryo UI" panose="020B0604030504040204" pitchFamily="50" charset="-128"/>
            </a:rPr>
            <a:t>※</a:t>
          </a:r>
        </a:p>
        <a:p>
          <a:pPr algn="l"/>
          <a:r>
            <a:rPr kumimoji="1" lang="en-US" altLang="ja-JP" sz="1200" b="0">
              <a:solidFill>
                <a:srgbClr val="FF0000"/>
              </a:solidFill>
              <a:latin typeface="Meiryo UI" panose="020B0604030504040204" pitchFamily="50" charset="-128"/>
              <a:ea typeface="Meiryo UI" panose="020B0604030504040204" pitchFamily="50" charset="-128"/>
            </a:rPr>
            <a:t>EUE</a:t>
          </a:r>
          <a:r>
            <a:rPr kumimoji="1" lang="ja-JP" altLang="en-US" sz="1200" b="0">
              <a:solidFill>
                <a:srgbClr val="FF0000"/>
              </a:solidFill>
              <a:latin typeface="Meiryo UI" panose="020B0604030504040204" pitchFamily="50" charset="-128"/>
              <a:ea typeface="Meiryo UI" panose="020B0604030504040204" pitchFamily="50" charset="-128"/>
            </a:rPr>
            <a:t>チームの資料は１月はじまりの表となっている場合があるので、貼り付け時には</a:t>
          </a:r>
          <a:r>
            <a:rPr kumimoji="1" lang="en-US" altLang="ja-JP" sz="1200" b="0">
              <a:solidFill>
                <a:srgbClr val="FF0000"/>
              </a:solidFill>
              <a:latin typeface="Meiryo UI" panose="020B0604030504040204" pitchFamily="50" charset="-128"/>
              <a:ea typeface="Meiryo UI" panose="020B0604030504040204" pitchFamily="50" charset="-128"/>
            </a:rPr>
            <a:t>1</a:t>
          </a:r>
          <a:r>
            <a:rPr kumimoji="1" lang="ja-JP" altLang="en-US" sz="1200" b="0">
              <a:solidFill>
                <a:srgbClr val="FF0000"/>
              </a:solidFill>
              <a:latin typeface="Meiryo UI" panose="020B0604030504040204" pitchFamily="50" charset="-128"/>
              <a:ea typeface="Meiryo UI" panose="020B0604030504040204" pitchFamily="50" charset="-128"/>
            </a:rPr>
            <a:t>行目が何月になっているかを確認する事。</a:t>
          </a:r>
          <a:endParaRPr kumimoji="1" lang="en-US" altLang="ja-JP" sz="1200" b="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10</xdr:col>
      <xdr:colOff>95250</xdr:colOff>
      <xdr:row>19</xdr:row>
      <xdr:rowOff>81643</xdr:rowOff>
    </xdr:from>
    <xdr:ext cx="2646922" cy="600421"/>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9006840" y="3817348"/>
          <a:ext cx="2646922" cy="600421"/>
        </a:xfrm>
        <a:prstGeom prst="rect">
          <a:avLst/>
        </a:prstGeom>
        <a:solidFill>
          <a:schemeClr val="accent4">
            <a:lumMod val="40000"/>
            <a:lumOff val="60000"/>
          </a:schemeClr>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2024</a:t>
          </a:r>
          <a:r>
            <a:rPr kumimoji="1" lang="ja-JP" altLang="en-US" sz="1200" b="0">
              <a:solidFill>
                <a:srgbClr val="FF0000"/>
              </a:solidFill>
              <a:latin typeface="Meiryo UI" panose="020B0604030504040204" pitchFamily="50" charset="-128"/>
              <a:ea typeface="Meiryo UI" panose="020B0604030504040204" pitchFamily="50" charset="-128"/>
            </a:rPr>
            <a:t>共計作成用調整係数</a:t>
          </a:r>
          <a:endParaRPr kumimoji="1" lang="en-US" altLang="ja-JP" sz="1200" b="0">
            <a:solidFill>
              <a:srgbClr val="FF0000"/>
            </a:solidFill>
            <a:latin typeface="Meiryo UI" panose="020B0604030504040204" pitchFamily="50" charset="-128"/>
            <a:ea typeface="Meiryo UI" panose="020B0604030504040204" pitchFamily="50" charset="-128"/>
          </a:endParaRPr>
        </a:p>
        <a:p>
          <a:pPr algn="ctr"/>
          <a:r>
            <a:rPr kumimoji="1" lang="ja-JP" altLang="en-US" sz="1200" b="0">
              <a:solidFill>
                <a:srgbClr val="FF0000"/>
              </a:solidFill>
              <a:latin typeface="Meiryo UI" panose="020B0604030504040204" pitchFamily="50" charset="-128"/>
              <a:ea typeface="Meiryo UI" panose="020B0604030504040204" pitchFamily="50" charset="-128"/>
            </a:rPr>
            <a:t>（</a:t>
          </a:r>
          <a:r>
            <a:rPr kumimoji="1" lang="en-US" altLang="ja-JP" sz="1200" b="0">
              <a:solidFill>
                <a:srgbClr val="FF0000"/>
              </a:solidFill>
              <a:latin typeface="Meiryo UI" panose="020B0604030504040204" pitchFamily="50" charset="-128"/>
              <a:ea typeface="Meiryo UI" panose="020B0604030504040204" pitchFamily="50" charset="-128"/>
            </a:rPr>
            <a:t>2033</a:t>
          </a:r>
          <a:r>
            <a:rPr kumimoji="1" lang="ja-JP" altLang="en-US" sz="1200" b="0">
              <a:solidFill>
                <a:srgbClr val="FF0000"/>
              </a:solidFill>
              <a:latin typeface="Meiryo UI" panose="020B0604030504040204" pitchFamily="50" charset="-128"/>
              <a:ea typeface="Meiryo UI" panose="020B0604030504040204" pitchFamily="50" charset="-128"/>
            </a:rPr>
            <a:t>年度断面）</a:t>
          </a:r>
          <a:endParaRPr kumimoji="1" lang="en-US" altLang="ja-JP" sz="1200" b="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2</xdr:col>
      <xdr:colOff>108857</xdr:colOff>
      <xdr:row>15</xdr:row>
      <xdr:rowOff>108858</xdr:rowOff>
    </xdr:from>
    <xdr:ext cx="2646922" cy="600421"/>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2802527" y="3002553"/>
          <a:ext cx="2646922" cy="600421"/>
        </a:xfrm>
        <a:prstGeom prst="rect">
          <a:avLst/>
        </a:prstGeom>
        <a:solidFill>
          <a:schemeClr val="accent4">
            <a:lumMod val="40000"/>
            <a:lumOff val="60000"/>
          </a:schemeClr>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2024</a:t>
          </a:r>
          <a:r>
            <a:rPr kumimoji="1" lang="ja-JP" altLang="en-US" sz="1200" b="0">
              <a:solidFill>
                <a:srgbClr val="FF0000"/>
              </a:solidFill>
              <a:latin typeface="Meiryo UI" panose="020B0604030504040204" pitchFamily="50" charset="-128"/>
              <a:ea typeface="Meiryo UI" panose="020B0604030504040204" pitchFamily="50" charset="-128"/>
            </a:rPr>
            <a:t>共計作成用調整係数</a:t>
          </a:r>
          <a:endParaRPr kumimoji="1" lang="en-US" altLang="ja-JP" sz="1200" b="0">
            <a:solidFill>
              <a:srgbClr val="FF0000"/>
            </a:solidFill>
            <a:latin typeface="Meiryo UI" panose="020B0604030504040204" pitchFamily="50" charset="-128"/>
            <a:ea typeface="Meiryo UI" panose="020B0604030504040204" pitchFamily="50" charset="-128"/>
          </a:endParaRPr>
        </a:p>
        <a:p>
          <a:pPr algn="ctr"/>
          <a:r>
            <a:rPr kumimoji="1" lang="ja-JP" altLang="en-US" sz="1200" b="0">
              <a:solidFill>
                <a:srgbClr val="FF0000"/>
              </a:solidFill>
              <a:latin typeface="Meiryo UI" panose="020B0604030504040204" pitchFamily="50" charset="-128"/>
              <a:ea typeface="Meiryo UI" panose="020B0604030504040204" pitchFamily="50" charset="-128"/>
            </a:rPr>
            <a:t>（</a:t>
          </a:r>
          <a:r>
            <a:rPr kumimoji="1" lang="en-US" altLang="ja-JP" sz="1200" b="0">
              <a:solidFill>
                <a:srgbClr val="FF0000"/>
              </a:solidFill>
              <a:latin typeface="Meiryo UI" panose="020B0604030504040204" pitchFamily="50" charset="-128"/>
              <a:ea typeface="Meiryo UI" panose="020B0604030504040204" pitchFamily="50" charset="-128"/>
            </a:rPr>
            <a:t>2033</a:t>
          </a:r>
          <a:r>
            <a:rPr kumimoji="1" lang="ja-JP" altLang="en-US" sz="1200" b="0">
              <a:solidFill>
                <a:srgbClr val="FF0000"/>
              </a:solidFill>
              <a:latin typeface="Meiryo UI" panose="020B0604030504040204" pitchFamily="50" charset="-128"/>
              <a:ea typeface="Meiryo UI" panose="020B0604030504040204" pitchFamily="50" charset="-128"/>
            </a:rPr>
            <a:t>年度断面）</a:t>
          </a:r>
          <a:endParaRPr kumimoji="1" lang="en-US" altLang="ja-JP" sz="1200" b="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10</xdr:col>
      <xdr:colOff>111579</xdr:colOff>
      <xdr:row>2</xdr:row>
      <xdr:rowOff>206828</xdr:rowOff>
    </xdr:from>
    <xdr:ext cx="2646922" cy="600421"/>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9026979" y="591638"/>
          <a:ext cx="2646922" cy="600421"/>
        </a:xfrm>
        <a:prstGeom prst="rect">
          <a:avLst/>
        </a:prstGeom>
        <a:solidFill>
          <a:schemeClr val="accent4">
            <a:lumMod val="40000"/>
            <a:lumOff val="60000"/>
          </a:schemeClr>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2024</a:t>
          </a:r>
          <a:r>
            <a:rPr kumimoji="1" lang="ja-JP" altLang="en-US" sz="1200" b="0">
              <a:solidFill>
                <a:srgbClr val="FF0000"/>
              </a:solidFill>
              <a:latin typeface="Meiryo UI" panose="020B0604030504040204" pitchFamily="50" charset="-128"/>
              <a:ea typeface="Meiryo UI" panose="020B0604030504040204" pitchFamily="50" charset="-128"/>
            </a:rPr>
            <a:t>共計作成用調整係数</a:t>
          </a:r>
          <a:endParaRPr kumimoji="1" lang="en-US" altLang="ja-JP" sz="1200" b="0">
            <a:solidFill>
              <a:srgbClr val="FF0000"/>
            </a:solidFill>
            <a:latin typeface="Meiryo UI" panose="020B0604030504040204" pitchFamily="50" charset="-128"/>
            <a:ea typeface="Meiryo UI" panose="020B0604030504040204" pitchFamily="50" charset="-128"/>
          </a:endParaRPr>
        </a:p>
        <a:p>
          <a:pPr algn="ctr"/>
          <a:r>
            <a:rPr kumimoji="1" lang="ja-JP" altLang="en-US" sz="1200" b="0">
              <a:solidFill>
                <a:srgbClr val="FF0000"/>
              </a:solidFill>
              <a:latin typeface="Meiryo UI" panose="020B0604030504040204" pitchFamily="50" charset="-128"/>
              <a:ea typeface="Meiryo UI" panose="020B0604030504040204" pitchFamily="50" charset="-128"/>
            </a:rPr>
            <a:t>（</a:t>
          </a:r>
          <a:r>
            <a:rPr kumimoji="1" lang="en-US" altLang="ja-JP" sz="1200" b="0">
              <a:solidFill>
                <a:srgbClr val="FF0000"/>
              </a:solidFill>
              <a:latin typeface="Meiryo UI" panose="020B0604030504040204" pitchFamily="50" charset="-128"/>
              <a:ea typeface="Meiryo UI" panose="020B0604030504040204" pitchFamily="50" charset="-128"/>
            </a:rPr>
            <a:t>2033</a:t>
          </a:r>
          <a:r>
            <a:rPr kumimoji="1" lang="ja-JP" altLang="en-US" sz="1200" b="0">
              <a:solidFill>
                <a:srgbClr val="FF0000"/>
              </a:solidFill>
              <a:latin typeface="Meiryo UI" panose="020B0604030504040204" pitchFamily="50" charset="-128"/>
              <a:ea typeface="Meiryo UI" panose="020B0604030504040204" pitchFamily="50" charset="-128"/>
            </a:rPr>
            <a:t>年度断面）</a:t>
          </a:r>
          <a:endParaRPr kumimoji="1" lang="en-US" altLang="ja-JP" sz="1200" b="0">
            <a:solidFill>
              <a:srgbClr val="FF0000"/>
            </a:solidFill>
            <a:latin typeface="Meiryo UI" panose="020B0604030504040204" pitchFamily="50" charset="-128"/>
            <a:ea typeface="Meiryo UI" panose="020B0604030504040204" pitchFamily="50" charset="-128"/>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13</xdr:col>
      <xdr:colOff>47625</xdr:colOff>
      <xdr:row>2</xdr:row>
      <xdr:rowOff>23813</xdr:rowOff>
    </xdr:from>
    <xdr:ext cx="2646922" cy="600421"/>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9215438" y="440532"/>
          <a:ext cx="2646922" cy="600421"/>
        </a:xfrm>
        <a:prstGeom prst="rect">
          <a:avLst/>
        </a:prstGeom>
        <a:solidFill>
          <a:schemeClr val="accent4">
            <a:lumMod val="40000"/>
            <a:lumOff val="60000"/>
          </a:schemeClr>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2024</a:t>
          </a:r>
          <a:r>
            <a:rPr kumimoji="1" lang="ja-JP" altLang="en-US" sz="1200" b="0">
              <a:solidFill>
                <a:srgbClr val="FF0000"/>
              </a:solidFill>
              <a:latin typeface="Meiryo UI" panose="020B0604030504040204" pitchFamily="50" charset="-128"/>
              <a:ea typeface="Meiryo UI" panose="020B0604030504040204" pitchFamily="50" charset="-128"/>
            </a:rPr>
            <a:t>共計作成用調整係数</a:t>
          </a:r>
          <a:endParaRPr kumimoji="1" lang="en-US" altLang="ja-JP" sz="1200" b="0">
            <a:solidFill>
              <a:srgbClr val="FF0000"/>
            </a:solidFill>
            <a:latin typeface="Meiryo UI" panose="020B0604030504040204" pitchFamily="50" charset="-128"/>
            <a:ea typeface="Meiryo UI" panose="020B0604030504040204" pitchFamily="50" charset="-128"/>
          </a:endParaRPr>
        </a:p>
        <a:p>
          <a:pPr algn="ctr"/>
          <a:r>
            <a:rPr kumimoji="1" lang="ja-JP" altLang="en-US" sz="1200" b="0">
              <a:solidFill>
                <a:srgbClr val="FF0000"/>
              </a:solidFill>
              <a:latin typeface="Meiryo UI" panose="020B0604030504040204" pitchFamily="50" charset="-128"/>
              <a:ea typeface="Meiryo UI" panose="020B0604030504040204" pitchFamily="50" charset="-128"/>
            </a:rPr>
            <a:t>（</a:t>
          </a:r>
          <a:r>
            <a:rPr kumimoji="1" lang="en-US" altLang="ja-JP" sz="1200" b="0">
              <a:solidFill>
                <a:srgbClr val="FF0000"/>
              </a:solidFill>
              <a:latin typeface="Meiryo UI" panose="020B0604030504040204" pitchFamily="50" charset="-128"/>
              <a:ea typeface="Meiryo UI" panose="020B0604030504040204" pitchFamily="50" charset="-128"/>
            </a:rPr>
            <a:t>2033</a:t>
          </a:r>
          <a:r>
            <a:rPr kumimoji="1" lang="ja-JP" altLang="en-US" sz="1200" b="0">
              <a:solidFill>
                <a:srgbClr val="FF0000"/>
              </a:solidFill>
              <a:latin typeface="Meiryo UI" panose="020B0604030504040204" pitchFamily="50" charset="-128"/>
              <a:ea typeface="Meiryo UI" panose="020B0604030504040204" pitchFamily="50" charset="-128"/>
            </a:rPr>
            <a:t>年度断面）</a:t>
          </a:r>
          <a:endParaRPr kumimoji="1" lang="en-US" altLang="ja-JP" sz="1200" b="0">
            <a:solidFill>
              <a:srgbClr val="FF0000"/>
            </a:solidFill>
            <a:latin typeface="Meiryo UI" panose="020B0604030504040204" pitchFamily="50" charset="-128"/>
            <a:ea typeface="Meiryo UI" panose="020B0604030504040204" pitchFamily="50" charset="-128"/>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3" Type="http://schemas.openxmlformats.org/officeDocument/2006/relationships/hyperlink" Target="../2024AX_&#35519;&#25972;&#20418;&#25968;&#65288;&#20379;&#32102;&#20449;&#38972;&#24230;&#35413;&#20385;T&#8658;&#65289;" TargetMode="External"/><Relationship Id="rId7" Type="http://schemas.openxmlformats.org/officeDocument/2006/relationships/comments" Target="../comments1.xml"/><Relationship Id="rId2" Type="http://schemas.openxmlformats.org/officeDocument/2006/relationships/hyperlink" Target="../2024AX_&#35519;&#25972;&#20418;&#25968;&#65288;&#20379;&#32102;&#20449;&#38972;&#24230;&#35413;&#20385;T&#8658;&#65289;" TargetMode="External"/><Relationship Id="rId1" Type="http://schemas.openxmlformats.org/officeDocument/2006/relationships/hyperlink" Target="../2024AX_&#35519;&#25972;&#20418;&#25968;&#65288;&#20379;&#32102;&#20449;&#38972;&#24230;&#35413;&#20385;T&#8658;&#65289;" TargetMode="External"/><Relationship Id="rId6" Type="http://schemas.openxmlformats.org/officeDocument/2006/relationships/vmlDrawing" Target="../drawings/vmlDrawing2.vml"/><Relationship Id="rId5" Type="http://schemas.openxmlformats.org/officeDocument/2006/relationships/drawing" Target="../drawings/drawing5.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hyperlink" Target="../2024AX_&#35519;&#25972;&#20418;&#25968;&#65288;&#20379;&#32102;&#20449;&#38972;&#24230;&#35413;&#20385;T&#8658;&#65289;" TargetMode="External"/><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90406-61E7-4F45-B799-81D18FFB9328}">
  <sheetPr>
    <pageSetUpPr fitToPage="1"/>
  </sheetPr>
  <dimension ref="B1:Q59"/>
  <sheetViews>
    <sheetView showGridLines="0" tabSelected="1" view="pageBreakPreview" zoomScale="60" zoomScaleNormal="50" workbookViewId="0"/>
  </sheetViews>
  <sheetFormatPr defaultColWidth="8.625" defaultRowHeight="15.75" x14ac:dyDescent="0.25"/>
  <cols>
    <col min="1" max="2" width="1.875" style="26" customWidth="1"/>
    <col min="3" max="3" width="31.125" style="26" customWidth="1"/>
    <col min="4" max="16" width="8.625" style="26"/>
    <col min="17" max="17" width="2.875" style="26" customWidth="1"/>
    <col min="18" max="16384" width="8.625" style="26"/>
  </cols>
  <sheetData>
    <row r="1" spans="3:17" ht="16.5" x14ac:dyDescent="0.25">
      <c r="C1" s="30" t="s">
        <v>32</v>
      </c>
      <c r="D1" s="11" t="s">
        <v>33</v>
      </c>
      <c r="E1" s="10"/>
      <c r="F1" s="10"/>
      <c r="G1" s="12" t="s">
        <v>34</v>
      </c>
      <c r="Q1" s="63"/>
    </row>
    <row r="4" spans="3:17" x14ac:dyDescent="0.25">
      <c r="C4" s="157" t="s">
        <v>84</v>
      </c>
      <c r="D4" s="157"/>
      <c r="E4" s="157"/>
      <c r="F4" s="157"/>
      <c r="G4" s="157"/>
      <c r="H4" s="157"/>
      <c r="I4" s="157"/>
      <c r="J4" s="157"/>
      <c r="K4" s="157"/>
      <c r="L4" s="157"/>
      <c r="M4" s="157"/>
      <c r="N4" s="157"/>
      <c r="O4" s="157"/>
      <c r="P4" s="157"/>
    </row>
    <row r="6" spans="3:17" ht="34.9" customHeight="1" x14ac:dyDescent="0.25">
      <c r="C6" s="18" t="s">
        <v>39</v>
      </c>
      <c r="D6" s="158" t="s">
        <v>83</v>
      </c>
      <c r="E6" s="158"/>
      <c r="F6" s="158"/>
      <c r="G6" s="158"/>
      <c r="H6" s="158"/>
      <c r="I6" s="158"/>
      <c r="J6" s="158"/>
      <c r="K6" s="158"/>
      <c r="L6" s="158"/>
      <c r="M6" s="158"/>
      <c r="N6" s="158"/>
      <c r="O6" s="158"/>
      <c r="P6" s="158"/>
      <c r="Q6" s="20"/>
    </row>
    <row r="8" spans="3:17" ht="16.5" x14ac:dyDescent="0.25">
      <c r="D8" s="127"/>
      <c r="E8" s="127"/>
      <c r="F8" s="127"/>
      <c r="G8" s="127"/>
      <c r="H8" s="127"/>
      <c r="I8" s="127"/>
      <c r="J8" s="127"/>
      <c r="K8" s="127"/>
      <c r="L8" s="159" t="s">
        <v>35</v>
      </c>
      <c r="M8" s="159"/>
      <c r="N8" s="159"/>
      <c r="O8" s="159"/>
      <c r="P8" s="159"/>
    </row>
    <row r="9" spans="3:17" ht="23.45" customHeight="1" x14ac:dyDescent="0.25">
      <c r="C9" s="31" t="s">
        <v>11</v>
      </c>
      <c r="D9" s="160" t="s">
        <v>12</v>
      </c>
      <c r="E9" s="161"/>
      <c r="F9" s="161"/>
      <c r="G9" s="161"/>
      <c r="H9" s="161"/>
      <c r="I9" s="161"/>
      <c r="J9" s="161"/>
      <c r="K9" s="161"/>
      <c r="L9" s="161"/>
      <c r="M9" s="161"/>
      <c r="N9" s="161"/>
      <c r="O9" s="162"/>
      <c r="P9" s="128" t="s">
        <v>13</v>
      </c>
    </row>
    <row r="10" spans="3:17" ht="29.45" customHeight="1" x14ac:dyDescent="0.25">
      <c r="C10" s="31" t="s">
        <v>14</v>
      </c>
      <c r="D10" s="163">
        <v>0</v>
      </c>
      <c r="E10" s="164"/>
      <c r="F10" s="164"/>
      <c r="G10" s="164"/>
      <c r="H10" s="164"/>
      <c r="I10" s="164"/>
      <c r="J10" s="164"/>
      <c r="K10" s="164"/>
      <c r="L10" s="164"/>
      <c r="M10" s="164"/>
      <c r="N10" s="164"/>
      <c r="O10" s="165"/>
      <c r="P10" s="129"/>
    </row>
    <row r="11" spans="3:17" ht="29.45" customHeight="1" x14ac:dyDescent="0.25">
      <c r="C11" s="7" t="s">
        <v>15</v>
      </c>
      <c r="D11" s="166" t="s">
        <v>36</v>
      </c>
      <c r="E11" s="167"/>
      <c r="F11" s="167"/>
      <c r="G11" s="167"/>
      <c r="H11" s="167"/>
      <c r="I11" s="167"/>
      <c r="J11" s="167"/>
      <c r="K11" s="167"/>
      <c r="L11" s="167"/>
      <c r="M11" s="167"/>
      <c r="N11" s="167"/>
      <c r="O11" s="168"/>
      <c r="P11" s="129"/>
    </row>
    <row r="12" spans="3:17" ht="29.45" customHeight="1" x14ac:dyDescent="0.25">
      <c r="C12" s="27" t="s">
        <v>167</v>
      </c>
      <c r="D12" s="169" t="s">
        <v>162</v>
      </c>
      <c r="E12" s="170"/>
      <c r="F12" s="170"/>
      <c r="G12" s="170"/>
      <c r="H12" s="170"/>
      <c r="I12" s="170"/>
      <c r="J12" s="170"/>
      <c r="K12" s="170"/>
      <c r="L12" s="170"/>
      <c r="M12" s="170"/>
      <c r="N12" s="170"/>
      <c r="O12" s="171"/>
      <c r="P12" s="129"/>
    </row>
    <row r="13" spans="3:17" ht="29.45" customHeight="1" x14ac:dyDescent="0.25">
      <c r="C13" s="28" t="s">
        <v>82</v>
      </c>
      <c r="D13" s="172" t="s">
        <v>78</v>
      </c>
      <c r="E13" s="173"/>
      <c r="F13" s="173"/>
      <c r="G13" s="173"/>
      <c r="H13" s="173"/>
      <c r="I13" s="173"/>
      <c r="J13" s="173"/>
      <c r="K13" s="173"/>
      <c r="L13" s="173"/>
      <c r="M13" s="173"/>
      <c r="N13" s="173"/>
      <c r="O13" s="174"/>
      <c r="P13" s="129"/>
    </row>
    <row r="14" spans="3:17" ht="29.45" customHeight="1" x14ac:dyDescent="0.25">
      <c r="C14" s="29" t="s">
        <v>16</v>
      </c>
      <c r="D14" s="169" t="s">
        <v>3</v>
      </c>
      <c r="E14" s="170"/>
      <c r="F14" s="170"/>
      <c r="G14" s="170"/>
      <c r="H14" s="170"/>
      <c r="I14" s="170"/>
      <c r="J14" s="170"/>
      <c r="K14" s="170"/>
      <c r="L14" s="170"/>
      <c r="M14" s="170"/>
      <c r="N14" s="170"/>
      <c r="O14" s="171"/>
      <c r="P14" s="129"/>
    </row>
    <row r="15" spans="3:17" ht="29.25" customHeight="1" x14ac:dyDescent="0.25">
      <c r="C15" s="19" t="s">
        <v>48</v>
      </c>
      <c r="D15" s="150">
        <v>50000</v>
      </c>
      <c r="E15" s="151"/>
      <c r="F15" s="151"/>
      <c r="G15" s="151"/>
      <c r="H15" s="151"/>
      <c r="I15" s="151"/>
      <c r="J15" s="151"/>
      <c r="K15" s="151"/>
      <c r="L15" s="151"/>
      <c r="M15" s="151"/>
      <c r="N15" s="151"/>
      <c r="O15" s="152"/>
      <c r="P15" s="130" t="s">
        <v>17</v>
      </c>
    </row>
    <row r="16" spans="3:17" ht="23.45" customHeight="1" x14ac:dyDescent="0.25">
      <c r="C16" s="148" t="s">
        <v>49</v>
      </c>
      <c r="D16" s="131" t="s">
        <v>18</v>
      </c>
      <c r="E16" s="132" t="s">
        <v>19</v>
      </c>
      <c r="F16" s="132" t="s">
        <v>20</v>
      </c>
      <c r="G16" s="132" t="s">
        <v>21</v>
      </c>
      <c r="H16" s="132" t="s">
        <v>22</v>
      </c>
      <c r="I16" s="132" t="s">
        <v>23</v>
      </c>
      <c r="J16" s="132" t="s">
        <v>24</v>
      </c>
      <c r="K16" s="132" t="s">
        <v>25</v>
      </c>
      <c r="L16" s="132" t="s">
        <v>26</v>
      </c>
      <c r="M16" s="132" t="s">
        <v>27</v>
      </c>
      <c r="N16" s="132" t="s">
        <v>28</v>
      </c>
      <c r="O16" s="132" t="s">
        <v>29</v>
      </c>
      <c r="P16" s="129"/>
    </row>
    <row r="17" spans="3:16" ht="29.45" customHeight="1" x14ac:dyDescent="0.25">
      <c r="C17" s="149"/>
      <c r="D17" s="133">
        <v>50000</v>
      </c>
      <c r="E17" s="134">
        <v>40000</v>
      </c>
      <c r="F17" s="134">
        <v>50000</v>
      </c>
      <c r="G17" s="134">
        <v>50000</v>
      </c>
      <c r="H17" s="134">
        <v>50000</v>
      </c>
      <c r="I17" s="134">
        <v>50000</v>
      </c>
      <c r="J17" s="134">
        <v>50000</v>
      </c>
      <c r="K17" s="134">
        <v>50000</v>
      </c>
      <c r="L17" s="134">
        <v>50000</v>
      </c>
      <c r="M17" s="134">
        <v>50000</v>
      </c>
      <c r="N17" s="134">
        <v>50000</v>
      </c>
      <c r="O17" s="134">
        <v>40000</v>
      </c>
      <c r="P17" s="130" t="s">
        <v>17</v>
      </c>
    </row>
    <row r="18" spans="3:16" ht="23.45" customHeight="1" x14ac:dyDescent="0.25">
      <c r="C18" s="148" t="s">
        <v>164</v>
      </c>
      <c r="D18" s="131" t="s">
        <v>18</v>
      </c>
      <c r="E18" s="132" t="s">
        <v>19</v>
      </c>
      <c r="F18" s="132" t="s">
        <v>20</v>
      </c>
      <c r="G18" s="132" t="s">
        <v>21</v>
      </c>
      <c r="H18" s="132" t="s">
        <v>22</v>
      </c>
      <c r="I18" s="132" t="s">
        <v>23</v>
      </c>
      <c r="J18" s="132" t="s">
        <v>24</v>
      </c>
      <c r="K18" s="132" t="s">
        <v>25</v>
      </c>
      <c r="L18" s="132" t="s">
        <v>26</v>
      </c>
      <c r="M18" s="132" t="s">
        <v>27</v>
      </c>
      <c r="N18" s="132" t="s">
        <v>28</v>
      </c>
      <c r="O18" s="132" t="s">
        <v>29</v>
      </c>
      <c r="P18" s="129"/>
    </row>
    <row r="19" spans="3:16" ht="29.45" customHeight="1" x14ac:dyDescent="0.25">
      <c r="C19" s="149"/>
      <c r="D19" s="135">
        <v>8</v>
      </c>
      <c r="E19" s="136">
        <v>6</v>
      </c>
      <c r="F19" s="136">
        <v>7</v>
      </c>
      <c r="G19" s="136">
        <v>7</v>
      </c>
      <c r="H19" s="136">
        <v>7</v>
      </c>
      <c r="I19" s="136">
        <v>7</v>
      </c>
      <c r="J19" s="136">
        <v>7</v>
      </c>
      <c r="K19" s="136">
        <v>7</v>
      </c>
      <c r="L19" s="136">
        <v>7</v>
      </c>
      <c r="M19" s="136">
        <v>7</v>
      </c>
      <c r="N19" s="136">
        <v>8</v>
      </c>
      <c r="O19" s="136">
        <v>8</v>
      </c>
      <c r="P19" s="130" t="s">
        <v>41</v>
      </c>
    </row>
    <row r="20" spans="3:16" ht="37.5" customHeight="1" x14ac:dyDescent="0.25">
      <c r="C20" s="125" t="s">
        <v>87</v>
      </c>
      <c r="D20" s="145">
        <v>7</v>
      </c>
      <c r="E20" s="146"/>
      <c r="F20" s="146"/>
      <c r="G20" s="146"/>
      <c r="H20" s="146"/>
      <c r="I20" s="146"/>
      <c r="J20" s="146"/>
      <c r="K20" s="146"/>
      <c r="L20" s="146"/>
      <c r="M20" s="146"/>
      <c r="N20" s="146"/>
      <c r="O20" s="147"/>
      <c r="P20" s="130" t="s">
        <v>41</v>
      </c>
    </row>
    <row r="21" spans="3:16" ht="23.45" customHeight="1" x14ac:dyDescent="0.25">
      <c r="C21" s="148" t="s">
        <v>50</v>
      </c>
      <c r="D21" s="137" t="s">
        <v>40</v>
      </c>
      <c r="E21" s="137" t="s">
        <v>19</v>
      </c>
      <c r="F21" s="137" t="s">
        <v>20</v>
      </c>
      <c r="G21" s="137" t="s">
        <v>21</v>
      </c>
      <c r="H21" s="137" t="s">
        <v>22</v>
      </c>
      <c r="I21" s="137" t="s">
        <v>23</v>
      </c>
      <c r="J21" s="137" t="s">
        <v>24</v>
      </c>
      <c r="K21" s="137" t="s">
        <v>25</v>
      </c>
      <c r="L21" s="137" t="s">
        <v>26</v>
      </c>
      <c r="M21" s="137" t="s">
        <v>27</v>
      </c>
      <c r="N21" s="137" t="s">
        <v>28</v>
      </c>
      <c r="O21" s="137" t="s">
        <v>29</v>
      </c>
      <c r="P21" s="129"/>
    </row>
    <row r="22" spans="3:16" ht="29.45" customHeight="1" x14ac:dyDescent="0.25">
      <c r="C22" s="149"/>
      <c r="D22" s="35">
        <v>400000</v>
      </c>
      <c r="E22" s="35">
        <v>240000</v>
      </c>
      <c r="F22" s="35">
        <v>350000</v>
      </c>
      <c r="G22" s="35">
        <v>350000</v>
      </c>
      <c r="H22" s="35">
        <v>350000</v>
      </c>
      <c r="I22" s="35">
        <v>350000</v>
      </c>
      <c r="J22" s="35">
        <v>350000</v>
      </c>
      <c r="K22" s="35">
        <v>350000</v>
      </c>
      <c r="L22" s="35">
        <v>350000</v>
      </c>
      <c r="M22" s="35">
        <v>350000</v>
      </c>
      <c r="N22" s="35">
        <v>400000</v>
      </c>
      <c r="O22" s="35">
        <v>320000</v>
      </c>
      <c r="P22" s="130" t="s">
        <v>42</v>
      </c>
    </row>
    <row r="23" spans="3:16" ht="23.45" customHeight="1" x14ac:dyDescent="0.25">
      <c r="C23" s="148" t="s">
        <v>43</v>
      </c>
      <c r="D23" s="137" t="s">
        <v>40</v>
      </c>
      <c r="E23" s="137" t="s">
        <v>19</v>
      </c>
      <c r="F23" s="137" t="s">
        <v>20</v>
      </c>
      <c r="G23" s="137" t="s">
        <v>21</v>
      </c>
      <c r="H23" s="137" t="s">
        <v>22</v>
      </c>
      <c r="I23" s="137" t="s">
        <v>23</v>
      </c>
      <c r="J23" s="137" t="s">
        <v>24</v>
      </c>
      <c r="K23" s="137" t="s">
        <v>25</v>
      </c>
      <c r="L23" s="137" t="s">
        <v>26</v>
      </c>
      <c r="M23" s="137" t="s">
        <v>27</v>
      </c>
      <c r="N23" s="137" t="s">
        <v>28</v>
      </c>
      <c r="O23" s="137" t="s">
        <v>29</v>
      </c>
      <c r="P23" s="129"/>
    </row>
    <row r="24" spans="3:16" ht="29.45" customHeight="1" x14ac:dyDescent="0.25">
      <c r="C24" s="149"/>
      <c r="D24" s="25">
        <v>1</v>
      </c>
      <c r="E24" s="25">
        <v>0.81017950986255194</v>
      </c>
      <c r="F24" s="25">
        <v>0.92213168692788217</v>
      </c>
      <c r="G24" s="25">
        <v>0.99916299118245677</v>
      </c>
      <c r="H24" s="25">
        <v>0.98813737650332345</v>
      </c>
      <c r="I24" s="25">
        <v>0.98345137783620451</v>
      </c>
      <c r="J24" s="25">
        <v>0.95380400738402749</v>
      </c>
      <c r="K24" s="25">
        <v>0.8501138764326599</v>
      </c>
      <c r="L24" s="25">
        <v>0.88800828949475796</v>
      </c>
      <c r="M24" s="25">
        <v>0.90995341130358676</v>
      </c>
      <c r="N24" s="25">
        <v>0.94974015590657057</v>
      </c>
      <c r="O24" s="25">
        <v>0.96028428910485109</v>
      </c>
      <c r="P24" s="130" t="s">
        <v>44</v>
      </c>
    </row>
    <row r="25" spans="3:16" ht="29.45" customHeight="1" x14ac:dyDescent="0.25">
      <c r="C25" s="31" t="s">
        <v>30</v>
      </c>
      <c r="D25" s="153">
        <v>45254</v>
      </c>
      <c r="E25" s="154"/>
      <c r="F25" s="154"/>
      <c r="G25" s="154"/>
      <c r="H25" s="154"/>
      <c r="I25" s="154"/>
      <c r="J25" s="154"/>
      <c r="K25" s="154"/>
      <c r="L25" s="154"/>
      <c r="M25" s="154"/>
      <c r="N25" s="154"/>
      <c r="O25" s="155"/>
      <c r="P25" s="130" t="s">
        <v>17</v>
      </c>
    </row>
    <row r="26" spans="3:16" ht="23.45" customHeight="1" x14ac:dyDescent="0.25">
      <c r="C26" s="156" t="s">
        <v>51</v>
      </c>
      <c r="D26" s="131" t="s">
        <v>18</v>
      </c>
      <c r="E26" s="132" t="s">
        <v>19</v>
      </c>
      <c r="F26" s="132" t="s">
        <v>20</v>
      </c>
      <c r="G26" s="132" t="s">
        <v>21</v>
      </c>
      <c r="H26" s="132" t="s">
        <v>22</v>
      </c>
      <c r="I26" s="132" t="s">
        <v>23</v>
      </c>
      <c r="J26" s="132" t="s">
        <v>24</v>
      </c>
      <c r="K26" s="132" t="s">
        <v>25</v>
      </c>
      <c r="L26" s="132" t="s">
        <v>26</v>
      </c>
      <c r="M26" s="132" t="s">
        <v>27</v>
      </c>
      <c r="N26" s="132" t="s">
        <v>28</v>
      </c>
      <c r="O26" s="132" t="s">
        <v>29</v>
      </c>
      <c r="P26" s="129"/>
    </row>
    <row r="27" spans="3:16" ht="29.45" customHeight="1" x14ac:dyDescent="0.25">
      <c r="C27" s="149"/>
      <c r="D27" s="138">
        <v>50000</v>
      </c>
      <c r="E27" s="139">
        <v>40000</v>
      </c>
      <c r="F27" s="139">
        <v>50000</v>
      </c>
      <c r="G27" s="139">
        <v>50000</v>
      </c>
      <c r="H27" s="139">
        <v>50000</v>
      </c>
      <c r="I27" s="139">
        <v>50000</v>
      </c>
      <c r="J27" s="139">
        <v>50000</v>
      </c>
      <c r="K27" s="139">
        <v>50000</v>
      </c>
      <c r="L27" s="139">
        <v>50000</v>
      </c>
      <c r="M27" s="139">
        <v>50000</v>
      </c>
      <c r="N27" s="139">
        <v>50000</v>
      </c>
      <c r="O27" s="139">
        <v>40000</v>
      </c>
      <c r="P27" s="130" t="s">
        <v>17</v>
      </c>
    </row>
    <row r="28" spans="3:16" ht="23.45" customHeight="1" x14ac:dyDescent="0.25">
      <c r="C28" s="148" t="s">
        <v>74</v>
      </c>
      <c r="D28" s="131" t="s">
        <v>18</v>
      </c>
      <c r="E28" s="132" t="s">
        <v>19</v>
      </c>
      <c r="F28" s="132" t="s">
        <v>20</v>
      </c>
      <c r="G28" s="132" t="s">
        <v>21</v>
      </c>
      <c r="H28" s="132" t="s">
        <v>22</v>
      </c>
      <c r="I28" s="132" t="s">
        <v>23</v>
      </c>
      <c r="J28" s="132" t="s">
        <v>24</v>
      </c>
      <c r="K28" s="132" t="s">
        <v>25</v>
      </c>
      <c r="L28" s="132" t="s">
        <v>26</v>
      </c>
      <c r="M28" s="132" t="s">
        <v>27</v>
      </c>
      <c r="N28" s="132" t="s">
        <v>28</v>
      </c>
      <c r="O28" s="132" t="s">
        <v>29</v>
      </c>
      <c r="P28" s="129"/>
    </row>
    <row r="29" spans="3:16" ht="29.45" customHeight="1" x14ac:dyDescent="0.25">
      <c r="C29" s="149"/>
      <c r="D29" s="140">
        <v>8</v>
      </c>
      <c r="E29" s="141">
        <v>6</v>
      </c>
      <c r="F29" s="141">
        <v>7</v>
      </c>
      <c r="G29" s="141">
        <v>7</v>
      </c>
      <c r="H29" s="141">
        <v>7</v>
      </c>
      <c r="I29" s="141">
        <v>7</v>
      </c>
      <c r="J29" s="141">
        <v>7</v>
      </c>
      <c r="K29" s="141">
        <v>7</v>
      </c>
      <c r="L29" s="141">
        <v>7</v>
      </c>
      <c r="M29" s="141">
        <v>7</v>
      </c>
      <c r="N29" s="141">
        <v>8</v>
      </c>
      <c r="O29" s="141">
        <v>8</v>
      </c>
      <c r="P29" s="130" t="s">
        <v>41</v>
      </c>
    </row>
    <row r="30" spans="3:16" ht="45.75" customHeight="1" x14ac:dyDescent="0.25">
      <c r="C30" s="125" t="s">
        <v>85</v>
      </c>
      <c r="D30" s="145">
        <v>7</v>
      </c>
      <c r="E30" s="146"/>
      <c r="F30" s="146"/>
      <c r="G30" s="146"/>
      <c r="H30" s="146"/>
      <c r="I30" s="146"/>
      <c r="J30" s="146"/>
      <c r="K30" s="146"/>
      <c r="L30" s="146"/>
      <c r="M30" s="146"/>
      <c r="N30" s="146"/>
      <c r="O30" s="147"/>
      <c r="P30" s="130" t="s">
        <v>86</v>
      </c>
    </row>
    <row r="31" spans="3:16" ht="23.45" customHeight="1" x14ac:dyDescent="0.25">
      <c r="C31" s="148" t="s">
        <v>52</v>
      </c>
      <c r="D31" s="137" t="s">
        <v>40</v>
      </c>
      <c r="E31" s="137" t="s">
        <v>19</v>
      </c>
      <c r="F31" s="137" t="s">
        <v>20</v>
      </c>
      <c r="G31" s="137" t="s">
        <v>21</v>
      </c>
      <c r="H31" s="137" t="s">
        <v>22</v>
      </c>
      <c r="I31" s="137" t="s">
        <v>23</v>
      </c>
      <c r="J31" s="137" t="s">
        <v>24</v>
      </c>
      <c r="K31" s="137" t="s">
        <v>25</v>
      </c>
      <c r="L31" s="137" t="s">
        <v>26</v>
      </c>
      <c r="M31" s="137" t="s">
        <v>27</v>
      </c>
      <c r="N31" s="137" t="s">
        <v>28</v>
      </c>
      <c r="O31" s="137" t="s">
        <v>29</v>
      </c>
      <c r="P31" s="129"/>
    </row>
    <row r="32" spans="3:16" ht="29.45" customHeight="1" x14ac:dyDescent="0.25">
      <c r="C32" s="149"/>
      <c r="D32" s="35">
        <v>400000</v>
      </c>
      <c r="E32" s="35">
        <v>240000</v>
      </c>
      <c r="F32" s="35">
        <v>350000</v>
      </c>
      <c r="G32" s="35">
        <v>350000</v>
      </c>
      <c r="H32" s="35">
        <v>350000</v>
      </c>
      <c r="I32" s="35">
        <v>350000</v>
      </c>
      <c r="J32" s="35">
        <v>350000</v>
      </c>
      <c r="K32" s="35">
        <v>350000</v>
      </c>
      <c r="L32" s="35">
        <v>350000</v>
      </c>
      <c r="M32" s="35">
        <v>350000</v>
      </c>
      <c r="N32" s="35">
        <v>400000</v>
      </c>
      <c r="O32" s="35">
        <v>320000</v>
      </c>
      <c r="P32" s="130" t="s">
        <v>42</v>
      </c>
    </row>
    <row r="33" spans="2:16" ht="23.45" customHeight="1" x14ac:dyDescent="0.25">
      <c r="C33" s="148" t="s">
        <v>47</v>
      </c>
      <c r="D33" s="137" t="s">
        <v>40</v>
      </c>
      <c r="E33" s="137" t="s">
        <v>19</v>
      </c>
      <c r="F33" s="137" t="s">
        <v>20</v>
      </c>
      <c r="G33" s="137" t="s">
        <v>21</v>
      </c>
      <c r="H33" s="137" t="s">
        <v>22</v>
      </c>
      <c r="I33" s="137" t="s">
        <v>23</v>
      </c>
      <c r="J33" s="137" t="s">
        <v>24</v>
      </c>
      <c r="K33" s="137" t="s">
        <v>25</v>
      </c>
      <c r="L33" s="137" t="s">
        <v>26</v>
      </c>
      <c r="M33" s="137" t="s">
        <v>27</v>
      </c>
      <c r="N33" s="137" t="s">
        <v>28</v>
      </c>
      <c r="O33" s="137" t="s">
        <v>29</v>
      </c>
      <c r="P33" s="129"/>
    </row>
    <row r="34" spans="2:16" ht="29.45" customHeight="1" x14ac:dyDescent="0.25">
      <c r="C34" s="149"/>
      <c r="D34" s="25">
        <v>1</v>
      </c>
      <c r="E34" s="25">
        <v>0.81017950986255194</v>
      </c>
      <c r="F34" s="25">
        <v>0.92213168692788217</v>
      </c>
      <c r="G34" s="25">
        <v>0.99916299118245677</v>
      </c>
      <c r="H34" s="25">
        <v>0.98813737650332345</v>
      </c>
      <c r="I34" s="25">
        <v>0.98345137783620451</v>
      </c>
      <c r="J34" s="25">
        <v>0.95380400738402749</v>
      </c>
      <c r="K34" s="25">
        <v>0.8501138764326599</v>
      </c>
      <c r="L34" s="25">
        <v>0.88800828949475796</v>
      </c>
      <c r="M34" s="25">
        <v>0.90995341130358676</v>
      </c>
      <c r="N34" s="25">
        <v>0.94974015590657057</v>
      </c>
      <c r="O34" s="25">
        <v>0.96028428910485109</v>
      </c>
      <c r="P34" s="130" t="s">
        <v>44</v>
      </c>
    </row>
    <row r="35" spans="2:16" ht="29.45" customHeight="1" x14ac:dyDescent="0.25">
      <c r="C35" s="31" t="s">
        <v>31</v>
      </c>
      <c r="D35" s="153">
        <v>45254</v>
      </c>
      <c r="E35" s="154"/>
      <c r="F35" s="154"/>
      <c r="G35" s="154"/>
      <c r="H35" s="154"/>
      <c r="I35" s="154"/>
      <c r="J35" s="154"/>
      <c r="K35" s="154"/>
      <c r="L35" s="154"/>
      <c r="M35" s="154"/>
      <c r="N35" s="154"/>
      <c r="O35" s="155"/>
      <c r="P35" s="130" t="s">
        <v>17</v>
      </c>
    </row>
    <row r="36" spans="2:16" ht="29.45" customHeight="1" x14ac:dyDescent="0.25">
      <c r="C36" s="29" t="s">
        <v>75</v>
      </c>
      <c r="D36" s="142">
        <v>20</v>
      </c>
      <c r="E36" s="143"/>
      <c r="F36" s="143"/>
      <c r="G36" s="143"/>
      <c r="H36" s="143"/>
      <c r="I36" s="143"/>
      <c r="J36" s="143"/>
      <c r="K36" s="143"/>
      <c r="L36" s="143"/>
      <c r="M36" s="143"/>
      <c r="N36" s="143"/>
      <c r="O36" s="144"/>
      <c r="P36" s="130" t="s">
        <v>76</v>
      </c>
    </row>
    <row r="37" spans="2:16" x14ac:dyDescent="0.25">
      <c r="B37" s="26" t="s">
        <v>37</v>
      </c>
    </row>
    <row r="38" spans="2:16" x14ac:dyDescent="0.25">
      <c r="B38" s="26" t="s">
        <v>160</v>
      </c>
      <c r="C38" s="15"/>
    </row>
    <row r="39" spans="2:16" x14ac:dyDescent="0.25">
      <c r="C39" s="15" t="s">
        <v>154</v>
      </c>
    </row>
    <row r="40" spans="2:16" x14ac:dyDescent="0.25">
      <c r="C40" s="15" t="s">
        <v>38</v>
      </c>
    </row>
    <row r="41" spans="2:16" x14ac:dyDescent="0.25">
      <c r="C41" s="15" t="s">
        <v>168</v>
      </c>
    </row>
    <row r="42" spans="2:16" x14ac:dyDescent="0.25">
      <c r="C42" s="15" t="s">
        <v>170</v>
      </c>
    </row>
    <row r="43" spans="2:16" x14ac:dyDescent="0.25">
      <c r="C43" s="15" t="s">
        <v>53</v>
      </c>
    </row>
    <row r="44" spans="2:16" x14ac:dyDescent="0.25">
      <c r="C44" s="15" t="s">
        <v>54</v>
      </c>
    </row>
    <row r="45" spans="2:16" x14ac:dyDescent="0.25">
      <c r="C45" s="15" t="s">
        <v>165</v>
      </c>
    </row>
    <row r="46" spans="2:16" x14ac:dyDescent="0.25">
      <c r="C46" s="15" t="s">
        <v>88</v>
      </c>
    </row>
    <row r="47" spans="2:16" x14ac:dyDescent="0.25">
      <c r="C47" s="15" t="s">
        <v>55</v>
      </c>
    </row>
    <row r="48" spans="2:16" x14ac:dyDescent="0.25">
      <c r="C48" s="15" t="s">
        <v>45</v>
      </c>
    </row>
    <row r="49" spans="2:3" x14ac:dyDescent="0.25">
      <c r="C49" s="15" t="s">
        <v>155</v>
      </c>
    </row>
    <row r="50" spans="2:3" x14ac:dyDescent="0.25">
      <c r="C50" s="15"/>
    </row>
    <row r="51" spans="2:3" x14ac:dyDescent="0.25">
      <c r="B51" s="26" t="s">
        <v>161</v>
      </c>
      <c r="C51" s="15"/>
    </row>
    <row r="52" spans="2:3" x14ac:dyDescent="0.25">
      <c r="C52" s="15" t="s">
        <v>56</v>
      </c>
    </row>
    <row r="53" spans="2:3" x14ac:dyDescent="0.25">
      <c r="C53" s="15" t="s">
        <v>166</v>
      </c>
    </row>
    <row r="54" spans="2:3" x14ac:dyDescent="0.25">
      <c r="C54" s="15" t="s">
        <v>156</v>
      </c>
    </row>
    <row r="55" spans="2:3" x14ac:dyDescent="0.25">
      <c r="C55" s="15" t="s">
        <v>88</v>
      </c>
    </row>
    <row r="56" spans="2:3" x14ac:dyDescent="0.25">
      <c r="C56" s="15" t="s">
        <v>57</v>
      </c>
    </row>
    <row r="57" spans="2:3" x14ac:dyDescent="0.25">
      <c r="C57" s="15" t="s">
        <v>46</v>
      </c>
    </row>
    <row r="58" spans="2:3" x14ac:dyDescent="0.25">
      <c r="C58" s="15" t="s">
        <v>157</v>
      </c>
    </row>
    <row r="59" spans="2:3" x14ac:dyDescent="0.25">
      <c r="C59" s="15" t="s">
        <v>89</v>
      </c>
    </row>
  </sheetData>
  <sheetProtection algorithmName="SHA-512" hashValue="TDFYOhtJ4D1o8vGcDBvoDEfrkdll6U/UPgGf/rKKC1YnJvGLNkxAhGfOeIn0yl0CiaK/GTPjd/hY2rc4GCGcpg==" saltValue="hNn7XllQjtqFoeoQwAU0/w==" spinCount="100000" sheet="1" objects="1" scenarios="1"/>
  <mergeCells count="23">
    <mergeCell ref="D11:O11"/>
    <mergeCell ref="D12:O12"/>
    <mergeCell ref="D13:O13"/>
    <mergeCell ref="D14:O14"/>
    <mergeCell ref="C18:C19"/>
    <mergeCell ref="C4:P4"/>
    <mergeCell ref="D6:P6"/>
    <mergeCell ref="L8:P8"/>
    <mergeCell ref="D9:O9"/>
    <mergeCell ref="D10:O10"/>
    <mergeCell ref="D36:O36"/>
    <mergeCell ref="D30:O30"/>
    <mergeCell ref="D20:O20"/>
    <mergeCell ref="C16:C17"/>
    <mergeCell ref="D15:O15"/>
    <mergeCell ref="C21:C22"/>
    <mergeCell ref="C33:C34"/>
    <mergeCell ref="C23:C24"/>
    <mergeCell ref="D35:O35"/>
    <mergeCell ref="D25:O25"/>
    <mergeCell ref="C26:C27"/>
    <mergeCell ref="C31:C32"/>
    <mergeCell ref="C28:C29"/>
  </mergeCells>
  <phoneticPr fontId="2"/>
  <dataValidations count="4">
    <dataValidation type="list" allowBlank="1" showInputMessage="1" showErrorMessage="1" sqref="D13:O13" xr:uid="{B5ED3AFC-CB23-4156-8F09-9232F63FA0A1}">
      <formula1>INDIRECT(D12)</formula1>
    </dataValidation>
    <dataValidation type="list" allowBlank="1" showInputMessage="1" showErrorMessage="1" sqref="D14:O14" xr:uid="{7623C644-8148-4750-A454-4990E15455FC}">
      <formula1>エリア</formula1>
    </dataValidation>
    <dataValidation type="list" allowBlank="1" showInputMessage="1" showErrorMessage="1" sqref="D12:O12" xr:uid="{C36FDB51-3525-401D-A44E-D345786CE5BB}">
      <formula1>"新設,リプレース等"</formula1>
    </dataValidation>
    <dataValidation type="whole" operator="greaterThanOrEqual" allowBlank="1" showInputMessage="1" showErrorMessage="1" errorTitle="制度適用期間エラー" error="制度適用期間は20以上の整数で記入してください。" sqref="D36:O36" xr:uid="{AC22F2A2-5B86-4A3F-A25F-221949021FA5}">
      <formula1>20</formula1>
    </dataValidation>
  </dataValidations>
  <pageMargins left="0.70866141732283472" right="0.70866141732283472" top="0.74803149606299213" bottom="0.74803149606299213" header="0.31496062992125984" footer="0.31496062992125984"/>
  <pageSetup paperSize="8" scale="57" orientation="landscape" horizontalDpi="90" verticalDpi="90" r:id="rId1"/>
  <headerFooter>
    <oddHeader>&amp;C&amp;F&amp;R&amp;D</oddHeader>
    <oddFooter>&amp;P / &amp;N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37BDB-B5B4-40AD-9AAA-C6612A06FD0A}">
  <sheetPr>
    <pageSetUpPr fitToPage="1"/>
  </sheetPr>
  <dimension ref="B2:D38"/>
  <sheetViews>
    <sheetView showGridLines="0" view="pageBreakPreview" zoomScale="70" zoomScaleNormal="64" zoomScaleSheetLayoutView="70" workbookViewId="0"/>
  </sheetViews>
  <sheetFormatPr defaultColWidth="8.625" defaultRowHeight="15.75" x14ac:dyDescent="0.4"/>
  <cols>
    <col min="1" max="1" width="4.125" style="39" customWidth="1"/>
    <col min="2" max="2" width="4.875" style="39" customWidth="1"/>
    <col min="3" max="3" width="31.375" style="39" customWidth="1"/>
    <col min="4" max="4" width="130.375" style="39" customWidth="1"/>
    <col min="5" max="5" width="3.375" style="39" customWidth="1"/>
    <col min="6" max="16384" width="8.625" style="39"/>
  </cols>
  <sheetData>
    <row r="2" spans="2:4" ht="19.5" x14ac:dyDescent="0.4">
      <c r="B2" s="175" t="s">
        <v>73</v>
      </c>
      <c r="C2" s="175"/>
      <c r="D2" s="175"/>
    </row>
    <row r="3" spans="2:4" ht="29.1" customHeight="1" x14ac:dyDescent="0.4">
      <c r="B3" s="40"/>
      <c r="C3" s="41"/>
      <c r="D3" s="42"/>
    </row>
    <row r="4" spans="2:4" ht="29.1" customHeight="1" x14ac:dyDescent="0.4">
      <c r="B4" s="43"/>
      <c r="C4" s="53"/>
      <c r="D4" s="44"/>
    </row>
    <row r="5" spans="2:4" ht="29.1" customHeight="1" x14ac:dyDescent="0.4">
      <c r="B5" s="43"/>
      <c r="C5" s="53"/>
      <c r="D5" s="44"/>
    </row>
    <row r="6" spans="2:4" ht="29.1" customHeight="1" x14ac:dyDescent="0.4">
      <c r="B6" s="43"/>
      <c r="C6" s="53"/>
      <c r="D6" s="44"/>
    </row>
    <row r="7" spans="2:4" ht="29.1" customHeight="1" x14ac:dyDescent="0.4">
      <c r="B7" s="43"/>
      <c r="C7" s="53"/>
      <c r="D7" s="44"/>
    </row>
    <row r="8" spans="2:4" ht="29.1" customHeight="1" x14ac:dyDescent="0.4">
      <c r="B8" s="43"/>
      <c r="C8" s="53"/>
      <c r="D8" s="44"/>
    </row>
    <row r="9" spans="2:4" ht="29.1" customHeight="1" x14ac:dyDescent="0.4">
      <c r="B9" s="43"/>
      <c r="C9" s="53"/>
      <c r="D9" s="44"/>
    </row>
    <row r="10" spans="2:4" ht="29.1" customHeight="1" x14ac:dyDescent="0.4">
      <c r="B10" s="43"/>
      <c r="C10" s="53"/>
      <c r="D10" s="44"/>
    </row>
    <row r="11" spans="2:4" ht="29.1" customHeight="1" x14ac:dyDescent="0.4">
      <c r="B11" s="43"/>
      <c r="C11" s="53"/>
      <c r="D11" s="44"/>
    </row>
    <row r="12" spans="2:4" ht="29.1" customHeight="1" x14ac:dyDescent="0.4">
      <c r="B12" s="43"/>
      <c r="C12" s="53"/>
      <c r="D12" s="44"/>
    </row>
    <row r="13" spans="2:4" ht="29.1" customHeight="1" x14ac:dyDescent="0.4">
      <c r="B13" s="43"/>
      <c r="C13" s="53"/>
      <c r="D13" s="44"/>
    </row>
    <row r="14" spans="2:4" ht="29.1" customHeight="1" x14ac:dyDescent="0.4">
      <c r="B14" s="43"/>
      <c r="C14" s="53"/>
      <c r="D14" s="44"/>
    </row>
    <row r="15" spans="2:4" ht="29.1" customHeight="1" x14ac:dyDescent="0.4">
      <c r="B15" s="43"/>
      <c r="C15" s="53"/>
      <c r="D15" s="44"/>
    </row>
    <row r="16" spans="2:4" ht="29.1" customHeight="1" x14ac:dyDescent="0.4">
      <c r="B16" s="43"/>
      <c r="C16" s="53"/>
      <c r="D16" s="44"/>
    </row>
    <row r="17" spans="2:4" ht="29.1" customHeight="1" x14ac:dyDescent="0.4">
      <c r="B17" s="54"/>
      <c r="C17" s="55"/>
      <c r="D17" s="56"/>
    </row>
    <row r="18" spans="2:4" x14ac:dyDescent="0.4">
      <c r="B18" s="41"/>
      <c r="C18" s="41"/>
      <c r="D18" s="41"/>
    </row>
    <row r="19" spans="2:4" x14ac:dyDescent="0.4">
      <c r="B19" s="45" t="s">
        <v>65</v>
      </c>
      <c r="C19" s="50" t="s">
        <v>11</v>
      </c>
      <c r="D19" s="45" t="s">
        <v>66</v>
      </c>
    </row>
    <row r="20" spans="2:4" x14ac:dyDescent="0.4">
      <c r="B20" s="46">
        <v>1</v>
      </c>
      <c r="C20" s="51" t="str">
        <f>入力シート!C10</f>
        <v>電源等識別番号</v>
      </c>
      <c r="D20" s="47" t="s">
        <v>68</v>
      </c>
    </row>
    <row r="21" spans="2:4" ht="45" x14ac:dyDescent="0.4">
      <c r="B21" s="46">
        <f>B20+1</f>
        <v>2</v>
      </c>
      <c r="C21" s="51" t="str">
        <f>入力シート!C11</f>
        <v>容量を提供する
電源等の区分</v>
      </c>
      <c r="D21" s="47" t="s">
        <v>69</v>
      </c>
    </row>
    <row r="22" spans="2:4" x14ac:dyDescent="0.4">
      <c r="B22" s="46">
        <f t="shared" ref="B22:B38" si="0">B21+1</f>
        <v>3</v>
      </c>
      <c r="C22" s="51" t="str">
        <f>入力シート!C12</f>
        <v>新設/リプレース等</v>
      </c>
      <c r="D22" s="57" t="s">
        <v>172</v>
      </c>
    </row>
    <row r="23" spans="2:4" ht="45" x14ac:dyDescent="0.4">
      <c r="B23" s="46">
        <f t="shared" si="0"/>
        <v>4</v>
      </c>
      <c r="C23" s="51" t="str">
        <f>入力シート!C13</f>
        <v>電源種別</v>
      </c>
      <c r="D23" s="231" t="s">
        <v>171</v>
      </c>
    </row>
    <row r="24" spans="2:4" ht="15" customHeight="1" x14ac:dyDescent="0.4">
      <c r="B24" s="46">
        <f t="shared" si="0"/>
        <v>5</v>
      </c>
      <c r="C24" s="51" t="str">
        <f>入力シート!C14</f>
        <v>エリア名</v>
      </c>
      <c r="D24" s="231" t="s">
        <v>70</v>
      </c>
    </row>
    <row r="25" spans="2:4" ht="32.450000000000003" customHeight="1" x14ac:dyDescent="0.4">
      <c r="B25" s="46">
        <f t="shared" si="0"/>
        <v>6</v>
      </c>
      <c r="C25" s="51" t="str">
        <f>入力シート!C15</f>
        <v>本オークションに参加可能な設備容量
(送電端)</v>
      </c>
      <c r="D25" s="231" t="s">
        <v>71</v>
      </c>
    </row>
    <row r="26" spans="2:4" ht="47.25" x14ac:dyDescent="0.4">
      <c r="B26" s="46">
        <f t="shared" si="0"/>
        <v>7</v>
      </c>
      <c r="C26" s="51" t="str">
        <f>入力シート!C16</f>
        <v>各月の発電可能電力
(期待容量算出用)</v>
      </c>
      <c r="D26" s="232" t="s">
        <v>173</v>
      </c>
    </row>
    <row r="27" spans="2:4" ht="47.25" x14ac:dyDescent="0.4">
      <c r="B27" s="46">
        <f t="shared" si="0"/>
        <v>8</v>
      </c>
      <c r="C27" s="51" t="str">
        <f>入力シート!C18</f>
        <v>各月の連続発電可能時間
(期待容量算出用)</v>
      </c>
      <c r="D27" s="232" t="s">
        <v>174</v>
      </c>
    </row>
    <row r="28" spans="2:4" ht="30" customHeight="1" x14ac:dyDescent="0.4">
      <c r="B28" s="46">
        <f t="shared" si="0"/>
        <v>9</v>
      </c>
      <c r="C28" s="51" t="s">
        <v>159</v>
      </c>
      <c r="D28" s="49" t="s">
        <v>67</v>
      </c>
    </row>
    <row r="29" spans="2:4" ht="30" x14ac:dyDescent="0.4">
      <c r="B29" s="46">
        <f t="shared" si="0"/>
        <v>10</v>
      </c>
      <c r="C29" s="51" t="str">
        <f>入力シート!C21</f>
        <v>各月の上池容量または蓄電池容量
(期待容量算出用)</v>
      </c>
      <c r="D29" s="49" t="s">
        <v>67</v>
      </c>
    </row>
    <row r="30" spans="2:4" ht="30" x14ac:dyDescent="0.4">
      <c r="B30" s="46">
        <f t="shared" si="0"/>
        <v>11</v>
      </c>
      <c r="C30" s="51" t="str">
        <f>入力シート!C23</f>
        <v>各月の調整係数
(期待容量算出用)</v>
      </c>
      <c r="D30" s="49" t="s">
        <v>67</v>
      </c>
    </row>
    <row r="31" spans="2:4" s="58" customFormat="1" x14ac:dyDescent="0.4">
      <c r="B31" s="59">
        <f t="shared" si="0"/>
        <v>12</v>
      </c>
      <c r="C31" s="51" t="str">
        <f>入力シート!C25</f>
        <v>期待容量</v>
      </c>
      <c r="D31" s="49" t="s">
        <v>67</v>
      </c>
    </row>
    <row r="32" spans="2:4" ht="30" customHeight="1" x14ac:dyDescent="0.4">
      <c r="B32" s="59">
        <f t="shared" si="0"/>
        <v>13</v>
      </c>
      <c r="C32" s="52" t="str">
        <f>入力シート!C26</f>
        <v>各月の管理容量</v>
      </c>
      <c r="D32" s="48" t="s">
        <v>175</v>
      </c>
    </row>
    <row r="33" spans="2:4" ht="30" customHeight="1" x14ac:dyDescent="0.4">
      <c r="B33" s="59">
        <f t="shared" si="0"/>
        <v>14</v>
      </c>
      <c r="C33" s="52" t="str">
        <f>入力シート!C28</f>
        <v>各月の連続発電可能時間
(応札容量算出用)</v>
      </c>
      <c r="D33" s="48" t="s">
        <v>176</v>
      </c>
    </row>
    <row r="34" spans="2:4" ht="30" customHeight="1" x14ac:dyDescent="0.4">
      <c r="B34" s="59">
        <f t="shared" si="0"/>
        <v>15</v>
      </c>
      <c r="C34" s="52" t="s">
        <v>159</v>
      </c>
      <c r="D34" s="49" t="s">
        <v>67</v>
      </c>
    </row>
    <row r="35" spans="2:4" ht="30" customHeight="1" x14ac:dyDescent="0.4">
      <c r="B35" s="59">
        <f t="shared" si="0"/>
        <v>16</v>
      </c>
      <c r="C35" s="52" t="str">
        <f>入力シート!C31</f>
        <v>各月の上池容量または蓄電池容量
(応札容量算出用)</v>
      </c>
      <c r="D35" s="49" t="s">
        <v>67</v>
      </c>
    </row>
    <row r="36" spans="2:4" ht="30" customHeight="1" x14ac:dyDescent="0.4">
      <c r="B36" s="59">
        <f t="shared" si="0"/>
        <v>17</v>
      </c>
      <c r="C36" s="52" t="str">
        <f>入力シート!C33</f>
        <v>各月の調整係数
(応札容量算出用)</v>
      </c>
      <c r="D36" s="49" t="s">
        <v>67</v>
      </c>
    </row>
    <row r="37" spans="2:4" x14ac:dyDescent="0.4">
      <c r="B37" s="59">
        <f t="shared" si="0"/>
        <v>18</v>
      </c>
      <c r="C37" s="52" t="str">
        <f>入力シート!C35</f>
        <v>応札容量</v>
      </c>
      <c r="D37" s="49" t="s">
        <v>67</v>
      </c>
    </row>
    <row r="38" spans="2:4" x14ac:dyDescent="0.4">
      <c r="B38" s="59">
        <f t="shared" si="0"/>
        <v>19</v>
      </c>
      <c r="C38" s="60" t="s">
        <v>75</v>
      </c>
      <c r="D38" s="61" t="s">
        <v>81</v>
      </c>
    </row>
  </sheetData>
  <sheetProtection algorithmName="SHA-512" hashValue="e3FdqtnrU2G+ToAfV+86RCisQLJfdNzju+0NWnxy901MmOAGNlo4iWbbVisvS4LRrf7sNF9a7mE/itN+7opkqw==" saltValue="v8V+Z7kdvr4n4BX6sIz83w==" spinCount="100000" sheet="1" objects="1" scenarios="1"/>
  <mergeCells count="1">
    <mergeCell ref="B2:D2"/>
  </mergeCells>
  <phoneticPr fontId="2"/>
  <pageMargins left="0.70866141732283472" right="0.70866141732283472" top="0.74803149606299213" bottom="0.74803149606299213" header="0.31496062992125984" footer="0.31496062992125984"/>
  <pageSetup paperSize="8" scale="71" orientation="landscape" horizontalDpi="1200" verticalDpi="1200" r:id="rId1"/>
  <headerFooter>
    <oddHeader>&amp;C&amp;F&amp;R&amp;D</oddHeader>
    <oddFooter>&amp;P / &amp;N ページ</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9DF38-7779-4E71-9ED9-CE98ADC71158}">
  <sheetPr>
    <pageSetUpPr fitToPage="1"/>
  </sheetPr>
  <dimension ref="A1:R59"/>
  <sheetViews>
    <sheetView showGridLines="0" view="pageBreakPreview" zoomScale="70" zoomScaleNormal="50" zoomScaleSheetLayoutView="70" workbookViewId="0"/>
  </sheetViews>
  <sheetFormatPr defaultColWidth="8.625" defaultRowHeight="15.75" x14ac:dyDescent="0.25"/>
  <cols>
    <col min="1" max="1" width="1.875" style="1" customWidth="1"/>
    <col min="2" max="2" width="1.875" style="26" customWidth="1"/>
    <col min="3" max="3" width="31.125" style="1" customWidth="1"/>
    <col min="4" max="15" width="8.625" style="1"/>
    <col min="16" max="16" width="8.625" style="1" customWidth="1"/>
    <col min="17" max="17" width="2.875" style="1" customWidth="1"/>
    <col min="18" max="16384" width="8.625" style="1"/>
  </cols>
  <sheetData>
    <row r="1" spans="1:18" ht="16.5" x14ac:dyDescent="0.25">
      <c r="C1" s="30" t="s">
        <v>32</v>
      </c>
      <c r="D1" s="11" t="s">
        <v>33</v>
      </c>
      <c r="E1" s="10"/>
      <c r="F1" s="10"/>
      <c r="G1" s="12" t="s">
        <v>34</v>
      </c>
      <c r="Q1" s="63"/>
    </row>
    <row r="4" spans="1:18" x14ac:dyDescent="0.25">
      <c r="C4" s="157" t="s">
        <v>84</v>
      </c>
      <c r="D4" s="157"/>
      <c r="E4" s="157"/>
      <c r="F4" s="157"/>
      <c r="G4" s="157"/>
      <c r="H4" s="157"/>
      <c r="I4" s="157"/>
      <c r="J4" s="157"/>
      <c r="K4" s="157"/>
      <c r="L4" s="157"/>
      <c r="M4" s="157"/>
      <c r="N4" s="157"/>
      <c r="O4" s="157"/>
      <c r="P4" s="157"/>
    </row>
    <row r="5" spans="1:18" s="14" customFormat="1" x14ac:dyDescent="0.25">
      <c r="B5" s="26"/>
    </row>
    <row r="6" spans="1:18" ht="38.1" customHeight="1" x14ac:dyDescent="0.25">
      <c r="C6" s="18" t="s">
        <v>39</v>
      </c>
      <c r="D6" s="158" t="s">
        <v>83</v>
      </c>
      <c r="E6" s="158"/>
      <c r="F6" s="158"/>
      <c r="G6" s="158"/>
      <c r="H6" s="158"/>
      <c r="I6" s="158"/>
      <c r="J6" s="158"/>
      <c r="K6" s="158"/>
      <c r="L6" s="158"/>
      <c r="M6" s="158"/>
      <c r="N6" s="158"/>
      <c r="O6" s="158"/>
      <c r="P6" s="158"/>
      <c r="Q6" s="20"/>
      <c r="R6" s="13"/>
    </row>
    <row r="8" spans="1:18" ht="16.5" x14ac:dyDescent="0.25">
      <c r="L8" s="176" t="s">
        <v>35</v>
      </c>
      <c r="M8" s="176"/>
      <c r="N8" s="176"/>
      <c r="O8" s="176"/>
      <c r="P8" s="176"/>
    </row>
    <row r="9" spans="1:18" ht="23.45" customHeight="1" x14ac:dyDescent="0.25">
      <c r="C9" s="4" t="s">
        <v>11</v>
      </c>
      <c r="D9" s="177" t="s">
        <v>12</v>
      </c>
      <c r="E9" s="178"/>
      <c r="F9" s="178"/>
      <c r="G9" s="178"/>
      <c r="H9" s="178"/>
      <c r="I9" s="178"/>
      <c r="J9" s="178"/>
      <c r="K9" s="178"/>
      <c r="L9" s="178"/>
      <c r="M9" s="178"/>
      <c r="N9" s="178"/>
      <c r="O9" s="179"/>
      <c r="P9" s="5" t="s">
        <v>13</v>
      </c>
    </row>
    <row r="10" spans="1:18" ht="29.45" customHeight="1" x14ac:dyDescent="0.25">
      <c r="C10" s="4" t="s">
        <v>14</v>
      </c>
      <c r="D10" s="180"/>
      <c r="E10" s="181"/>
      <c r="F10" s="181"/>
      <c r="G10" s="181"/>
      <c r="H10" s="181"/>
      <c r="I10" s="181"/>
      <c r="J10" s="181"/>
      <c r="K10" s="181"/>
      <c r="L10" s="181"/>
      <c r="M10" s="181"/>
      <c r="N10" s="181"/>
      <c r="O10" s="182"/>
      <c r="P10" s="6"/>
    </row>
    <row r="11" spans="1:18" ht="29.45" customHeight="1" x14ac:dyDescent="0.25">
      <c r="C11" s="7" t="s">
        <v>15</v>
      </c>
      <c r="D11" s="183" t="s">
        <v>36</v>
      </c>
      <c r="E11" s="184"/>
      <c r="F11" s="184"/>
      <c r="G11" s="184"/>
      <c r="H11" s="184"/>
      <c r="I11" s="184"/>
      <c r="J11" s="184"/>
      <c r="K11" s="184"/>
      <c r="L11" s="184"/>
      <c r="M11" s="184"/>
      <c r="N11" s="184"/>
      <c r="O11" s="185"/>
      <c r="P11" s="6"/>
    </row>
    <row r="12" spans="1:18" ht="29.45" customHeight="1" x14ac:dyDescent="0.25">
      <c r="A12" s="26"/>
      <c r="C12" s="27" t="s">
        <v>167</v>
      </c>
      <c r="D12" s="186" t="s">
        <v>162</v>
      </c>
      <c r="E12" s="187"/>
      <c r="F12" s="187"/>
      <c r="G12" s="187"/>
      <c r="H12" s="187"/>
      <c r="I12" s="187"/>
      <c r="J12" s="187"/>
      <c r="K12" s="187"/>
      <c r="L12" s="187"/>
      <c r="M12" s="187"/>
      <c r="N12" s="187"/>
      <c r="O12" s="188"/>
      <c r="P12" s="6"/>
    </row>
    <row r="13" spans="1:18" s="14" customFormat="1" ht="29.45" customHeight="1" x14ac:dyDescent="0.25">
      <c r="A13" s="26"/>
      <c r="B13" s="26"/>
      <c r="C13" s="28" t="s">
        <v>82</v>
      </c>
      <c r="D13" s="189"/>
      <c r="E13" s="190"/>
      <c r="F13" s="190"/>
      <c r="G13" s="190"/>
      <c r="H13" s="190"/>
      <c r="I13" s="190"/>
      <c r="J13" s="190"/>
      <c r="K13" s="190"/>
      <c r="L13" s="190"/>
      <c r="M13" s="190"/>
      <c r="N13" s="190"/>
      <c r="O13" s="191"/>
      <c r="P13" s="6"/>
    </row>
    <row r="14" spans="1:18" ht="29.45" customHeight="1" x14ac:dyDescent="0.25">
      <c r="A14" s="26"/>
      <c r="C14" s="29" t="s">
        <v>16</v>
      </c>
      <c r="D14" s="186"/>
      <c r="E14" s="187"/>
      <c r="F14" s="187"/>
      <c r="G14" s="187"/>
      <c r="H14" s="187"/>
      <c r="I14" s="187"/>
      <c r="J14" s="187"/>
      <c r="K14" s="187"/>
      <c r="L14" s="187"/>
      <c r="M14" s="187"/>
      <c r="N14" s="187"/>
      <c r="O14" s="188"/>
      <c r="P14" s="6"/>
    </row>
    <row r="15" spans="1:18" s="14" customFormat="1" ht="29.45" customHeight="1" x14ac:dyDescent="0.25">
      <c r="A15" s="26"/>
      <c r="B15" s="26"/>
      <c r="C15" s="19" t="s">
        <v>58</v>
      </c>
      <c r="D15" s="192"/>
      <c r="E15" s="193"/>
      <c r="F15" s="193"/>
      <c r="G15" s="193"/>
      <c r="H15" s="193"/>
      <c r="I15" s="193"/>
      <c r="J15" s="193"/>
      <c r="K15" s="193"/>
      <c r="L15" s="193"/>
      <c r="M15" s="193"/>
      <c r="N15" s="193"/>
      <c r="O15" s="194"/>
      <c r="P15" s="8" t="s">
        <v>17</v>
      </c>
    </row>
    <row r="16" spans="1:18" ht="23.45" customHeight="1" x14ac:dyDescent="0.25">
      <c r="A16" s="26"/>
      <c r="C16" s="148" t="s">
        <v>59</v>
      </c>
      <c r="D16" s="16" t="s">
        <v>18</v>
      </c>
      <c r="E16" s="9" t="s">
        <v>19</v>
      </c>
      <c r="F16" s="9" t="s">
        <v>20</v>
      </c>
      <c r="G16" s="9" t="s">
        <v>21</v>
      </c>
      <c r="H16" s="9" t="s">
        <v>22</v>
      </c>
      <c r="I16" s="9" t="s">
        <v>23</v>
      </c>
      <c r="J16" s="9" t="s">
        <v>24</v>
      </c>
      <c r="K16" s="9" t="s">
        <v>25</v>
      </c>
      <c r="L16" s="9" t="s">
        <v>26</v>
      </c>
      <c r="M16" s="9" t="s">
        <v>27</v>
      </c>
      <c r="N16" s="9" t="s">
        <v>28</v>
      </c>
      <c r="O16" s="9" t="s">
        <v>29</v>
      </c>
      <c r="P16" s="6"/>
    </row>
    <row r="17" spans="2:16" ht="29.45" customHeight="1" x14ac:dyDescent="0.25">
      <c r="C17" s="149"/>
      <c r="D17" s="21"/>
      <c r="E17" s="22"/>
      <c r="F17" s="22"/>
      <c r="G17" s="22"/>
      <c r="H17" s="22"/>
      <c r="I17" s="22"/>
      <c r="J17" s="22"/>
      <c r="K17" s="22"/>
      <c r="L17" s="22"/>
      <c r="M17" s="22"/>
      <c r="N17" s="126"/>
      <c r="O17" s="126"/>
      <c r="P17" s="8" t="s">
        <v>17</v>
      </c>
    </row>
    <row r="18" spans="2:16" s="14" customFormat="1" ht="23.45" customHeight="1" x14ac:dyDescent="0.25">
      <c r="B18" s="26"/>
      <c r="C18" s="148" t="s">
        <v>163</v>
      </c>
      <c r="D18" s="17" t="s">
        <v>18</v>
      </c>
      <c r="E18" s="9" t="s">
        <v>19</v>
      </c>
      <c r="F18" s="9" t="s">
        <v>20</v>
      </c>
      <c r="G18" s="9" t="s">
        <v>21</v>
      </c>
      <c r="H18" s="9" t="s">
        <v>22</v>
      </c>
      <c r="I18" s="9" t="s">
        <v>23</v>
      </c>
      <c r="J18" s="9" t="s">
        <v>24</v>
      </c>
      <c r="K18" s="9" t="s">
        <v>25</v>
      </c>
      <c r="L18" s="9" t="s">
        <v>26</v>
      </c>
      <c r="M18" s="9" t="s">
        <v>27</v>
      </c>
      <c r="N18" s="9" t="s">
        <v>28</v>
      </c>
      <c r="O18" s="9" t="s">
        <v>29</v>
      </c>
      <c r="P18" s="6"/>
    </row>
    <row r="19" spans="2:16" s="14" customFormat="1" ht="29.45" customHeight="1" x14ac:dyDescent="0.25">
      <c r="B19" s="26"/>
      <c r="C19" s="149"/>
      <c r="D19" s="24"/>
      <c r="E19" s="24"/>
      <c r="F19" s="24"/>
      <c r="G19" s="24"/>
      <c r="H19" s="24"/>
      <c r="I19" s="24"/>
      <c r="J19" s="24"/>
      <c r="K19" s="24"/>
      <c r="L19" s="24"/>
      <c r="M19" s="24"/>
      <c r="N19" s="24"/>
      <c r="O19" s="24"/>
      <c r="P19" s="8" t="s">
        <v>41</v>
      </c>
    </row>
    <row r="20" spans="2:16" s="26" customFormat="1" ht="36.75" customHeight="1" x14ac:dyDescent="0.25">
      <c r="C20" s="125" t="s">
        <v>87</v>
      </c>
      <c r="D20" s="145">
        <f>入力!E22</f>
        <v>0</v>
      </c>
      <c r="E20" s="146"/>
      <c r="F20" s="146"/>
      <c r="G20" s="146"/>
      <c r="H20" s="146"/>
      <c r="I20" s="146"/>
      <c r="J20" s="146"/>
      <c r="K20" s="146"/>
      <c r="L20" s="146"/>
      <c r="M20" s="146"/>
      <c r="N20" s="146"/>
      <c r="O20" s="147"/>
      <c r="P20" s="8" t="s">
        <v>41</v>
      </c>
    </row>
    <row r="21" spans="2:16" s="14" customFormat="1" ht="23.45" customHeight="1" x14ac:dyDescent="0.25">
      <c r="B21" s="26"/>
      <c r="C21" s="148" t="s">
        <v>60</v>
      </c>
      <c r="D21" s="23" t="s">
        <v>40</v>
      </c>
      <c r="E21" s="23" t="s">
        <v>19</v>
      </c>
      <c r="F21" s="23" t="s">
        <v>20</v>
      </c>
      <c r="G21" s="23" t="s">
        <v>21</v>
      </c>
      <c r="H21" s="23" t="s">
        <v>22</v>
      </c>
      <c r="I21" s="23" t="s">
        <v>23</v>
      </c>
      <c r="J21" s="23" t="s">
        <v>24</v>
      </c>
      <c r="K21" s="23" t="s">
        <v>25</v>
      </c>
      <c r="L21" s="23" t="s">
        <v>26</v>
      </c>
      <c r="M21" s="23" t="s">
        <v>27</v>
      </c>
      <c r="N21" s="23" t="s">
        <v>28</v>
      </c>
      <c r="O21" s="23" t="s">
        <v>29</v>
      </c>
      <c r="P21" s="6"/>
    </row>
    <row r="22" spans="2:16" s="14" customFormat="1" ht="29.45" customHeight="1" x14ac:dyDescent="0.25">
      <c r="B22" s="26"/>
      <c r="C22" s="149"/>
      <c r="D22" s="35">
        <f>入力!E24</f>
        <v>0</v>
      </c>
      <c r="E22" s="35">
        <f>入力!F24</f>
        <v>0</v>
      </c>
      <c r="F22" s="35">
        <f>入力!G24</f>
        <v>0</v>
      </c>
      <c r="G22" s="35">
        <f>入力!H24</f>
        <v>0</v>
      </c>
      <c r="H22" s="35">
        <f>入力!I24</f>
        <v>0</v>
      </c>
      <c r="I22" s="35">
        <f>入力!J24</f>
        <v>0</v>
      </c>
      <c r="J22" s="35">
        <f>入力!K24</f>
        <v>0</v>
      </c>
      <c r="K22" s="35">
        <f>入力!L24</f>
        <v>0</v>
      </c>
      <c r="L22" s="35">
        <f>入力!M24</f>
        <v>0</v>
      </c>
      <c r="M22" s="35">
        <f>入力!N24</f>
        <v>0</v>
      </c>
      <c r="N22" s="35">
        <f>入力!O24</f>
        <v>0</v>
      </c>
      <c r="O22" s="35">
        <f>入力!P24</f>
        <v>0</v>
      </c>
      <c r="P22" s="8" t="s">
        <v>42</v>
      </c>
    </row>
    <row r="23" spans="2:16" s="14" customFormat="1" ht="23.45" customHeight="1" x14ac:dyDescent="0.25">
      <c r="B23" s="26"/>
      <c r="C23" s="148" t="s">
        <v>61</v>
      </c>
      <c r="D23" s="23" t="s">
        <v>40</v>
      </c>
      <c r="E23" s="23" t="s">
        <v>19</v>
      </c>
      <c r="F23" s="23" t="s">
        <v>20</v>
      </c>
      <c r="G23" s="23" t="s">
        <v>21</v>
      </c>
      <c r="H23" s="23" t="s">
        <v>22</v>
      </c>
      <c r="I23" s="23" t="s">
        <v>23</v>
      </c>
      <c r="J23" s="23" t="s">
        <v>24</v>
      </c>
      <c r="K23" s="23" t="s">
        <v>25</v>
      </c>
      <c r="L23" s="23" t="s">
        <v>26</v>
      </c>
      <c r="M23" s="23" t="s">
        <v>27</v>
      </c>
      <c r="N23" s="23" t="s">
        <v>28</v>
      </c>
      <c r="O23" s="23" t="s">
        <v>29</v>
      </c>
      <c r="P23" s="6"/>
    </row>
    <row r="24" spans="2:16" s="14" customFormat="1" ht="29.45" customHeight="1" x14ac:dyDescent="0.25">
      <c r="B24" s="26"/>
      <c r="C24" s="149"/>
      <c r="D24" s="25" t="e">
        <f>入力!E26</f>
        <v>#N/A</v>
      </c>
      <c r="E24" s="25" t="e">
        <f>入力!F26</f>
        <v>#N/A</v>
      </c>
      <c r="F24" s="25" t="e">
        <f>入力!G26</f>
        <v>#N/A</v>
      </c>
      <c r="G24" s="25" t="e">
        <f>入力!H26</f>
        <v>#N/A</v>
      </c>
      <c r="H24" s="25" t="e">
        <f>入力!I26</f>
        <v>#N/A</v>
      </c>
      <c r="I24" s="25" t="e">
        <f>入力!J26</f>
        <v>#N/A</v>
      </c>
      <c r="J24" s="25" t="e">
        <f>入力!K26</f>
        <v>#N/A</v>
      </c>
      <c r="K24" s="25" t="e">
        <f>入力!L26</f>
        <v>#N/A</v>
      </c>
      <c r="L24" s="25" t="e">
        <f>入力!M26</f>
        <v>#N/A</v>
      </c>
      <c r="M24" s="25" t="e">
        <f>入力!N26</f>
        <v>#N/A</v>
      </c>
      <c r="N24" s="25" t="e">
        <f>入力!O26</f>
        <v>#N/A</v>
      </c>
      <c r="O24" s="25" t="e">
        <f>入力!P26</f>
        <v>#N/A</v>
      </c>
      <c r="P24" s="8" t="s">
        <v>44</v>
      </c>
    </row>
    <row r="25" spans="2:16" ht="29.45" customHeight="1" x14ac:dyDescent="0.25">
      <c r="C25" s="4" t="s">
        <v>72</v>
      </c>
      <c r="D25" s="153">
        <f>入力!E27</f>
        <v>0</v>
      </c>
      <c r="E25" s="154"/>
      <c r="F25" s="154"/>
      <c r="G25" s="154"/>
      <c r="H25" s="154"/>
      <c r="I25" s="154"/>
      <c r="J25" s="154"/>
      <c r="K25" s="154"/>
      <c r="L25" s="154"/>
      <c r="M25" s="154"/>
      <c r="N25" s="154"/>
      <c r="O25" s="155"/>
      <c r="P25" s="8" t="s">
        <v>17</v>
      </c>
    </row>
    <row r="26" spans="2:16" s="14" customFormat="1" ht="23.45" customHeight="1" x14ac:dyDescent="0.25">
      <c r="B26" s="26"/>
      <c r="C26" s="156" t="s">
        <v>62</v>
      </c>
      <c r="D26" s="17" t="s">
        <v>18</v>
      </c>
      <c r="E26" s="9" t="s">
        <v>19</v>
      </c>
      <c r="F26" s="9" t="s">
        <v>20</v>
      </c>
      <c r="G26" s="9" t="s">
        <v>21</v>
      </c>
      <c r="H26" s="9" t="s">
        <v>22</v>
      </c>
      <c r="I26" s="9" t="s">
        <v>23</v>
      </c>
      <c r="J26" s="9" t="s">
        <v>24</v>
      </c>
      <c r="K26" s="9" t="s">
        <v>25</v>
      </c>
      <c r="L26" s="9" t="s">
        <v>26</v>
      </c>
      <c r="M26" s="9" t="s">
        <v>27</v>
      </c>
      <c r="N26" s="9" t="s">
        <v>28</v>
      </c>
      <c r="O26" s="9" t="s">
        <v>29</v>
      </c>
      <c r="P26" s="6"/>
    </row>
    <row r="27" spans="2:16" s="14" customFormat="1" ht="29.45" customHeight="1" x14ac:dyDescent="0.25">
      <c r="B27" s="26"/>
      <c r="C27" s="149"/>
      <c r="D27" s="36"/>
      <c r="E27" s="36"/>
      <c r="F27" s="36"/>
      <c r="G27" s="36"/>
      <c r="H27" s="36"/>
      <c r="I27" s="36"/>
      <c r="J27" s="36"/>
      <c r="K27" s="36"/>
      <c r="L27" s="36"/>
      <c r="M27" s="36"/>
      <c r="N27" s="36"/>
      <c r="O27" s="36"/>
      <c r="P27" s="8" t="s">
        <v>17</v>
      </c>
    </row>
    <row r="28" spans="2:16" s="14" customFormat="1" ht="23.45" customHeight="1" x14ac:dyDescent="0.25">
      <c r="B28" s="26"/>
      <c r="C28" s="148" t="s">
        <v>74</v>
      </c>
      <c r="D28" s="17" t="s">
        <v>18</v>
      </c>
      <c r="E28" s="9" t="s">
        <v>19</v>
      </c>
      <c r="F28" s="9" t="s">
        <v>20</v>
      </c>
      <c r="G28" s="9" t="s">
        <v>21</v>
      </c>
      <c r="H28" s="9" t="s">
        <v>22</v>
      </c>
      <c r="I28" s="9" t="s">
        <v>23</v>
      </c>
      <c r="J28" s="9" t="s">
        <v>24</v>
      </c>
      <c r="K28" s="9" t="s">
        <v>25</v>
      </c>
      <c r="L28" s="9" t="s">
        <v>26</v>
      </c>
      <c r="M28" s="9" t="s">
        <v>27</v>
      </c>
      <c r="N28" s="9" t="s">
        <v>28</v>
      </c>
      <c r="O28" s="9" t="s">
        <v>29</v>
      </c>
      <c r="P28" s="6"/>
    </row>
    <row r="29" spans="2:16" s="14" customFormat="1" ht="29.45" customHeight="1" x14ac:dyDescent="0.25">
      <c r="B29" s="26"/>
      <c r="C29" s="149"/>
      <c r="D29" s="37"/>
      <c r="E29" s="38"/>
      <c r="F29" s="38"/>
      <c r="G29" s="38"/>
      <c r="H29" s="38"/>
      <c r="I29" s="38"/>
      <c r="J29" s="38"/>
      <c r="K29" s="38"/>
      <c r="L29" s="38"/>
      <c r="M29" s="38"/>
      <c r="N29" s="38"/>
      <c r="O29" s="38"/>
      <c r="P29" s="8" t="s">
        <v>41</v>
      </c>
    </row>
    <row r="30" spans="2:16" s="26" customFormat="1" ht="36.75" customHeight="1" x14ac:dyDescent="0.25">
      <c r="C30" s="125" t="s">
        <v>87</v>
      </c>
      <c r="D30" s="145">
        <f>入力!E32</f>
        <v>0</v>
      </c>
      <c r="E30" s="146"/>
      <c r="F30" s="146"/>
      <c r="G30" s="146"/>
      <c r="H30" s="146"/>
      <c r="I30" s="146"/>
      <c r="J30" s="146"/>
      <c r="K30" s="146"/>
      <c r="L30" s="146"/>
      <c r="M30" s="146"/>
      <c r="N30" s="146"/>
      <c r="O30" s="147"/>
      <c r="P30" s="8" t="s">
        <v>41</v>
      </c>
    </row>
    <row r="31" spans="2:16" s="14" customFormat="1" ht="23.45" customHeight="1" x14ac:dyDescent="0.25">
      <c r="B31" s="26"/>
      <c r="C31" s="148" t="s">
        <v>63</v>
      </c>
      <c r="D31" s="23" t="s">
        <v>40</v>
      </c>
      <c r="E31" s="23" t="s">
        <v>19</v>
      </c>
      <c r="F31" s="23" t="s">
        <v>20</v>
      </c>
      <c r="G31" s="23" t="s">
        <v>21</v>
      </c>
      <c r="H31" s="23" t="s">
        <v>22</v>
      </c>
      <c r="I31" s="23" t="s">
        <v>23</v>
      </c>
      <c r="J31" s="23" t="s">
        <v>24</v>
      </c>
      <c r="K31" s="23" t="s">
        <v>25</v>
      </c>
      <c r="L31" s="23" t="s">
        <v>26</v>
      </c>
      <c r="M31" s="23" t="s">
        <v>27</v>
      </c>
      <c r="N31" s="23" t="s">
        <v>28</v>
      </c>
      <c r="O31" s="23" t="s">
        <v>29</v>
      </c>
      <c r="P31" s="6"/>
    </row>
    <row r="32" spans="2:16" s="14" customFormat="1" ht="29.45" customHeight="1" x14ac:dyDescent="0.25">
      <c r="B32" s="26"/>
      <c r="C32" s="149"/>
      <c r="D32" s="35">
        <f>入力!E34</f>
        <v>0</v>
      </c>
      <c r="E32" s="35">
        <f>入力!F34</f>
        <v>0</v>
      </c>
      <c r="F32" s="35">
        <f>入力!G34</f>
        <v>0</v>
      </c>
      <c r="G32" s="35">
        <f>入力!H34</f>
        <v>0</v>
      </c>
      <c r="H32" s="35">
        <f>入力!I34</f>
        <v>0</v>
      </c>
      <c r="I32" s="35">
        <f>入力!J34</f>
        <v>0</v>
      </c>
      <c r="J32" s="35">
        <f>入力!K34</f>
        <v>0</v>
      </c>
      <c r="K32" s="35">
        <f>入力!L34</f>
        <v>0</v>
      </c>
      <c r="L32" s="35">
        <f>入力!M34</f>
        <v>0</v>
      </c>
      <c r="M32" s="35">
        <f>入力!N34</f>
        <v>0</v>
      </c>
      <c r="N32" s="35">
        <f>入力!O34</f>
        <v>0</v>
      </c>
      <c r="O32" s="35">
        <f>入力!P34</f>
        <v>0</v>
      </c>
      <c r="P32" s="8" t="s">
        <v>42</v>
      </c>
    </row>
    <row r="33" spans="2:16" s="14" customFormat="1" ht="23.45" customHeight="1" x14ac:dyDescent="0.25">
      <c r="B33" s="26"/>
      <c r="C33" s="148" t="s">
        <v>64</v>
      </c>
      <c r="D33" s="23" t="s">
        <v>40</v>
      </c>
      <c r="E33" s="23" t="s">
        <v>19</v>
      </c>
      <c r="F33" s="23" t="s">
        <v>20</v>
      </c>
      <c r="G33" s="23" t="s">
        <v>21</v>
      </c>
      <c r="H33" s="23" t="s">
        <v>22</v>
      </c>
      <c r="I33" s="23" t="s">
        <v>23</v>
      </c>
      <c r="J33" s="23" t="s">
        <v>24</v>
      </c>
      <c r="K33" s="23" t="s">
        <v>25</v>
      </c>
      <c r="L33" s="23" t="s">
        <v>26</v>
      </c>
      <c r="M33" s="23" t="s">
        <v>27</v>
      </c>
      <c r="N33" s="23" t="s">
        <v>28</v>
      </c>
      <c r="O33" s="23" t="s">
        <v>29</v>
      </c>
      <c r="P33" s="6"/>
    </row>
    <row r="34" spans="2:16" s="14" customFormat="1" ht="29.45" customHeight="1" x14ac:dyDescent="0.25">
      <c r="B34" s="26"/>
      <c r="C34" s="149"/>
      <c r="D34" s="25" t="e">
        <f>入力!E36</f>
        <v>#N/A</v>
      </c>
      <c r="E34" s="25" t="e">
        <f>入力!F36</f>
        <v>#N/A</v>
      </c>
      <c r="F34" s="25" t="e">
        <f>入力!G36</f>
        <v>#N/A</v>
      </c>
      <c r="G34" s="25" t="e">
        <f>入力!H36</f>
        <v>#N/A</v>
      </c>
      <c r="H34" s="25" t="e">
        <f>入力!I36</f>
        <v>#N/A</v>
      </c>
      <c r="I34" s="25" t="e">
        <f>入力!J36</f>
        <v>#N/A</v>
      </c>
      <c r="J34" s="25" t="e">
        <f>入力!K36</f>
        <v>#N/A</v>
      </c>
      <c r="K34" s="25" t="e">
        <f>入力!L36</f>
        <v>#N/A</v>
      </c>
      <c r="L34" s="25" t="e">
        <f>入力!M36</f>
        <v>#N/A</v>
      </c>
      <c r="M34" s="25" t="e">
        <f>入力!N36</f>
        <v>#N/A</v>
      </c>
      <c r="N34" s="25" t="e">
        <f>入力!O36</f>
        <v>#N/A</v>
      </c>
      <c r="O34" s="25" t="e">
        <f>入力!P36</f>
        <v>#N/A</v>
      </c>
      <c r="P34" s="8" t="s">
        <v>44</v>
      </c>
    </row>
    <row r="35" spans="2:16" ht="29.45" customHeight="1" x14ac:dyDescent="0.25">
      <c r="C35" s="4" t="s">
        <v>31</v>
      </c>
      <c r="D35" s="153">
        <f>入力!E37</f>
        <v>0</v>
      </c>
      <c r="E35" s="154"/>
      <c r="F35" s="154"/>
      <c r="G35" s="154"/>
      <c r="H35" s="154"/>
      <c r="I35" s="154"/>
      <c r="J35" s="154"/>
      <c r="K35" s="154"/>
      <c r="L35" s="154"/>
      <c r="M35" s="154"/>
      <c r="N35" s="154"/>
      <c r="O35" s="155"/>
      <c r="P35" s="8" t="s">
        <v>17</v>
      </c>
    </row>
    <row r="36" spans="2:16" s="26" customFormat="1" ht="29.45" customHeight="1" x14ac:dyDescent="0.25">
      <c r="C36" s="29" t="s">
        <v>75</v>
      </c>
      <c r="D36" s="195"/>
      <c r="E36" s="196"/>
      <c r="F36" s="196"/>
      <c r="G36" s="196"/>
      <c r="H36" s="196"/>
      <c r="I36" s="196"/>
      <c r="J36" s="196"/>
      <c r="K36" s="196"/>
      <c r="L36" s="196"/>
      <c r="M36" s="196"/>
      <c r="N36" s="196"/>
      <c r="O36" s="197"/>
      <c r="P36" s="8" t="s">
        <v>76</v>
      </c>
    </row>
    <row r="37" spans="2:16" x14ac:dyDescent="0.25">
      <c r="B37" s="26" t="s">
        <v>37</v>
      </c>
      <c r="C37" s="26"/>
      <c r="D37" s="14"/>
      <c r="E37" s="14"/>
      <c r="F37" s="14"/>
      <c r="G37" s="14"/>
      <c r="H37" s="14"/>
      <c r="I37" s="14"/>
      <c r="J37" s="14"/>
      <c r="K37" s="14"/>
      <c r="L37" s="14"/>
      <c r="M37" s="14"/>
      <c r="N37" s="14"/>
      <c r="O37" s="14"/>
    </row>
    <row r="38" spans="2:16" x14ac:dyDescent="0.25">
      <c r="B38" s="26" t="s">
        <v>160</v>
      </c>
      <c r="C38" s="15"/>
      <c r="D38" s="14"/>
      <c r="E38" s="14"/>
      <c r="F38" s="14"/>
      <c r="G38" s="14"/>
      <c r="H38" s="14"/>
      <c r="I38" s="14"/>
      <c r="J38" s="14"/>
      <c r="K38" s="14"/>
      <c r="L38" s="14"/>
      <c r="M38" s="14"/>
      <c r="N38" s="14"/>
      <c r="O38" s="14"/>
    </row>
    <row r="39" spans="2:16" x14ac:dyDescent="0.25">
      <c r="C39" s="15" t="s">
        <v>154</v>
      </c>
      <c r="D39" s="14"/>
      <c r="E39" s="14"/>
      <c r="F39" s="14"/>
      <c r="G39" s="14"/>
      <c r="H39" s="14"/>
      <c r="I39" s="14"/>
      <c r="J39" s="14"/>
      <c r="K39" s="14"/>
      <c r="L39" s="14"/>
      <c r="M39" s="14"/>
      <c r="N39" s="14"/>
      <c r="O39" s="14"/>
    </row>
    <row r="40" spans="2:16" x14ac:dyDescent="0.25">
      <c r="C40" s="15" t="s">
        <v>38</v>
      </c>
      <c r="D40" s="14"/>
      <c r="E40" s="14"/>
      <c r="F40" s="14"/>
      <c r="G40" s="14"/>
      <c r="H40" s="14"/>
      <c r="I40" s="14"/>
      <c r="J40" s="14"/>
      <c r="K40" s="14"/>
      <c r="L40" s="14"/>
      <c r="M40" s="14"/>
      <c r="N40" s="14"/>
      <c r="O40" s="14"/>
    </row>
    <row r="41" spans="2:16" x14ac:dyDescent="0.25">
      <c r="C41" s="15" t="s">
        <v>168</v>
      </c>
      <c r="D41" s="14"/>
      <c r="E41" s="14"/>
      <c r="F41" s="14"/>
      <c r="G41" s="14"/>
      <c r="H41" s="14"/>
      <c r="I41" s="14"/>
      <c r="J41" s="14"/>
      <c r="K41" s="14"/>
      <c r="L41" s="14"/>
      <c r="M41" s="14"/>
      <c r="N41" s="14"/>
      <c r="O41" s="14"/>
    </row>
    <row r="42" spans="2:16" x14ac:dyDescent="0.25">
      <c r="C42" s="15" t="s">
        <v>170</v>
      </c>
      <c r="D42" s="14"/>
      <c r="E42" s="14"/>
      <c r="F42" s="14"/>
      <c r="G42" s="14"/>
      <c r="H42" s="14"/>
      <c r="I42" s="14"/>
      <c r="J42" s="14"/>
      <c r="K42" s="14"/>
      <c r="L42" s="14"/>
      <c r="M42" s="14"/>
      <c r="N42" s="14"/>
      <c r="O42" s="14"/>
    </row>
    <row r="43" spans="2:16" x14ac:dyDescent="0.25">
      <c r="C43" s="15" t="s">
        <v>53</v>
      </c>
      <c r="D43" s="14"/>
      <c r="E43" s="14"/>
      <c r="F43" s="14"/>
      <c r="G43" s="14"/>
      <c r="H43" s="14"/>
      <c r="I43" s="14"/>
      <c r="J43" s="14"/>
      <c r="K43" s="14"/>
      <c r="L43" s="14"/>
      <c r="M43" s="14"/>
      <c r="N43" s="14"/>
      <c r="O43" s="14"/>
    </row>
    <row r="44" spans="2:16" s="26" customFormat="1" x14ac:dyDescent="0.25">
      <c r="C44" s="15" t="s">
        <v>54</v>
      </c>
    </row>
    <row r="45" spans="2:16" s="14" customFormat="1" x14ac:dyDescent="0.25">
      <c r="B45" s="26"/>
      <c r="C45" s="15" t="s">
        <v>165</v>
      </c>
    </row>
    <row r="46" spans="2:16" s="26" customFormat="1" x14ac:dyDescent="0.25">
      <c r="C46" s="15" t="s">
        <v>88</v>
      </c>
    </row>
    <row r="47" spans="2:16" s="26" customFormat="1" x14ac:dyDescent="0.25">
      <c r="C47" s="15" t="s">
        <v>55</v>
      </c>
    </row>
    <row r="48" spans="2:16" s="14" customFormat="1" x14ac:dyDescent="0.25">
      <c r="B48" s="26"/>
      <c r="C48" s="15" t="s">
        <v>45</v>
      </c>
    </row>
    <row r="49" spans="2:15" x14ac:dyDescent="0.25">
      <c r="C49" s="15" t="s">
        <v>155</v>
      </c>
      <c r="D49" s="14"/>
      <c r="E49" s="14"/>
      <c r="F49" s="14"/>
      <c r="G49" s="14"/>
      <c r="H49" s="14"/>
      <c r="I49" s="14"/>
      <c r="J49" s="14"/>
      <c r="K49" s="14"/>
      <c r="L49" s="14"/>
      <c r="M49" s="14"/>
      <c r="N49" s="14"/>
      <c r="O49" s="14"/>
    </row>
    <row r="50" spans="2:15" x14ac:dyDescent="0.25">
      <c r="C50" s="15"/>
      <c r="D50" s="14"/>
      <c r="E50" s="14"/>
      <c r="F50" s="14"/>
      <c r="G50" s="14"/>
      <c r="H50" s="14"/>
      <c r="I50" s="14"/>
      <c r="J50" s="14"/>
      <c r="K50" s="14"/>
      <c r="L50" s="14"/>
      <c r="M50" s="14"/>
      <c r="N50" s="14"/>
      <c r="O50" s="14"/>
    </row>
    <row r="51" spans="2:15" x14ac:dyDescent="0.25">
      <c r="B51" s="26" t="s">
        <v>161</v>
      </c>
      <c r="C51" s="15"/>
      <c r="D51" s="14"/>
      <c r="E51" s="14"/>
      <c r="F51" s="14"/>
      <c r="G51" s="14"/>
      <c r="H51" s="14"/>
      <c r="I51" s="14"/>
      <c r="J51" s="14"/>
      <c r="K51" s="14"/>
      <c r="L51" s="14"/>
      <c r="M51" s="14"/>
      <c r="N51" s="14"/>
      <c r="O51" s="14"/>
    </row>
    <row r="52" spans="2:15" x14ac:dyDescent="0.25">
      <c r="C52" s="15" t="s">
        <v>56</v>
      </c>
      <c r="D52" s="14"/>
      <c r="E52" s="14"/>
      <c r="F52" s="14"/>
      <c r="G52" s="14"/>
      <c r="H52" s="14"/>
      <c r="I52" s="14"/>
      <c r="J52" s="14"/>
      <c r="K52" s="14"/>
      <c r="L52" s="14"/>
      <c r="M52" s="14"/>
      <c r="N52" s="14"/>
      <c r="O52" s="14"/>
    </row>
    <row r="53" spans="2:15" x14ac:dyDescent="0.25">
      <c r="C53" s="15" t="s">
        <v>166</v>
      </c>
      <c r="D53" s="14"/>
      <c r="E53" s="14"/>
      <c r="F53" s="14"/>
      <c r="G53" s="14"/>
      <c r="H53" s="14"/>
      <c r="I53" s="14"/>
      <c r="J53" s="14"/>
      <c r="K53" s="14"/>
      <c r="L53" s="14"/>
      <c r="M53" s="14"/>
      <c r="N53" s="14"/>
      <c r="O53" s="14"/>
    </row>
    <row r="54" spans="2:15" x14ac:dyDescent="0.25">
      <c r="C54" s="15" t="s">
        <v>156</v>
      </c>
    </row>
    <row r="55" spans="2:15" s="26" customFormat="1" x14ac:dyDescent="0.25">
      <c r="C55" s="15" t="s">
        <v>88</v>
      </c>
    </row>
    <row r="56" spans="2:15" x14ac:dyDescent="0.25">
      <c r="C56" s="15" t="s">
        <v>57</v>
      </c>
    </row>
    <row r="57" spans="2:15" x14ac:dyDescent="0.25">
      <c r="C57" s="15" t="s">
        <v>46</v>
      </c>
    </row>
    <row r="58" spans="2:15" x14ac:dyDescent="0.25">
      <c r="C58" s="15" t="s">
        <v>157</v>
      </c>
    </row>
    <row r="59" spans="2:15" x14ac:dyDescent="0.25">
      <c r="C59" s="15" t="s">
        <v>89</v>
      </c>
    </row>
  </sheetData>
  <sheetProtection algorithmName="SHA-512" hashValue="D7Va/02ElGOpnqCTrtnyhHTBCzRP8CC8qqVWdpGYUvO7MVBEhaDM0LM67Jqa01jkueiJVipYcJUb1qYK2YUQdA==" saltValue="c6eRy3QjiCwsrM1dXUEK2A==" spinCount="100000" sheet="1" objects="1" scenarios="1"/>
  <mergeCells count="23">
    <mergeCell ref="D36:O36"/>
    <mergeCell ref="D20:O20"/>
    <mergeCell ref="D30:O30"/>
    <mergeCell ref="C31:C32"/>
    <mergeCell ref="C33:C34"/>
    <mergeCell ref="C26:C27"/>
    <mergeCell ref="D35:O35"/>
    <mergeCell ref="C28:C29"/>
    <mergeCell ref="C4:P4"/>
    <mergeCell ref="D6:P6"/>
    <mergeCell ref="D25:O25"/>
    <mergeCell ref="L8:P8"/>
    <mergeCell ref="D9:O9"/>
    <mergeCell ref="D10:O10"/>
    <mergeCell ref="D11:O11"/>
    <mergeCell ref="C18:C19"/>
    <mergeCell ref="C21:C22"/>
    <mergeCell ref="C23:C24"/>
    <mergeCell ref="D12:O12"/>
    <mergeCell ref="D13:O13"/>
    <mergeCell ref="D14:O14"/>
    <mergeCell ref="C16:C17"/>
    <mergeCell ref="D15:O15"/>
  </mergeCells>
  <phoneticPr fontId="2"/>
  <conditionalFormatting sqref="D17:O17">
    <cfRule type="expression" dxfId="16" priority="128">
      <formula>D17&gt;$D$15</formula>
    </cfRule>
  </conditionalFormatting>
  <conditionalFormatting sqref="D15:O15">
    <cfRule type="expression" dxfId="15" priority="144">
      <formula>$D$15&lt;30000</formula>
    </cfRule>
  </conditionalFormatting>
  <conditionalFormatting sqref="D17:O17">
    <cfRule type="expression" dxfId="14" priority="135">
      <formula>D17&lt;30000</formula>
    </cfRule>
  </conditionalFormatting>
  <conditionalFormatting sqref="D29:O29 D30">
    <cfRule type="expression" dxfId="13" priority="112">
      <formula>OR(D29&lt;3,D29&gt;24)</formula>
    </cfRule>
  </conditionalFormatting>
  <conditionalFormatting sqref="D35:O35">
    <cfRule type="expression" dxfId="12" priority="2">
      <formula>$D$35&gt;$D$25</formula>
    </cfRule>
  </conditionalFormatting>
  <conditionalFormatting sqref="D36:O36">
    <cfRule type="cellIs" dxfId="11" priority="1" operator="lessThan">
      <formula>20</formula>
    </cfRule>
  </conditionalFormatting>
  <conditionalFormatting sqref="D19:O19 D20">
    <cfRule type="expression" dxfId="10" priority="123">
      <formula>OR(D19&lt;3,D19&gt;24)</formula>
    </cfRule>
  </conditionalFormatting>
  <conditionalFormatting sqref="D20">
    <cfRule type="expression" dxfId="9" priority="113">
      <formula>AND(COUNTIF($D$13,"*運転継続時間6時間以上*"),D20&lt;6)</formula>
    </cfRule>
    <cfRule type="expression" dxfId="8" priority="114">
      <formula>AND(COUNTIF($D$13,"*運転継続時間3時間以上6時間未満*"),OR(D20&lt;3,6&lt;=D20))</formula>
    </cfRule>
  </conditionalFormatting>
  <conditionalFormatting sqref="D30">
    <cfRule type="expression" dxfId="7" priority="109">
      <formula>AND(COUNTIF($D$13,"*運転継続時間6時間以上*"),D30&lt;6)</formula>
    </cfRule>
    <cfRule type="expression" dxfId="6" priority="110">
      <formula>AND(COUNTIF($D$13,"*運転継続時間3時間以上6時間未満*"),OR(D30&lt;3,6&lt;=D30))</formula>
    </cfRule>
  </conditionalFormatting>
  <conditionalFormatting sqref="D27:O27">
    <cfRule type="expression" dxfId="5" priority="107">
      <formula>D27&gt;D17</formula>
    </cfRule>
    <cfRule type="expression" dxfId="4" priority="108">
      <formula>D27&lt;30000</formula>
    </cfRule>
  </conditionalFormatting>
  <dataValidations count="8">
    <dataValidation type="list" allowBlank="1" showInputMessage="1" showErrorMessage="1" sqref="D12:O12" xr:uid="{2E2229BE-34FD-46C8-89D3-4412BBBBA790}">
      <formula1>"新設,リプレース等"</formula1>
    </dataValidation>
    <dataValidation type="list" allowBlank="1" showInputMessage="1" showErrorMessage="1" sqref="D14:O14" xr:uid="{469AB1F6-2056-49DA-A4EB-7AAB7F0BD69A}">
      <formula1>エリア</formula1>
    </dataValidation>
    <dataValidation type="list" allowBlank="1" showInputMessage="1" showErrorMessage="1" sqref="D13:O13" xr:uid="{F8E45FD1-C28D-4C1A-B2DF-7A86AF7776E9}">
      <formula1>INDIRECT(D12)</formula1>
    </dataValidation>
    <dataValidation type="whole" operator="greaterThanOrEqual" allowBlank="1" showInputMessage="1" showErrorMessage="1" errorTitle="制度適用期間エラー" error="制度適用期間は20以上の整数で記入してください。" sqref="D36:O36" xr:uid="{F7F17EB9-3B39-433B-86F0-095C4243C001}">
      <formula1>20</formula1>
    </dataValidation>
    <dataValidation type="whole" allowBlank="1" showInputMessage="1" showErrorMessage="1" error="3h～23hの間の整数値で入力してください。" sqref="D29:O29 E19:O19 D19" xr:uid="{E21B388A-E40F-47A9-9A1C-08D2CFCA8DFA}">
      <formula1>3</formula1>
      <formula2>23</formula2>
    </dataValidation>
    <dataValidation type="whole" operator="greaterThanOrEqual" allowBlank="1" showInputMessage="1" showErrorMessage="1" error="3万kW以上の整数値で入力してください。" sqref="D15:O15" xr:uid="{F9240CBD-AE99-4894-ADE4-2109819FBB6B}">
      <formula1>30000</formula1>
    </dataValidation>
    <dataValidation type="whole" allowBlank="1" showInputMessage="1" showErrorMessage="1" error="本オークションに参加可能な設備容量(送電端)以下の整数値を入力してください。" sqref="D17:O17" xr:uid="{1E00CC76-AE32-4DC8-8B73-835D6A1EFBA6}">
      <formula1>0</formula1>
      <formula2>$D$15</formula2>
    </dataValidation>
    <dataValidation type="whole" allowBlank="1" showInputMessage="1" showErrorMessage="1" error="各月の発電可能電力以下の整数値を入力してください。" sqref="D27:O27" xr:uid="{5FBAEBA7-3AE2-4195-A0F8-8FFDCAEAD67B}">
      <formula1>0</formula1>
      <formula2>D17</formula2>
    </dataValidation>
  </dataValidations>
  <pageMargins left="0.70866141732283472" right="0.70866141732283472" top="0.74803149606299213" bottom="0.74803149606299213" header="0.31496062992125984" footer="0.31496062992125984"/>
  <pageSetup paperSize="8" scale="57" orientation="landscape" horizontalDpi="90" verticalDpi="90" r:id="rId1"/>
  <headerFooter>
    <oddHeader>&amp;C&amp;F&amp;R&amp;D</oddHeader>
    <oddFooter>&amp;P / &amp;N ページ</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10504-420F-49DF-BE6B-3B6EC06CEED6}">
  <sheetPr>
    <tabColor theme="8" tint="0.59999389629810485"/>
  </sheetPr>
  <dimension ref="B2:C8"/>
  <sheetViews>
    <sheetView workbookViewId="0">
      <selection activeCell="D14" sqref="D14:O14"/>
    </sheetView>
  </sheetViews>
  <sheetFormatPr defaultColWidth="8.875" defaultRowHeight="15.75" x14ac:dyDescent="0.25"/>
  <cols>
    <col min="1" max="1" width="2.75" style="26" customWidth="1"/>
    <col min="2" max="2" width="3.75" style="26" customWidth="1"/>
    <col min="3" max="16384" width="8.875" style="26"/>
  </cols>
  <sheetData>
    <row r="2" spans="2:3" x14ac:dyDescent="0.25">
      <c r="B2" s="26" t="s">
        <v>90</v>
      </c>
    </row>
    <row r="3" spans="2:3" x14ac:dyDescent="0.25">
      <c r="B3" s="26" t="s">
        <v>91</v>
      </c>
      <c r="C3" s="64" t="s">
        <v>92</v>
      </c>
    </row>
    <row r="4" spans="2:3" x14ac:dyDescent="0.25">
      <c r="B4" s="26" t="s">
        <v>91</v>
      </c>
      <c r="C4" s="64" t="s">
        <v>93</v>
      </c>
    </row>
    <row r="6" spans="2:3" x14ac:dyDescent="0.25">
      <c r="B6" s="26" t="s">
        <v>94</v>
      </c>
    </row>
    <row r="7" spans="2:3" x14ac:dyDescent="0.25">
      <c r="C7" s="64" t="s">
        <v>95</v>
      </c>
    </row>
    <row r="8" spans="2:3" x14ac:dyDescent="0.25">
      <c r="C8" s="64" t="s">
        <v>96</v>
      </c>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A1599-AF8C-4639-95ED-FB34C57D9AC2}">
  <sheetPr>
    <tabColor rgb="FFFFCCFF"/>
    <pageSetUpPr fitToPage="1"/>
  </sheetPr>
  <dimension ref="A1:S46"/>
  <sheetViews>
    <sheetView showGridLines="0" zoomScale="70" zoomScaleNormal="70" workbookViewId="0">
      <selection activeCell="D14" sqref="D14:O14"/>
    </sheetView>
  </sheetViews>
  <sheetFormatPr defaultColWidth="9" defaultRowHeight="15.75" x14ac:dyDescent="0.25"/>
  <cols>
    <col min="1" max="4" width="5.625" style="26" customWidth="1"/>
    <col min="5" max="5" width="10.25" style="26" customWidth="1"/>
    <col min="6" max="16" width="10.25" style="26" bestFit="1" customWidth="1"/>
    <col min="17" max="18" width="5.625" style="26" customWidth="1"/>
    <col min="19" max="19" width="7.875" style="26" customWidth="1"/>
    <col min="20" max="20" width="5.625" style="26" customWidth="1"/>
    <col min="21" max="16384" width="9" style="26"/>
  </cols>
  <sheetData>
    <row r="1" spans="1:17" ht="16.5" x14ac:dyDescent="0.25">
      <c r="A1" s="65" t="s">
        <v>32</v>
      </c>
      <c r="B1" s="65"/>
      <c r="C1" s="65"/>
      <c r="D1" s="65"/>
      <c r="E1" s="65"/>
      <c r="F1" s="10" t="s">
        <v>33</v>
      </c>
      <c r="G1" s="10"/>
      <c r="H1" s="10"/>
      <c r="I1" s="66" t="s">
        <v>34</v>
      </c>
    </row>
    <row r="2" spans="1:17" ht="16.5" x14ac:dyDescent="0.25">
      <c r="A2" s="226" t="s">
        <v>97</v>
      </c>
      <c r="B2" s="227"/>
      <c r="C2" s="67"/>
      <c r="D2" s="67"/>
      <c r="E2" s="67"/>
      <c r="F2" s="67"/>
      <c r="G2" s="67"/>
      <c r="H2" s="67"/>
      <c r="I2" s="67"/>
      <c r="J2" s="67"/>
      <c r="K2" s="67"/>
      <c r="L2" s="67"/>
      <c r="M2" s="67"/>
      <c r="N2" s="67"/>
      <c r="O2" s="67"/>
      <c r="P2" s="67"/>
      <c r="Q2" s="67"/>
    </row>
    <row r="3" spans="1:17" ht="16.5" x14ac:dyDescent="0.25">
      <c r="A3" s="68"/>
      <c r="B3" s="68"/>
      <c r="C3" s="67"/>
      <c r="D3" s="67"/>
      <c r="E3" s="67"/>
      <c r="F3" s="67"/>
      <c r="G3" s="67"/>
      <c r="H3" s="67"/>
      <c r="I3" s="67"/>
      <c r="J3" s="67"/>
      <c r="K3" s="67"/>
      <c r="L3" s="67"/>
      <c r="M3" s="67"/>
      <c r="N3" s="67"/>
      <c r="O3" s="67"/>
      <c r="P3" s="67"/>
      <c r="Q3" s="67"/>
    </row>
    <row r="4" spans="1:17" ht="16.5" x14ac:dyDescent="0.25">
      <c r="A4" s="228" t="s">
        <v>158</v>
      </c>
      <c r="B4" s="228"/>
      <c r="C4" s="228"/>
      <c r="D4" s="228"/>
      <c r="E4" s="228"/>
      <c r="F4" s="228"/>
      <c r="G4" s="228"/>
      <c r="H4" s="228"/>
      <c r="I4" s="228"/>
      <c r="J4" s="228"/>
      <c r="K4" s="228"/>
      <c r="L4" s="228"/>
      <c r="M4" s="228"/>
      <c r="N4" s="228"/>
      <c r="O4" s="228"/>
      <c r="P4" s="228"/>
      <c r="Q4" s="228"/>
    </row>
    <row r="5" spans="1:17" ht="16.5" x14ac:dyDescent="0.25">
      <c r="A5" s="69"/>
      <c r="B5" s="69"/>
      <c r="C5" s="69"/>
      <c r="D5" s="69"/>
      <c r="E5" s="69"/>
      <c r="F5" s="69"/>
      <c r="G5" s="69"/>
      <c r="H5" s="69"/>
      <c r="I5" s="69"/>
      <c r="J5" s="69"/>
      <c r="K5" s="69"/>
      <c r="L5" s="69"/>
      <c r="M5" s="69"/>
      <c r="N5" s="69"/>
      <c r="O5" s="69"/>
      <c r="P5" s="69"/>
      <c r="Q5" s="69"/>
    </row>
    <row r="6" spans="1:17" ht="16.5" x14ac:dyDescent="0.25">
      <c r="A6" s="228" t="s">
        <v>98</v>
      </c>
      <c r="B6" s="228"/>
      <c r="C6" s="228"/>
      <c r="D6" s="228"/>
      <c r="E6" s="228"/>
      <c r="F6" s="228"/>
      <c r="G6" s="228"/>
      <c r="H6" s="228"/>
      <c r="I6" s="228"/>
      <c r="J6" s="228"/>
      <c r="K6" s="228"/>
      <c r="L6" s="228"/>
      <c r="M6" s="228"/>
      <c r="N6" s="228"/>
      <c r="O6" s="228"/>
      <c r="P6" s="228"/>
      <c r="Q6" s="228"/>
    </row>
    <row r="7" spans="1:17" ht="16.5" x14ac:dyDescent="0.25">
      <c r="A7" s="69"/>
      <c r="B7" s="69"/>
      <c r="C7" s="69"/>
      <c r="D7" s="69"/>
      <c r="E7" s="69"/>
      <c r="F7" s="69"/>
      <c r="G7" s="69"/>
      <c r="H7" s="69"/>
      <c r="I7" s="69"/>
      <c r="J7" s="69"/>
      <c r="K7" s="69"/>
      <c r="L7" s="69"/>
      <c r="M7" s="69"/>
      <c r="N7" s="69"/>
      <c r="O7" s="69"/>
      <c r="P7" s="69"/>
      <c r="Q7" s="69"/>
    </row>
    <row r="8" spans="1:17" ht="16.5" x14ac:dyDescent="0.25">
      <c r="A8" s="70" t="s">
        <v>99</v>
      </c>
      <c r="B8" s="69"/>
      <c r="C8" s="69"/>
      <c r="D8" s="69"/>
      <c r="E8" s="69"/>
      <c r="F8" s="69"/>
      <c r="G8" s="69"/>
      <c r="H8" s="69"/>
      <c r="I8" s="69"/>
      <c r="J8" s="69"/>
      <c r="K8" s="69"/>
      <c r="L8" s="69"/>
      <c r="M8" s="69"/>
      <c r="N8" s="69"/>
      <c r="O8" s="69"/>
      <c r="P8" s="69"/>
      <c r="Q8" s="69"/>
    </row>
    <row r="9" spans="1:17" ht="16.5" x14ac:dyDescent="0.25">
      <c r="A9" s="69"/>
      <c r="B9" s="71" t="s">
        <v>100</v>
      </c>
      <c r="C9" s="69"/>
      <c r="D9" s="69"/>
      <c r="E9" s="69"/>
      <c r="F9" s="69"/>
      <c r="G9" s="69"/>
      <c r="H9" s="69"/>
      <c r="I9" s="69"/>
      <c r="J9" s="69"/>
      <c r="K9" s="69"/>
      <c r="L9" s="69"/>
      <c r="M9" s="69"/>
      <c r="N9" s="69"/>
      <c r="O9" s="69"/>
      <c r="P9" s="69"/>
      <c r="Q9" s="69"/>
    </row>
    <row r="10" spans="1:17" ht="16.5" x14ac:dyDescent="0.25">
      <c r="A10" s="69"/>
      <c r="B10" s="71"/>
      <c r="C10" s="69"/>
      <c r="D10" s="69"/>
      <c r="E10" s="69"/>
      <c r="F10" s="69"/>
      <c r="G10" s="69"/>
      <c r="H10" s="69"/>
      <c r="I10" s="69"/>
      <c r="J10" s="69"/>
      <c r="K10" s="69"/>
      <c r="L10" s="69"/>
      <c r="M10" s="69"/>
      <c r="N10" s="69"/>
      <c r="O10" s="69"/>
      <c r="P10" s="69"/>
      <c r="Q10" s="69"/>
    </row>
    <row r="11" spans="1:17" ht="16.5" x14ac:dyDescent="0.25">
      <c r="A11" s="72"/>
      <c r="B11" s="72"/>
      <c r="C11" s="72"/>
      <c r="D11" s="72"/>
      <c r="E11" s="73"/>
      <c r="F11" s="73"/>
      <c r="G11" s="73"/>
      <c r="H11" s="73"/>
      <c r="I11" s="73"/>
      <c r="J11" s="73"/>
      <c r="K11" s="73"/>
      <c r="L11" s="72"/>
      <c r="M11" s="229" t="s">
        <v>101</v>
      </c>
      <c r="N11" s="229"/>
      <c r="O11" s="229"/>
      <c r="P11" s="229"/>
      <c r="Q11" s="229"/>
    </row>
    <row r="12" spans="1:17" ht="24" customHeight="1" x14ac:dyDescent="0.25">
      <c r="A12" s="199" t="s">
        <v>102</v>
      </c>
      <c r="B12" s="199"/>
      <c r="C12" s="199"/>
      <c r="D12" s="199"/>
      <c r="E12" s="230" t="s">
        <v>103</v>
      </c>
      <c r="F12" s="204"/>
      <c r="G12" s="204"/>
      <c r="H12" s="204"/>
      <c r="I12" s="204"/>
      <c r="J12" s="204"/>
      <c r="K12" s="204"/>
      <c r="L12" s="204"/>
      <c r="M12" s="204"/>
      <c r="N12" s="204"/>
      <c r="O12" s="204"/>
      <c r="P12" s="205"/>
      <c r="Q12" s="23" t="s">
        <v>104</v>
      </c>
    </row>
    <row r="13" spans="1:17" ht="24" customHeight="1" x14ac:dyDescent="0.25">
      <c r="A13" s="199" t="s">
        <v>105</v>
      </c>
      <c r="B13" s="199"/>
      <c r="C13" s="199"/>
      <c r="D13" s="199"/>
      <c r="E13" s="211">
        <f>入力シート!D10</f>
        <v>0</v>
      </c>
      <c r="F13" s="212"/>
      <c r="G13" s="212"/>
      <c r="H13" s="212"/>
      <c r="I13" s="212"/>
      <c r="J13" s="212"/>
      <c r="K13" s="212"/>
      <c r="L13" s="212"/>
      <c r="M13" s="212"/>
      <c r="N13" s="212"/>
      <c r="O13" s="212"/>
      <c r="P13" s="213"/>
      <c r="Q13" s="74"/>
    </row>
    <row r="14" spans="1:17" ht="30" customHeight="1" x14ac:dyDescent="0.25">
      <c r="A14" s="198" t="s">
        <v>106</v>
      </c>
      <c r="B14" s="198"/>
      <c r="C14" s="198"/>
      <c r="D14" s="198"/>
      <c r="E14" s="214"/>
      <c r="F14" s="215"/>
      <c r="G14" s="215"/>
      <c r="H14" s="215"/>
      <c r="I14" s="215"/>
      <c r="J14" s="215"/>
      <c r="K14" s="215"/>
      <c r="L14" s="215"/>
      <c r="M14" s="215"/>
      <c r="N14" s="215"/>
      <c r="O14" s="215"/>
      <c r="P14" s="216"/>
      <c r="Q14" s="75"/>
    </row>
    <row r="15" spans="1:17" ht="24" customHeight="1" x14ac:dyDescent="0.25">
      <c r="A15" s="199" t="s">
        <v>107</v>
      </c>
      <c r="B15" s="199"/>
      <c r="C15" s="199"/>
      <c r="D15" s="199"/>
      <c r="E15" s="217"/>
      <c r="F15" s="218"/>
      <c r="G15" s="218"/>
      <c r="H15" s="218"/>
      <c r="I15" s="218"/>
      <c r="J15" s="218"/>
      <c r="K15" s="218"/>
      <c r="L15" s="218"/>
      <c r="M15" s="218"/>
      <c r="N15" s="218"/>
      <c r="O15" s="218"/>
      <c r="P15" s="219"/>
      <c r="Q15" s="75"/>
    </row>
    <row r="16" spans="1:17" ht="24" customHeight="1" x14ac:dyDescent="0.25">
      <c r="A16" s="199" t="s">
        <v>108</v>
      </c>
      <c r="B16" s="199"/>
      <c r="C16" s="199"/>
      <c r="D16" s="199"/>
      <c r="E16" s="220">
        <f>入力シート!D14</f>
        <v>0</v>
      </c>
      <c r="F16" s="221"/>
      <c r="G16" s="221"/>
      <c r="H16" s="221"/>
      <c r="I16" s="221"/>
      <c r="J16" s="221"/>
      <c r="K16" s="221"/>
      <c r="L16" s="221"/>
      <c r="M16" s="221"/>
      <c r="N16" s="221"/>
      <c r="O16" s="221"/>
      <c r="P16" s="222"/>
      <c r="Q16" s="75"/>
    </row>
    <row r="17" spans="1:19" ht="24" customHeight="1" x14ac:dyDescent="0.25">
      <c r="A17" s="198" t="s">
        <v>109</v>
      </c>
      <c r="B17" s="199"/>
      <c r="C17" s="199"/>
      <c r="D17" s="199"/>
      <c r="E17" s="223">
        <f>入力シート!D15</f>
        <v>0</v>
      </c>
      <c r="F17" s="224"/>
      <c r="G17" s="224"/>
      <c r="H17" s="224"/>
      <c r="I17" s="224"/>
      <c r="J17" s="224"/>
      <c r="K17" s="224"/>
      <c r="L17" s="224"/>
      <c r="M17" s="224"/>
      <c r="N17" s="224"/>
      <c r="O17" s="224"/>
      <c r="P17" s="225"/>
      <c r="Q17" s="76" t="s">
        <v>110</v>
      </c>
    </row>
    <row r="18" spans="1:19" ht="24" customHeight="1" x14ac:dyDescent="0.25">
      <c r="A18" s="198" t="s">
        <v>111</v>
      </c>
      <c r="B18" s="199"/>
      <c r="C18" s="199"/>
      <c r="D18" s="199"/>
      <c r="E18" s="23" t="s">
        <v>40</v>
      </c>
      <c r="F18" s="23" t="s">
        <v>19</v>
      </c>
      <c r="G18" s="23" t="s">
        <v>20</v>
      </c>
      <c r="H18" s="23" t="s">
        <v>21</v>
      </c>
      <c r="I18" s="23" t="s">
        <v>22</v>
      </c>
      <c r="J18" s="23" t="s">
        <v>23</v>
      </c>
      <c r="K18" s="23" t="s">
        <v>24</v>
      </c>
      <c r="L18" s="23" t="s">
        <v>25</v>
      </c>
      <c r="M18" s="23" t="s">
        <v>26</v>
      </c>
      <c r="N18" s="23" t="s">
        <v>27</v>
      </c>
      <c r="O18" s="23" t="s">
        <v>28</v>
      </c>
      <c r="P18" s="23" t="s">
        <v>29</v>
      </c>
      <c r="Q18" s="75"/>
    </row>
    <row r="19" spans="1:19" ht="24" customHeight="1" x14ac:dyDescent="0.25">
      <c r="A19" s="199"/>
      <c r="B19" s="199"/>
      <c r="C19" s="199"/>
      <c r="D19" s="199"/>
      <c r="E19" s="77">
        <f>ROUND(入力シート!D17,0)</f>
        <v>0</v>
      </c>
      <c r="F19" s="77">
        <f>ROUND(入力シート!E17,0)</f>
        <v>0</v>
      </c>
      <c r="G19" s="77">
        <f>ROUND(入力シート!F17,0)</f>
        <v>0</v>
      </c>
      <c r="H19" s="77">
        <f>ROUND(入力シート!G17,0)</f>
        <v>0</v>
      </c>
      <c r="I19" s="77">
        <f>ROUND(入力シート!H17,0)</f>
        <v>0</v>
      </c>
      <c r="J19" s="77">
        <f>ROUND(入力シート!I17,0)</f>
        <v>0</v>
      </c>
      <c r="K19" s="77">
        <f>ROUND(入力シート!J17,0)</f>
        <v>0</v>
      </c>
      <c r="L19" s="77">
        <f>ROUND(入力シート!K17,0)</f>
        <v>0</v>
      </c>
      <c r="M19" s="77">
        <f>ROUND(入力シート!L17,0)</f>
        <v>0</v>
      </c>
      <c r="N19" s="77">
        <f>ROUND(入力シート!M17,0)</f>
        <v>0</v>
      </c>
      <c r="O19" s="77">
        <f>ROUND(入力シート!N17,0)</f>
        <v>0</v>
      </c>
      <c r="P19" s="77">
        <f>ROUND(入力シート!O17,0)</f>
        <v>0</v>
      </c>
      <c r="Q19" s="78" t="s">
        <v>110</v>
      </c>
    </row>
    <row r="20" spans="1:19" ht="24" customHeight="1" x14ac:dyDescent="0.25">
      <c r="A20" s="198" t="s">
        <v>112</v>
      </c>
      <c r="B20" s="199"/>
      <c r="C20" s="199"/>
      <c r="D20" s="199"/>
      <c r="E20" s="23" t="s">
        <v>40</v>
      </c>
      <c r="F20" s="23" t="s">
        <v>19</v>
      </c>
      <c r="G20" s="23" t="s">
        <v>20</v>
      </c>
      <c r="H20" s="23" t="s">
        <v>21</v>
      </c>
      <c r="I20" s="23" t="s">
        <v>22</v>
      </c>
      <c r="J20" s="23" t="s">
        <v>23</v>
      </c>
      <c r="K20" s="23" t="s">
        <v>24</v>
      </c>
      <c r="L20" s="23" t="s">
        <v>25</v>
      </c>
      <c r="M20" s="23" t="s">
        <v>26</v>
      </c>
      <c r="N20" s="23" t="s">
        <v>27</v>
      </c>
      <c r="O20" s="23" t="s">
        <v>28</v>
      </c>
      <c r="P20" s="23" t="s">
        <v>29</v>
      </c>
      <c r="Q20" s="75"/>
    </row>
    <row r="21" spans="1:19" ht="24" customHeight="1" x14ac:dyDescent="0.25">
      <c r="A21" s="199"/>
      <c r="B21" s="199"/>
      <c r="C21" s="199"/>
      <c r="D21" s="199"/>
      <c r="E21" s="79">
        <f>ROUND(入力シート!D19,0)</f>
        <v>0</v>
      </c>
      <c r="F21" s="79">
        <f>ROUND(入力シート!E19,0)</f>
        <v>0</v>
      </c>
      <c r="G21" s="79">
        <f>ROUND(入力シート!F19,0)</f>
        <v>0</v>
      </c>
      <c r="H21" s="79">
        <f>ROUND(入力シート!G19,0)</f>
        <v>0</v>
      </c>
      <c r="I21" s="79">
        <f>ROUND(入力シート!H19,0)</f>
        <v>0</v>
      </c>
      <c r="J21" s="79">
        <f>ROUND(入力シート!I19,0)</f>
        <v>0</v>
      </c>
      <c r="K21" s="79">
        <f>ROUND(入力シート!J19,0)</f>
        <v>0</v>
      </c>
      <c r="L21" s="79">
        <f>ROUND(入力シート!K19,0)</f>
        <v>0</v>
      </c>
      <c r="M21" s="79">
        <f>ROUND(入力シート!L19,0)</f>
        <v>0</v>
      </c>
      <c r="N21" s="79">
        <f>ROUND(入力シート!M19,0)</f>
        <v>0</v>
      </c>
      <c r="O21" s="79">
        <f>ROUND(入力シート!N19,0)</f>
        <v>0</v>
      </c>
      <c r="P21" s="79">
        <f>ROUND(入力シート!O19,0)</f>
        <v>0</v>
      </c>
      <c r="Q21" s="78" t="s">
        <v>41</v>
      </c>
      <c r="R21" s="80"/>
      <c r="S21" s="81"/>
    </row>
    <row r="22" spans="1:19" ht="41.45" customHeight="1" x14ac:dyDescent="0.25">
      <c r="A22" s="203" t="s">
        <v>87</v>
      </c>
      <c r="B22" s="204"/>
      <c r="C22" s="204"/>
      <c r="D22" s="205"/>
      <c r="E22" s="206">
        <f>ROUNDDOWN(AVERAGE(E21:P21),0)</f>
        <v>0</v>
      </c>
      <c r="F22" s="207"/>
      <c r="G22" s="207"/>
      <c r="H22" s="207"/>
      <c r="I22" s="207"/>
      <c r="J22" s="207"/>
      <c r="K22" s="207"/>
      <c r="L22" s="207"/>
      <c r="M22" s="207"/>
      <c r="N22" s="207"/>
      <c r="O22" s="207"/>
      <c r="P22" s="208"/>
      <c r="Q22" s="78"/>
      <c r="R22" s="80"/>
      <c r="S22" s="81"/>
    </row>
    <row r="23" spans="1:19" ht="24" customHeight="1" x14ac:dyDescent="0.25">
      <c r="A23" s="198" t="s">
        <v>113</v>
      </c>
      <c r="B23" s="199"/>
      <c r="C23" s="199"/>
      <c r="D23" s="199"/>
      <c r="E23" s="23" t="s">
        <v>40</v>
      </c>
      <c r="F23" s="23" t="s">
        <v>19</v>
      </c>
      <c r="G23" s="23" t="s">
        <v>20</v>
      </c>
      <c r="H23" s="23" t="s">
        <v>21</v>
      </c>
      <c r="I23" s="23" t="s">
        <v>22</v>
      </c>
      <c r="J23" s="23" t="s">
        <v>23</v>
      </c>
      <c r="K23" s="23" t="s">
        <v>24</v>
      </c>
      <c r="L23" s="23" t="s">
        <v>25</v>
      </c>
      <c r="M23" s="23" t="s">
        <v>26</v>
      </c>
      <c r="N23" s="23" t="s">
        <v>27</v>
      </c>
      <c r="O23" s="23" t="s">
        <v>28</v>
      </c>
      <c r="P23" s="23" t="s">
        <v>29</v>
      </c>
      <c r="Q23" s="75"/>
    </row>
    <row r="24" spans="1:19" ht="24" customHeight="1" x14ac:dyDescent="0.25">
      <c r="A24" s="199"/>
      <c r="B24" s="199"/>
      <c r="C24" s="199"/>
      <c r="D24" s="199"/>
      <c r="E24" s="82">
        <f>E21*E19</f>
        <v>0</v>
      </c>
      <c r="F24" s="82">
        <f t="shared" ref="F24:P24" si="0">F21*F19</f>
        <v>0</v>
      </c>
      <c r="G24" s="82">
        <f t="shared" si="0"/>
        <v>0</v>
      </c>
      <c r="H24" s="82">
        <f t="shared" si="0"/>
        <v>0</v>
      </c>
      <c r="I24" s="82">
        <f t="shared" si="0"/>
        <v>0</v>
      </c>
      <c r="J24" s="82">
        <f t="shared" si="0"/>
        <v>0</v>
      </c>
      <c r="K24" s="82">
        <f t="shared" si="0"/>
        <v>0</v>
      </c>
      <c r="L24" s="82">
        <f t="shared" si="0"/>
        <v>0</v>
      </c>
      <c r="M24" s="82">
        <f t="shared" si="0"/>
        <v>0</v>
      </c>
      <c r="N24" s="82">
        <f t="shared" si="0"/>
        <v>0</v>
      </c>
      <c r="O24" s="82">
        <f t="shared" si="0"/>
        <v>0</v>
      </c>
      <c r="P24" s="82">
        <f t="shared" si="0"/>
        <v>0</v>
      </c>
      <c r="Q24" s="76" t="s">
        <v>42</v>
      </c>
      <c r="S24" s="83"/>
    </row>
    <row r="25" spans="1:19" ht="24" customHeight="1" x14ac:dyDescent="0.25">
      <c r="A25" s="198" t="s">
        <v>114</v>
      </c>
      <c r="B25" s="199"/>
      <c r="C25" s="199"/>
      <c r="D25" s="199"/>
      <c r="E25" s="23" t="s">
        <v>40</v>
      </c>
      <c r="F25" s="23" t="s">
        <v>19</v>
      </c>
      <c r="G25" s="23" t="s">
        <v>20</v>
      </c>
      <c r="H25" s="23" t="s">
        <v>21</v>
      </c>
      <c r="I25" s="23" t="s">
        <v>22</v>
      </c>
      <c r="J25" s="23" t="s">
        <v>23</v>
      </c>
      <c r="K25" s="23" t="s">
        <v>24</v>
      </c>
      <c r="L25" s="23" t="s">
        <v>25</v>
      </c>
      <c r="M25" s="23" t="s">
        <v>26</v>
      </c>
      <c r="N25" s="23" t="s">
        <v>27</v>
      </c>
      <c r="O25" s="23" t="s">
        <v>28</v>
      </c>
      <c r="P25" s="23" t="s">
        <v>29</v>
      </c>
      <c r="Q25" s="75"/>
    </row>
    <row r="26" spans="1:19" ht="24" customHeight="1" x14ac:dyDescent="0.25">
      <c r="A26" s="199"/>
      <c r="B26" s="199"/>
      <c r="C26" s="199"/>
      <c r="D26" s="199"/>
      <c r="E26" s="84" t="e">
        <f>IF(E$21&gt;=MAX(調整係数一覧!$A$202:$A$221),VLOOKUP(MAX(調整係数一覧!$A$202:$A$221),調整係数一覧!$A$202:$M$221,COLUMN(E$26)-3,0),VLOOKUP(E$21,調整係数一覧!$A$202:$M$221,COLUMN(E$26)-3,0))</f>
        <v>#N/A</v>
      </c>
      <c r="F26" s="84" t="e">
        <f>IF(F$21&gt;=MAX(調整係数一覧!$A$202:$A$221),VLOOKUP(MAX(調整係数一覧!$A$202:$A$221),調整係数一覧!$A$202:$M$221,COLUMN(F$26)-3,0),VLOOKUP(F$21,調整係数一覧!$A$202:$M$221,COLUMN(F$26)-3,0))</f>
        <v>#N/A</v>
      </c>
      <c r="G26" s="84" t="e">
        <f>IF(G$21&gt;=MAX(調整係数一覧!$A$202:$A$221),VLOOKUP(MAX(調整係数一覧!$A$202:$A$221),調整係数一覧!$A$202:$M$221,COLUMN(G$26)-3,0),VLOOKUP(G$21,調整係数一覧!$A$202:$M$221,COLUMN(G$26)-3,0))</f>
        <v>#N/A</v>
      </c>
      <c r="H26" s="84" t="e">
        <f>IF(H$21&gt;=MAX(調整係数一覧!$A$202:$A$221),VLOOKUP(MAX(調整係数一覧!$A$202:$A$221),調整係数一覧!$A$202:$M$221,COLUMN(H$26)-3,0),VLOOKUP(H$21,調整係数一覧!$A$202:$M$221,COLUMN(H$26)-3,0))</f>
        <v>#N/A</v>
      </c>
      <c r="I26" s="84" t="e">
        <f>IF(I$21&gt;=MAX(調整係数一覧!$A$202:$A$221),VLOOKUP(MAX(調整係数一覧!$A$202:$A$221),調整係数一覧!$A$202:$M$221,COLUMN(I$26)-3,0),VLOOKUP(I$21,調整係数一覧!$A$202:$M$221,COLUMN(I$26)-3,0))</f>
        <v>#N/A</v>
      </c>
      <c r="J26" s="84" t="e">
        <f>IF(J$21&gt;=MAX(調整係数一覧!$A$202:$A$221),VLOOKUP(MAX(調整係数一覧!$A$202:$A$221),調整係数一覧!$A$202:$M$221,COLUMN(J$26)-3,0),VLOOKUP(J$21,調整係数一覧!$A$202:$M$221,COLUMN(J$26)-3,0))</f>
        <v>#N/A</v>
      </c>
      <c r="K26" s="84" t="e">
        <f>IF(K$21&gt;=MAX(調整係数一覧!$A$202:$A$221),VLOOKUP(MAX(調整係数一覧!$A$202:$A$221),調整係数一覧!$A$202:$M$221,COLUMN(K$26)-3,0),VLOOKUP(K$21,調整係数一覧!$A$202:$M$221,COLUMN(K$26)-3,0))</f>
        <v>#N/A</v>
      </c>
      <c r="L26" s="84" t="e">
        <f>IF(L$21&gt;=MAX(調整係数一覧!$A$202:$A$221),VLOOKUP(MAX(調整係数一覧!$A$202:$A$221),調整係数一覧!$A$202:$M$221,COLUMN(L$26)-3,0),VLOOKUP(L$21,調整係数一覧!$A$202:$M$221,COLUMN(L$26)-3,0))</f>
        <v>#N/A</v>
      </c>
      <c r="M26" s="84" t="e">
        <f>IF(M$21&gt;=MAX(調整係数一覧!$A$202:$A$221),VLOOKUP(MAX(調整係数一覧!$A$202:$A$221),調整係数一覧!$A$202:$M$221,COLUMN(M$26)-3,0),VLOOKUP(M$21,調整係数一覧!$A$202:$M$221,COLUMN(M$26)-3,0))</f>
        <v>#N/A</v>
      </c>
      <c r="N26" s="84" t="e">
        <f>IF(N$21&gt;=MAX(調整係数一覧!$A$202:$A$221),VLOOKUP(MAX(調整係数一覧!$A$202:$A$221),調整係数一覧!$A$202:$M$221,COLUMN(N$26)-3,0),VLOOKUP(N$21,調整係数一覧!$A$202:$M$221,COLUMN(N$26)-3,0))</f>
        <v>#N/A</v>
      </c>
      <c r="O26" s="84" t="e">
        <f>IF(O$21&gt;=MAX(調整係数一覧!$A$202:$A$221),VLOOKUP(MAX(調整係数一覧!$A$202:$A$221),調整係数一覧!$A$202:$M$221,COLUMN(O$26)-3,0),VLOOKUP(O$21,調整係数一覧!$A$202:$M$221,COLUMN(O$26)-3,0))</f>
        <v>#N/A</v>
      </c>
      <c r="P26" s="84" t="e">
        <f>IF(P$21&gt;=MAX(調整係数一覧!$A$202:$A$221),VLOOKUP(MAX(調整係数一覧!$A$202:$A$221),調整係数一覧!$A$202:$M$221,COLUMN(P$26)-3,0),VLOOKUP(P$21,調整係数一覧!$A$202:$M$221,COLUMN(P$26)-3,0))</f>
        <v>#N/A</v>
      </c>
      <c r="Q26" s="76" t="s">
        <v>44</v>
      </c>
    </row>
    <row r="27" spans="1:19" ht="24" customHeight="1" x14ac:dyDescent="0.25">
      <c r="A27" s="199" t="s">
        <v>115</v>
      </c>
      <c r="B27" s="199"/>
      <c r="C27" s="199"/>
      <c r="D27" s="199"/>
      <c r="E27" s="200">
        <f>ROUND('計算用(期待容量)'!B93,0)</f>
        <v>0</v>
      </c>
      <c r="F27" s="201"/>
      <c r="G27" s="201"/>
      <c r="H27" s="201"/>
      <c r="I27" s="201"/>
      <c r="J27" s="201"/>
      <c r="K27" s="201"/>
      <c r="L27" s="201"/>
      <c r="M27" s="201"/>
      <c r="N27" s="201"/>
      <c r="O27" s="201"/>
      <c r="P27" s="202"/>
      <c r="Q27" s="76" t="s">
        <v>110</v>
      </c>
    </row>
    <row r="28" spans="1:19" ht="24" customHeight="1" x14ac:dyDescent="0.25">
      <c r="A28" s="199" t="s">
        <v>62</v>
      </c>
      <c r="B28" s="199"/>
      <c r="C28" s="199"/>
      <c r="D28" s="199"/>
      <c r="E28" s="23" t="s">
        <v>40</v>
      </c>
      <c r="F28" s="23" t="s">
        <v>19</v>
      </c>
      <c r="G28" s="23" t="s">
        <v>20</v>
      </c>
      <c r="H28" s="23" t="s">
        <v>21</v>
      </c>
      <c r="I28" s="23" t="s">
        <v>22</v>
      </c>
      <c r="J28" s="23" t="s">
        <v>23</v>
      </c>
      <c r="K28" s="23" t="s">
        <v>24</v>
      </c>
      <c r="L28" s="23" t="s">
        <v>25</v>
      </c>
      <c r="M28" s="23" t="s">
        <v>26</v>
      </c>
      <c r="N28" s="23" t="s">
        <v>27</v>
      </c>
      <c r="O28" s="23" t="s">
        <v>28</v>
      </c>
      <c r="P28" s="23" t="s">
        <v>29</v>
      </c>
      <c r="Q28" s="75"/>
    </row>
    <row r="29" spans="1:19" ht="24" customHeight="1" x14ac:dyDescent="0.25">
      <c r="A29" s="199"/>
      <c r="B29" s="199"/>
      <c r="C29" s="199"/>
      <c r="D29" s="199"/>
      <c r="E29" s="85">
        <f>ROUND(入力シート!D27,0)</f>
        <v>0</v>
      </c>
      <c r="F29" s="85">
        <f>ROUND(入力シート!E27,0)</f>
        <v>0</v>
      </c>
      <c r="G29" s="85">
        <f>ROUND(入力シート!F27,0)</f>
        <v>0</v>
      </c>
      <c r="H29" s="85">
        <f>ROUND(入力シート!G27,0)</f>
        <v>0</v>
      </c>
      <c r="I29" s="85">
        <f>ROUND(入力シート!H27,0)</f>
        <v>0</v>
      </c>
      <c r="J29" s="85">
        <f>ROUND(入力シート!I27,0)</f>
        <v>0</v>
      </c>
      <c r="K29" s="85">
        <f>ROUND(入力シート!J27,0)</f>
        <v>0</v>
      </c>
      <c r="L29" s="85">
        <f>ROUND(入力シート!K27,0)</f>
        <v>0</v>
      </c>
      <c r="M29" s="85">
        <f>ROUND(入力シート!L27,0)</f>
        <v>0</v>
      </c>
      <c r="N29" s="85">
        <f>ROUND(入力シート!M27,0)</f>
        <v>0</v>
      </c>
      <c r="O29" s="85">
        <f>ROUND(入力シート!N27,0)</f>
        <v>0</v>
      </c>
      <c r="P29" s="85">
        <f>ROUND(入力シート!O27,0)</f>
        <v>0</v>
      </c>
      <c r="Q29" s="76" t="s">
        <v>110</v>
      </c>
    </row>
    <row r="30" spans="1:19" ht="24" customHeight="1" x14ac:dyDescent="0.25">
      <c r="A30" s="198" t="s">
        <v>116</v>
      </c>
      <c r="B30" s="199"/>
      <c r="C30" s="199"/>
      <c r="D30" s="199"/>
      <c r="E30" s="23" t="s">
        <v>40</v>
      </c>
      <c r="F30" s="23" t="s">
        <v>19</v>
      </c>
      <c r="G30" s="23" t="s">
        <v>20</v>
      </c>
      <c r="H30" s="23" t="s">
        <v>21</v>
      </c>
      <c r="I30" s="23" t="s">
        <v>22</v>
      </c>
      <c r="J30" s="23" t="s">
        <v>23</v>
      </c>
      <c r="K30" s="23" t="s">
        <v>24</v>
      </c>
      <c r="L30" s="23" t="s">
        <v>25</v>
      </c>
      <c r="M30" s="23" t="s">
        <v>26</v>
      </c>
      <c r="N30" s="23" t="s">
        <v>27</v>
      </c>
      <c r="O30" s="23" t="s">
        <v>28</v>
      </c>
      <c r="P30" s="23" t="s">
        <v>29</v>
      </c>
      <c r="Q30" s="74"/>
    </row>
    <row r="31" spans="1:19" ht="24" customHeight="1" x14ac:dyDescent="0.25">
      <c r="A31" s="198"/>
      <c r="B31" s="199"/>
      <c r="C31" s="199"/>
      <c r="D31" s="199"/>
      <c r="E31" s="86">
        <f>ROUND(入力シート!D29,0)</f>
        <v>0</v>
      </c>
      <c r="F31" s="86">
        <f>ROUND(入力シート!E29,0)</f>
        <v>0</v>
      </c>
      <c r="G31" s="86">
        <f>ROUND(入力シート!F29,0)</f>
        <v>0</v>
      </c>
      <c r="H31" s="86">
        <f>ROUND(入力シート!G29,0)</f>
        <v>0</v>
      </c>
      <c r="I31" s="86">
        <f>ROUND(入力シート!H29,0)</f>
        <v>0</v>
      </c>
      <c r="J31" s="86">
        <f>ROUND(入力シート!I29,0)</f>
        <v>0</v>
      </c>
      <c r="K31" s="86">
        <f>ROUND(入力シート!J29,0)</f>
        <v>0</v>
      </c>
      <c r="L31" s="86">
        <f>ROUND(入力シート!K29,0)</f>
        <v>0</v>
      </c>
      <c r="M31" s="86">
        <f>ROUND(入力シート!L29,0)</f>
        <v>0</v>
      </c>
      <c r="N31" s="86">
        <f>ROUND(入力シート!M29,0)</f>
        <v>0</v>
      </c>
      <c r="O31" s="86">
        <f>ROUND(入力シート!N29,0)</f>
        <v>0</v>
      </c>
      <c r="P31" s="86">
        <f>ROUND(入力シート!O29,0)</f>
        <v>0</v>
      </c>
      <c r="Q31" s="87" t="s">
        <v>41</v>
      </c>
    </row>
    <row r="32" spans="1:19" ht="37.9" customHeight="1" x14ac:dyDescent="0.25">
      <c r="A32" s="203" t="s">
        <v>87</v>
      </c>
      <c r="B32" s="209"/>
      <c r="C32" s="209"/>
      <c r="D32" s="210"/>
      <c r="E32" s="206">
        <f>ROUNDDOWN(AVERAGE(E31:P31),0)</f>
        <v>0</v>
      </c>
      <c r="F32" s="207"/>
      <c r="G32" s="207"/>
      <c r="H32" s="207"/>
      <c r="I32" s="207"/>
      <c r="J32" s="207"/>
      <c r="K32" s="207"/>
      <c r="L32" s="207"/>
      <c r="M32" s="207"/>
      <c r="N32" s="207"/>
      <c r="O32" s="207"/>
      <c r="P32" s="208"/>
      <c r="Q32" s="87"/>
    </row>
    <row r="33" spans="1:18" ht="24" customHeight="1" x14ac:dyDescent="0.25">
      <c r="A33" s="198" t="s">
        <v>117</v>
      </c>
      <c r="B33" s="199"/>
      <c r="C33" s="199"/>
      <c r="D33" s="199"/>
      <c r="E33" s="23" t="s">
        <v>40</v>
      </c>
      <c r="F33" s="23" t="s">
        <v>19</v>
      </c>
      <c r="G33" s="23" t="s">
        <v>20</v>
      </c>
      <c r="H33" s="23" t="s">
        <v>21</v>
      </c>
      <c r="I33" s="23" t="s">
        <v>22</v>
      </c>
      <c r="J33" s="23" t="s">
        <v>23</v>
      </c>
      <c r="K33" s="23" t="s">
        <v>24</v>
      </c>
      <c r="L33" s="23" t="s">
        <v>25</v>
      </c>
      <c r="M33" s="23" t="s">
        <v>26</v>
      </c>
      <c r="N33" s="23" t="s">
        <v>27</v>
      </c>
      <c r="O33" s="23" t="s">
        <v>28</v>
      </c>
      <c r="P33" s="23" t="s">
        <v>29</v>
      </c>
      <c r="Q33" s="75"/>
    </row>
    <row r="34" spans="1:18" ht="24" customHeight="1" x14ac:dyDescent="0.25">
      <c r="A34" s="199"/>
      <c r="B34" s="199"/>
      <c r="C34" s="199"/>
      <c r="D34" s="199"/>
      <c r="E34" s="82">
        <f>E31*E29</f>
        <v>0</v>
      </c>
      <c r="F34" s="82">
        <f t="shared" ref="F34:P34" si="1">F31*F29</f>
        <v>0</v>
      </c>
      <c r="G34" s="82">
        <f t="shared" si="1"/>
        <v>0</v>
      </c>
      <c r="H34" s="82">
        <f t="shared" si="1"/>
        <v>0</v>
      </c>
      <c r="I34" s="82">
        <f t="shared" si="1"/>
        <v>0</v>
      </c>
      <c r="J34" s="82">
        <f t="shared" si="1"/>
        <v>0</v>
      </c>
      <c r="K34" s="82">
        <f t="shared" si="1"/>
        <v>0</v>
      </c>
      <c r="L34" s="82">
        <f t="shared" si="1"/>
        <v>0</v>
      </c>
      <c r="M34" s="82">
        <f t="shared" si="1"/>
        <v>0</v>
      </c>
      <c r="N34" s="82">
        <f t="shared" si="1"/>
        <v>0</v>
      </c>
      <c r="O34" s="82">
        <f t="shared" si="1"/>
        <v>0</v>
      </c>
      <c r="P34" s="82">
        <f t="shared" si="1"/>
        <v>0</v>
      </c>
      <c r="Q34" s="76" t="s">
        <v>42</v>
      </c>
      <c r="R34" s="80"/>
    </row>
    <row r="35" spans="1:18" ht="24" customHeight="1" x14ac:dyDescent="0.25">
      <c r="A35" s="198" t="s">
        <v>118</v>
      </c>
      <c r="B35" s="199"/>
      <c r="C35" s="199"/>
      <c r="D35" s="199"/>
      <c r="E35" s="23" t="s">
        <v>40</v>
      </c>
      <c r="F35" s="23" t="s">
        <v>19</v>
      </c>
      <c r="G35" s="23" t="s">
        <v>20</v>
      </c>
      <c r="H35" s="23" t="s">
        <v>21</v>
      </c>
      <c r="I35" s="23" t="s">
        <v>22</v>
      </c>
      <c r="J35" s="23" t="s">
        <v>23</v>
      </c>
      <c r="K35" s="23" t="s">
        <v>24</v>
      </c>
      <c r="L35" s="23" t="s">
        <v>25</v>
      </c>
      <c r="M35" s="23" t="s">
        <v>26</v>
      </c>
      <c r="N35" s="23" t="s">
        <v>27</v>
      </c>
      <c r="O35" s="23" t="s">
        <v>28</v>
      </c>
      <c r="P35" s="23" t="s">
        <v>29</v>
      </c>
      <c r="Q35" s="75"/>
    </row>
    <row r="36" spans="1:18" ht="24" customHeight="1" x14ac:dyDescent="0.25">
      <c r="A36" s="199"/>
      <c r="B36" s="199"/>
      <c r="C36" s="199"/>
      <c r="D36" s="199"/>
      <c r="E36" s="84" t="e">
        <f>IF(E$31&gt;=MAX(調整係数一覧!$A$202:$A$221),VLOOKUP(MAX(調整係数一覧!$A$202:$A$221),調整係数一覧!$A$202:$M$221,COLUMN(E$36)-3,0),VLOOKUP(E$31,調整係数一覧!$A$202:$M$221,COLUMN(E$36)-3,0))</f>
        <v>#N/A</v>
      </c>
      <c r="F36" s="84" t="e">
        <f>IF(F$31&gt;=MAX(調整係数一覧!$A$202:$A$221),VLOOKUP(MAX(調整係数一覧!$A$202:$A$221),調整係数一覧!$A$202:$M$221,COLUMN(F$36)-3,0),VLOOKUP(F$31,調整係数一覧!$A$202:$M$221,COLUMN(F$36)-3,0))</f>
        <v>#N/A</v>
      </c>
      <c r="G36" s="84" t="e">
        <f>IF(G$31&gt;=MAX(調整係数一覧!$A$202:$A$221),VLOOKUP(MAX(調整係数一覧!$A$202:$A$221),調整係数一覧!$A$202:$M$221,COLUMN(G$36)-3,0),VLOOKUP(G$31,調整係数一覧!$A$202:$M$221,COLUMN(G$36)-3,0))</f>
        <v>#N/A</v>
      </c>
      <c r="H36" s="84" t="e">
        <f>IF(H$31&gt;=MAX(調整係数一覧!$A$202:$A$221),VLOOKUP(MAX(調整係数一覧!$A$202:$A$221),調整係数一覧!$A$202:$M$221,COLUMN(H$36)-3,0),VLOOKUP(H$31,調整係数一覧!$A$202:$M$221,COLUMN(H$36)-3,0))</f>
        <v>#N/A</v>
      </c>
      <c r="I36" s="84" t="e">
        <f>IF(I$31&gt;=MAX(調整係数一覧!$A$202:$A$221),VLOOKUP(MAX(調整係数一覧!$A$202:$A$221),調整係数一覧!$A$202:$M$221,COLUMN(I$36)-3,0),VLOOKUP(I$31,調整係数一覧!$A$202:$M$221,COLUMN(I$36)-3,0))</f>
        <v>#N/A</v>
      </c>
      <c r="J36" s="84" t="e">
        <f>IF(J$31&gt;=MAX(調整係数一覧!$A$202:$A$221),VLOOKUP(MAX(調整係数一覧!$A$202:$A$221),調整係数一覧!$A$202:$M$221,COLUMN(J$36)-3,0),VLOOKUP(J$31,調整係数一覧!$A$202:$M$221,COLUMN(J$36)-3,0))</f>
        <v>#N/A</v>
      </c>
      <c r="K36" s="84" t="e">
        <f>IF(K$31&gt;=MAX(調整係数一覧!$A$202:$A$221),VLOOKUP(MAX(調整係数一覧!$A$202:$A$221),調整係数一覧!$A$202:$M$221,COLUMN(K$36)-3,0),VLOOKUP(K$31,調整係数一覧!$A$202:$M$221,COLUMN(K$36)-3,0))</f>
        <v>#N/A</v>
      </c>
      <c r="L36" s="84" t="e">
        <f>IF(L$31&gt;=MAX(調整係数一覧!$A$202:$A$221),VLOOKUP(MAX(調整係数一覧!$A$202:$A$221),調整係数一覧!$A$202:$M$221,COLUMN(L$36)-3,0),VLOOKUP(L$31,調整係数一覧!$A$202:$M$221,COLUMN(L$36)-3,0))</f>
        <v>#N/A</v>
      </c>
      <c r="M36" s="84" t="e">
        <f>IF(M$31&gt;=MAX(調整係数一覧!$A$202:$A$221),VLOOKUP(MAX(調整係数一覧!$A$202:$A$221),調整係数一覧!$A$202:$M$221,COLUMN(M$36)-3,0),VLOOKUP(M$31,調整係数一覧!$A$202:$M$221,COLUMN(M$36)-3,0))</f>
        <v>#N/A</v>
      </c>
      <c r="N36" s="84" t="e">
        <f>IF(N$31&gt;=MAX(調整係数一覧!$A$202:$A$221),VLOOKUP(MAX(調整係数一覧!$A$202:$A$221),調整係数一覧!$A$202:$M$221,COLUMN(N$36)-3,0),VLOOKUP(N$31,調整係数一覧!$A$202:$M$221,COLUMN(N$36)-3,0))</f>
        <v>#N/A</v>
      </c>
      <c r="O36" s="84" t="e">
        <f>IF(O$31&gt;=MAX(調整係数一覧!$A$202:$A$221),VLOOKUP(MAX(調整係数一覧!$A$202:$A$221),調整係数一覧!$A$202:$M$221,COLUMN(O$36)-3,0),VLOOKUP(O$31,調整係数一覧!$A$202:$M$221,COLUMN(O$36)-3,0))</f>
        <v>#N/A</v>
      </c>
      <c r="P36" s="84" t="e">
        <f>IF(P$31&gt;=MAX(調整係数一覧!$A$202:$A$221),VLOOKUP(MAX(調整係数一覧!$A$202:$A$221),調整係数一覧!$A$202:$M$221,COLUMN(P$36)-3,0),VLOOKUP(P$31,調整係数一覧!$A$202:$M$221,COLUMN(P$36)-3,0))</f>
        <v>#N/A</v>
      </c>
      <c r="Q36" s="76" t="s">
        <v>44</v>
      </c>
    </row>
    <row r="37" spans="1:18" ht="24" customHeight="1" x14ac:dyDescent="0.25">
      <c r="A37" s="199" t="s">
        <v>119</v>
      </c>
      <c r="B37" s="199"/>
      <c r="C37" s="199"/>
      <c r="D37" s="199"/>
      <c r="E37" s="200">
        <f>ROUND('計算用(応札容量)'!B93,0)</f>
        <v>0</v>
      </c>
      <c r="F37" s="201"/>
      <c r="G37" s="201"/>
      <c r="H37" s="201"/>
      <c r="I37" s="201"/>
      <c r="J37" s="201"/>
      <c r="K37" s="201"/>
      <c r="L37" s="201"/>
      <c r="M37" s="201"/>
      <c r="N37" s="201"/>
      <c r="O37" s="201"/>
      <c r="P37" s="202"/>
      <c r="Q37" s="76" t="s">
        <v>110</v>
      </c>
    </row>
    <row r="41" spans="1:18" x14ac:dyDescent="0.25">
      <c r="B41" s="15"/>
    </row>
    <row r="42" spans="1:18" x14ac:dyDescent="0.25">
      <c r="B42" s="15"/>
    </row>
    <row r="46" spans="1:18" x14ac:dyDescent="0.25">
      <c r="B46" s="15"/>
    </row>
  </sheetData>
  <mergeCells count="32">
    <mergeCell ref="A2:B2"/>
    <mergeCell ref="A4:Q4"/>
    <mergeCell ref="A6:Q6"/>
    <mergeCell ref="M11:Q11"/>
    <mergeCell ref="A12:D12"/>
    <mergeCell ref="E12:P12"/>
    <mergeCell ref="A20:D21"/>
    <mergeCell ref="A13:D13"/>
    <mergeCell ref="E13:P13"/>
    <mergeCell ref="A14:D14"/>
    <mergeCell ref="E14:P14"/>
    <mergeCell ref="A15:D15"/>
    <mergeCell ref="E15:P15"/>
    <mergeCell ref="A16:D16"/>
    <mergeCell ref="E16:P16"/>
    <mergeCell ref="A17:D17"/>
    <mergeCell ref="E17:P17"/>
    <mergeCell ref="A18:D19"/>
    <mergeCell ref="A33:D34"/>
    <mergeCell ref="A35:D36"/>
    <mergeCell ref="A37:D37"/>
    <mergeCell ref="E37:P37"/>
    <mergeCell ref="A22:D22"/>
    <mergeCell ref="E22:P22"/>
    <mergeCell ref="A32:D32"/>
    <mergeCell ref="E32:P32"/>
    <mergeCell ref="A23:D24"/>
    <mergeCell ref="A25:D26"/>
    <mergeCell ref="A27:D27"/>
    <mergeCell ref="E27:P27"/>
    <mergeCell ref="A28:D29"/>
    <mergeCell ref="A30:D31"/>
  </mergeCells>
  <phoneticPr fontId="2"/>
  <conditionalFormatting sqref="E29:P29">
    <cfRule type="cellIs" dxfId="3" priority="3" operator="greaterThan">
      <formula>#REF!</formula>
    </cfRule>
  </conditionalFormatting>
  <conditionalFormatting sqref="E34:P34">
    <cfRule type="cellIs" dxfId="2" priority="2" operator="greaterThan">
      <formula>E24</formula>
    </cfRule>
  </conditionalFormatting>
  <conditionalFormatting sqref="E19:P19">
    <cfRule type="cellIs" dxfId="1" priority="1" operator="greaterThan">
      <formula>$E$17</formula>
    </cfRule>
  </conditionalFormatting>
  <conditionalFormatting sqref="E32 E31:P31">
    <cfRule type="expression" dxfId="0" priority="4">
      <formula>E23&lt;E33</formula>
    </cfRule>
  </conditionalFormatting>
  <pageMargins left="0.11811023622047245" right="0.11811023622047245" top="0.35433070866141736" bottom="0.35433070866141736" header="0.31496062992125984" footer="0.31496062992125984"/>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0</xdr:col>
                    <xdr:colOff>161925</xdr:colOff>
                    <xdr:row>7</xdr:row>
                    <xdr:rowOff>152400</xdr:rowOff>
                  </from>
                  <to>
                    <xdr:col>1</xdr:col>
                    <xdr:colOff>104775</xdr:colOff>
                    <xdr:row>8</xdr:row>
                    <xdr:rowOff>200025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DFC84-3796-400E-851C-7741D9AA6DA5}">
  <sheetPr>
    <tabColor theme="8" tint="0.59999389629810485"/>
  </sheetPr>
  <dimension ref="A1:S95"/>
  <sheetViews>
    <sheetView zoomScale="70" zoomScaleNormal="70" workbookViewId="0">
      <selection activeCell="D14" sqref="D14:O14"/>
    </sheetView>
  </sheetViews>
  <sheetFormatPr defaultColWidth="9" defaultRowHeight="15.75" x14ac:dyDescent="0.25"/>
  <cols>
    <col min="1" max="1" width="24.125" style="26" bestFit="1" customWidth="1"/>
    <col min="2" max="2" width="11.25" style="26" customWidth="1"/>
    <col min="3" max="3" width="9.75" style="26" customWidth="1"/>
    <col min="4" max="4" width="13.375" style="26" bestFit="1" customWidth="1"/>
    <col min="5" max="10" width="9.75" style="26" bestFit="1" customWidth="1"/>
    <col min="11" max="11" width="9.875" style="26" customWidth="1"/>
    <col min="12" max="12" width="10" style="26" bestFit="1" customWidth="1"/>
    <col min="13" max="13" width="17.875" style="26" customWidth="1"/>
    <col min="14" max="14" width="4.375" style="26" customWidth="1"/>
    <col min="15" max="15" width="17.875" style="26" bestFit="1" customWidth="1"/>
    <col min="16" max="16384" width="9" style="26"/>
  </cols>
  <sheetData>
    <row r="1" spans="1:19" x14ac:dyDescent="0.25">
      <c r="J1" s="88" t="s">
        <v>120</v>
      </c>
      <c r="L1" s="89"/>
      <c r="M1" s="62" t="s">
        <v>121</v>
      </c>
      <c r="S1" s="26" t="s">
        <v>122</v>
      </c>
    </row>
    <row r="2" spans="1:19" x14ac:dyDescent="0.25">
      <c r="B2" s="90" t="s">
        <v>123</v>
      </c>
      <c r="C2" s="90" t="s">
        <v>124</v>
      </c>
      <c r="D2" s="90" t="s">
        <v>125</v>
      </c>
      <c r="E2" s="90" t="s">
        <v>126</v>
      </c>
      <c r="F2" s="90" t="s">
        <v>127</v>
      </c>
      <c r="G2" s="90" t="s">
        <v>128</v>
      </c>
      <c r="H2" s="90" t="s">
        <v>129</v>
      </c>
      <c r="I2" s="90" t="s">
        <v>130</v>
      </c>
      <c r="J2" s="90" t="s">
        <v>131</v>
      </c>
      <c r="S2" s="26" t="s">
        <v>132</v>
      </c>
    </row>
    <row r="3" spans="1:19" ht="18.75" x14ac:dyDescent="0.4">
      <c r="A3" s="91" t="s">
        <v>133</v>
      </c>
      <c r="S3" s="26" t="s">
        <v>134</v>
      </c>
    </row>
    <row r="4" spans="1:19" x14ac:dyDescent="0.25">
      <c r="A4" s="88" t="s">
        <v>40</v>
      </c>
      <c r="B4" s="92">
        <v>4642.1593724859213</v>
      </c>
      <c r="C4" s="92">
        <v>11973.355574167448</v>
      </c>
      <c r="D4" s="92">
        <v>40770.060885025057</v>
      </c>
      <c r="E4" s="92">
        <v>17892.81651731161</v>
      </c>
      <c r="F4" s="92">
        <v>4731.5999324697386</v>
      </c>
      <c r="G4" s="92">
        <v>17054.892499087924</v>
      </c>
      <c r="H4" s="92">
        <v>7052.3731302843962</v>
      </c>
      <c r="I4" s="92">
        <v>4801.6486519114687</v>
      </c>
      <c r="J4" s="92">
        <v>12057.306365097982</v>
      </c>
    </row>
    <row r="5" spans="1:19" x14ac:dyDescent="0.25">
      <c r="A5" s="88" t="s">
        <v>19</v>
      </c>
      <c r="B5" s="92">
        <v>4150.0524778761064</v>
      </c>
      <c r="C5" s="92">
        <v>11169.986438613978</v>
      </c>
      <c r="D5" s="92">
        <v>39404.356309287876</v>
      </c>
      <c r="E5" s="92">
        <v>17972.387413441957</v>
      </c>
      <c r="F5" s="92">
        <v>4308.6865739106934</v>
      </c>
      <c r="G5" s="92">
        <v>17342.364268515143</v>
      </c>
      <c r="H5" s="92">
        <v>6960.8617736356655</v>
      </c>
      <c r="I5" s="92">
        <v>4916.6546076458753</v>
      </c>
      <c r="J5" s="92">
        <v>12632.426468417654</v>
      </c>
      <c r="S5" s="26" t="s">
        <v>135</v>
      </c>
    </row>
    <row r="6" spans="1:19" x14ac:dyDescent="0.25">
      <c r="A6" s="88" t="s">
        <v>20</v>
      </c>
      <c r="B6" s="92">
        <v>4161.7728801287212</v>
      </c>
      <c r="C6" s="92">
        <v>11963.940762077862</v>
      </c>
      <c r="D6" s="92">
        <v>45380.136218967316</v>
      </c>
      <c r="E6" s="92">
        <v>20080.931160896129</v>
      </c>
      <c r="F6" s="92">
        <v>4952.2460325875018</v>
      </c>
      <c r="G6" s="92">
        <v>20081.432480846404</v>
      </c>
      <c r="H6" s="92">
        <v>7782.5343639508073</v>
      </c>
      <c r="I6" s="92">
        <v>5549.2073641851102</v>
      </c>
      <c r="J6" s="92">
        <v>14493.123388727086</v>
      </c>
      <c r="S6" s="26" t="s">
        <v>136</v>
      </c>
    </row>
    <row r="7" spans="1:19" x14ac:dyDescent="0.25">
      <c r="A7" s="88" t="s">
        <v>21</v>
      </c>
      <c r="B7" s="92">
        <v>4783.4866273187181</v>
      </c>
      <c r="C7" s="92">
        <v>14468.380192039369</v>
      </c>
      <c r="D7" s="92">
        <v>58295.18181077078</v>
      </c>
      <c r="E7" s="92">
        <v>24417.38</v>
      </c>
      <c r="F7" s="92">
        <v>5943.598</v>
      </c>
      <c r="G7" s="92">
        <v>26005.489999999998</v>
      </c>
      <c r="H7" s="92">
        <v>9718.130000000001</v>
      </c>
      <c r="I7" s="92">
        <v>7144.97</v>
      </c>
      <c r="J7" s="92">
        <v>18519.350000000002</v>
      </c>
    </row>
    <row r="8" spans="1:19" x14ac:dyDescent="0.25">
      <c r="A8" s="88" t="s">
        <v>22</v>
      </c>
      <c r="B8" s="92">
        <v>4865.5300000000007</v>
      </c>
      <c r="C8" s="92">
        <v>14748.740000000002</v>
      </c>
      <c r="D8" s="92">
        <v>58293.806000000004</v>
      </c>
      <c r="E8" s="92">
        <v>24417.38</v>
      </c>
      <c r="F8" s="92">
        <v>5943.598</v>
      </c>
      <c r="G8" s="92">
        <v>26005.489999999998</v>
      </c>
      <c r="H8" s="92">
        <v>9718.130000000001</v>
      </c>
      <c r="I8" s="92">
        <v>7144.97</v>
      </c>
      <c r="J8" s="92">
        <v>18519.350000000002</v>
      </c>
    </row>
    <row r="9" spans="1:19" x14ac:dyDescent="0.25">
      <c r="A9" s="88" t="s">
        <v>23</v>
      </c>
      <c r="B9" s="92">
        <v>4525.6160274632621</v>
      </c>
      <c r="C9" s="92">
        <v>13008.951677118808</v>
      </c>
      <c r="D9" s="92">
        <v>49290.371594015989</v>
      </c>
      <c r="E9" s="92">
        <v>21960.71733197556</v>
      </c>
      <c r="F9" s="92">
        <v>5259.1743692195796</v>
      </c>
      <c r="G9" s="92">
        <v>21953.337500912075</v>
      </c>
      <c r="H9" s="92">
        <v>8677.0421156802458</v>
      </c>
      <c r="I9" s="92">
        <v>6109.8763983903427</v>
      </c>
      <c r="J9" s="92">
        <v>15896.830078412251</v>
      </c>
    </row>
    <row r="10" spans="1:19" x14ac:dyDescent="0.25">
      <c r="A10" s="88" t="s">
        <v>24</v>
      </c>
      <c r="B10" s="92">
        <v>4560.136556717619</v>
      </c>
      <c r="C10" s="92">
        <v>11398.284586010788</v>
      </c>
      <c r="D10" s="92">
        <v>40568.650527047044</v>
      </c>
      <c r="E10" s="92">
        <v>18688.495478615074</v>
      </c>
      <c r="F10" s="92">
        <v>4566.1103573814162</v>
      </c>
      <c r="G10" s="92">
        <v>17935.339766508572</v>
      </c>
      <c r="H10" s="92">
        <v>7175.6180188316685</v>
      </c>
      <c r="I10" s="92">
        <v>5304.814708249497</v>
      </c>
      <c r="J10" s="92">
        <v>13358.504404923498</v>
      </c>
    </row>
    <row r="11" spans="1:19" x14ac:dyDescent="0.25">
      <c r="A11" s="88" t="s">
        <v>25</v>
      </c>
      <c r="B11" s="92">
        <v>5192.8382783588095</v>
      </c>
      <c r="C11" s="92">
        <v>12811.595483935271</v>
      </c>
      <c r="D11" s="92">
        <v>42617.951288760152</v>
      </c>
      <c r="E11" s="92">
        <v>18917.253054989818</v>
      </c>
      <c r="F11" s="92">
        <v>5025.7913992934227</v>
      </c>
      <c r="G11" s="92">
        <v>18155.451583363738</v>
      </c>
      <c r="H11" s="92">
        <v>7789.0730322828595</v>
      </c>
      <c r="I11" s="92">
        <v>5319.1854527162977</v>
      </c>
      <c r="J11" s="92">
        <v>13902.016174536446</v>
      </c>
    </row>
    <row r="12" spans="1:19" x14ac:dyDescent="0.25">
      <c r="A12" s="88" t="s">
        <v>26</v>
      </c>
      <c r="B12" s="92">
        <v>5626.3531617055505</v>
      </c>
      <c r="C12" s="92">
        <v>14399.626069828801</v>
      </c>
      <c r="D12" s="92">
        <v>47374.284549849159</v>
      </c>
      <c r="E12" s="92">
        <v>21473.366843177188</v>
      </c>
      <c r="F12" s="92">
        <v>5828.7208191663931</v>
      </c>
      <c r="G12" s="92">
        <v>22288.248110178767</v>
      </c>
      <c r="H12" s="92">
        <v>9438.9568812451962</v>
      </c>
      <c r="I12" s="92">
        <v>6584.2909657947694</v>
      </c>
      <c r="J12" s="92">
        <v>16821.92914339558</v>
      </c>
    </row>
    <row r="13" spans="1:19" x14ac:dyDescent="0.25">
      <c r="A13" s="88" t="s">
        <v>27</v>
      </c>
      <c r="B13" s="92">
        <v>5825.54</v>
      </c>
      <c r="C13" s="92">
        <v>15107.217999999999</v>
      </c>
      <c r="D13" s="92">
        <v>51773.176864974033</v>
      </c>
      <c r="E13" s="92">
        <v>23293.482342158859</v>
      </c>
      <c r="F13" s="92">
        <v>6349.6980000000003</v>
      </c>
      <c r="G13" s="92">
        <v>23889.753743159432</v>
      </c>
      <c r="H13" s="92">
        <v>9662.1114142966962</v>
      </c>
      <c r="I13" s="92">
        <v>6584.2909657947694</v>
      </c>
      <c r="J13" s="92">
        <v>17555.20287792728</v>
      </c>
    </row>
    <row r="14" spans="1:19" x14ac:dyDescent="0.25">
      <c r="A14" s="88" t="s">
        <v>28</v>
      </c>
      <c r="B14" s="92">
        <v>5790.3887932421567</v>
      </c>
      <c r="C14" s="92">
        <v>15063.48210852486</v>
      </c>
      <c r="D14" s="92">
        <v>51773.808777637474</v>
      </c>
      <c r="E14" s="92">
        <v>23293.482342158859</v>
      </c>
      <c r="F14" s="92">
        <v>6349.6980000000003</v>
      </c>
      <c r="G14" s="92">
        <v>23889.753743159432</v>
      </c>
      <c r="H14" s="92">
        <v>9662.1114142966962</v>
      </c>
      <c r="I14" s="92">
        <v>6584.2909657947694</v>
      </c>
      <c r="J14" s="92">
        <v>17555.20287792728</v>
      </c>
    </row>
    <row r="15" spans="1:19" x14ac:dyDescent="0.25">
      <c r="A15" s="88" t="s">
        <v>29</v>
      </c>
      <c r="B15" s="92">
        <v>5298.2918986323411</v>
      </c>
      <c r="C15" s="92">
        <v>13562.821366615854</v>
      </c>
      <c r="D15" s="92">
        <v>45976.224413720571</v>
      </c>
      <c r="E15" s="92">
        <v>20389.25963340122</v>
      </c>
      <c r="F15" s="92">
        <v>5540.6489662348695</v>
      </c>
      <c r="G15" s="92">
        <v>20061.511368113828</v>
      </c>
      <c r="H15" s="92">
        <v>8404.3976652574947</v>
      </c>
      <c r="I15" s="92">
        <v>5678.5940643863178</v>
      </c>
      <c r="J15" s="92">
        <v>14768.54315388569</v>
      </c>
    </row>
    <row r="16" spans="1:19" x14ac:dyDescent="0.25">
      <c r="B16" s="93"/>
      <c r="C16" s="93"/>
      <c r="D16" s="93"/>
      <c r="E16" s="93"/>
      <c r="F16" s="93"/>
      <c r="G16" s="93"/>
      <c r="H16" s="93"/>
      <c r="I16" s="93"/>
      <c r="J16" s="93"/>
      <c r="K16" s="93"/>
    </row>
    <row r="17" spans="1:12" ht="18.75" x14ac:dyDescent="0.4">
      <c r="A17" s="91" t="s">
        <v>137</v>
      </c>
      <c r="B17" s="94">
        <v>149256.81030624104</v>
      </c>
      <c r="C17" s="93"/>
      <c r="D17" s="93"/>
      <c r="E17" s="93"/>
      <c r="F17" s="93"/>
      <c r="G17" s="93"/>
      <c r="H17" s="93"/>
      <c r="I17" s="93"/>
      <c r="J17" s="93"/>
      <c r="K17" s="93"/>
    </row>
    <row r="18" spans="1:12" x14ac:dyDescent="0.25">
      <c r="L18" s="95"/>
    </row>
    <row r="19" spans="1:12" ht="18.75" x14ac:dyDescent="0.4">
      <c r="A19" s="91" t="s">
        <v>138</v>
      </c>
    </row>
    <row r="20" spans="1:12" x14ac:dyDescent="0.25">
      <c r="A20" s="88" t="s">
        <v>40</v>
      </c>
      <c r="B20" s="92">
        <v>954.53418013830583</v>
      </c>
      <c r="C20" s="92">
        <v>4083.9674811218183</v>
      </c>
      <c r="D20" s="92">
        <v>2608.68270926588</v>
      </c>
      <c r="E20" s="92">
        <v>1715.8629360586513</v>
      </c>
      <c r="F20" s="92">
        <v>1213.6077392707098</v>
      </c>
      <c r="G20" s="92">
        <v>1694.5898619156635</v>
      </c>
      <c r="H20" s="92">
        <v>704.55627000056336</v>
      </c>
      <c r="I20" s="92">
        <v>524.26898633275687</v>
      </c>
      <c r="J20" s="92">
        <v>1107.5498358956763</v>
      </c>
    </row>
    <row r="21" spans="1:12" x14ac:dyDescent="0.25">
      <c r="A21" s="88" t="s">
        <v>19</v>
      </c>
      <c r="B21" s="92">
        <v>1090.5301645212558</v>
      </c>
      <c r="C21" s="92">
        <v>4427.678001202974</v>
      </c>
      <c r="D21" s="92">
        <v>4282.9026177345359</v>
      </c>
      <c r="E21" s="92">
        <v>2825.2206339414752</v>
      </c>
      <c r="F21" s="92">
        <v>1385.4669057924445</v>
      </c>
      <c r="G21" s="92">
        <v>2902.6731817914142</v>
      </c>
      <c r="H21" s="92">
        <v>1482.3764005434423</v>
      </c>
      <c r="I21" s="92">
        <v>999.67389567212376</v>
      </c>
      <c r="J21" s="92">
        <v>1290.9381988003413</v>
      </c>
    </row>
    <row r="22" spans="1:12" x14ac:dyDescent="0.25">
      <c r="A22" s="88" t="s">
        <v>20</v>
      </c>
      <c r="B22" s="92">
        <v>1127.0828806535346</v>
      </c>
      <c r="C22" s="92">
        <v>4645.0396127498989</v>
      </c>
      <c r="D22" s="92">
        <v>5284.3567440459647</v>
      </c>
      <c r="E22" s="92">
        <v>3465.1741742801951</v>
      </c>
      <c r="F22" s="92">
        <v>1161.1009542018514</v>
      </c>
      <c r="G22" s="92">
        <v>3529.6823347169461</v>
      </c>
      <c r="H22" s="92">
        <v>1854.033135770349</v>
      </c>
      <c r="I22" s="92">
        <v>1085.3482194730866</v>
      </c>
      <c r="J22" s="92">
        <v>2200.4219441081655</v>
      </c>
    </row>
    <row r="23" spans="1:12" x14ac:dyDescent="0.25">
      <c r="A23" s="88" t="s">
        <v>21</v>
      </c>
      <c r="B23" s="92">
        <v>849.02655351786871</v>
      </c>
      <c r="C23" s="92">
        <v>4315.5937606046791</v>
      </c>
      <c r="D23" s="92">
        <v>6406.953883899112</v>
      </c>
      <c r="E23" s="92">
        <v>4332.1712191260676</v>
      </c>
      <c r="F23" s="92">
        <v>1216.9192784384795</v>
      </c>
      <c r="G23" s="92">
        <v>4035.2099097528035</v>
      </c>
      <c r="H23" s="92">
        <v>2543.750492904654</v>
      </c>
      <c r="I23" s="92">
        <v>1385.5916106546226</v>
      </c>
      <c r="J23" s="92">
        <v>2039.5132911017213</v>
      </c>
    </row>
    <row r="24" spans="1:12" x14ac:dyDescent="0.25">
      <c r="A24" s="88" t="s">
        <v>22</v>
      </c>
      <c r="B24" s="92">
        <v>845.1270753331637</v>
      </c>
      <c r="C24" s="92">
        <v>4911.6847828046521</v>
      </c>
      <c r="D24" s="92">
        <v>6504.7925651660353</v>
      </c>
      <c r="E24" s="92">
        <v>4338.9152042791548</v>
      </c>
      <c r="F24" s="92">
        <v>1128.6306966321845</v>
      </c>
      <c r="G24" s="92">
        <v>3903.0437244951245</v>
      </c>
      <c r="H24" s="92">
        <v>2556.9678338637132</v>
      </c>
      <c r="I24" s="92">
        <v>1426.5401468038904</v>
      </c>
      <c r="J24" s="92">
        <v>2175.5579706221206</v>
      </c>
    </row>
    <row r="25" spans="1:12" x14ac:dyDescent="0.25">
      <c r="A25" s="88" t="s">
        <v>23</v>
      </c>
      <c r="B25" s="92">
        <v>793.28115334556901</v>
      </c>
      <c r="C25" s="92">
        <v>3823.7187130653274</v>
      </c>
      <c r="D25" s="92">
        <v>4817.8325504200257</v>
      </c>
      <c r="E25" s="92">
        <v>3091.2948010675182</v>
      </c>
      <c r="F25" s="92">
        <v>967.45192978513899</v>
      </c>
      <c r="G25" s="92">
        <v>2908.0443851564178</v>
      </c>
      <c r="H25" s="92">
        <v>1714.3167770240061</v>
      </c>
      <c r="I25" s="92">
        <v>1072.5803681938871</v>
      </c>
      <c r="J25" s="92">
        <v>1818.5893219420968</v>
      </c>
    </row>
    <row r="26" spans="1:12" x14ac:dyDescent="0.25">
      <c r="A26" s="88" t="s">
        <v>24</v>
      </c>
      <c r="B26" s="92">
        <v>674.78274190484467</v>
      </c>
      <c r="C26" s="92">
        <v>3250.8202974860578</v>
      </c>
      <c r="D26" s="92">
        <v>3716.9155137735256</v>
      </c>
      <c r="E26" s="92">
        <v>2579.7968962213499</v>
      </c>
      <c r="F26" s="92">
        <v>862.21843786489353</v>
      </c>
      <c r="G26" s="92">
        <v>2204.4537824416716</v>
      </c>
      <c r="H26" s="92">
        <v>1465.4993202656426</v>
      </c>
      <c r="I26" s="92">
        <v>899.9602291068328</v>
      </c>
      <c r="J26" s="92">
        <v>1524.5327809351943</v>
      </c>
    </row>
    <row r="27" spans="1:12" x14ac:dyDescent="0.25">
      <c r="A27" s="88" t="s">
        <v>25</v>
      </c>
      <c r="B27" s="92">
        <v>896.96438983355006</v>
      </c>
      <c r="C27" s="92">
        <v>2932.2007637980523</v>
      </c>
      <c r="D27" s="92">
        <v>1529.2125865805456</v>
      </c>
      <c r="E27" s="92">
        <v>1029.8763828284345</v>
      </c>
      <c r="F27" s="92">
        <v>910.14261625610334</v>
      </c>
      <c r="G27" s="92">
        <v>996.0456422656157</v>
      </c>
      <c r="H27" s="92">
        <v>451.54465603356812</v>
      </c>
      <c r="I27" s="92">
        <v>382.6720335121949</v>
      </c>
      <c r="J27" s="92">
        <v>1023.5609288919077</v>
      </c>
    </row>
    <row r="28" spans="1:12" x14ac:dyDescent="0.25">
      <c r="A28" s="88" t="s">
        <v>26</v>
      </c>
      <c r="B28" s="92">
        <v>924.84624189762451</v>
      </c>
      <c r="C28" s="92">
        <v>3969.3694199468864</v>
      </c>
      <c r="D28" s="92">
        <v>1682.6223665485104</v>
      </c>
      <c r="E28" s="92">
        <v>1456.2458423068563</v>
      </c>
      <c r="F28" s="92">
        <v>1053.0575807848636</v>
      </c>
      <c r="G28" s="92">
        <v>1414.5101639288634</v>
      </c>
      <c r="H28" s="92">
        <v>867.83937280008456</v>
      </c>
      <c r="I28" s="92">
        <v>531.78064945859444</v>
      </c>
      <c r="J28" s="92">
        <v>1255.4683623277069</v>
      </c>
    </row>
    <row r="29" spans="1:12" x14ac:dyDescent="0.25">
      <c r="A29" s="88" t="s">
        <v>27</v>
      </c>
      <c r="B29" s="92">
        <v>693.7519420106222</v>
      </c>
      <c r="C29" s="92">
        <v>3876.1378548332837</v>
      </c>
      <c r="D29" s="92">
        <v>1904.2213420598985</v>
      </c>
      <c r="E29" s="92">
        <v>1438.4804738570385</v>
      </c>
      <c r="F29" s="92">
        <v>913.08944603384214</v>
      </c>
      <c r="G29" s="92">
        <v>1408.9589328662435</v>
      </c>
      <c r="H29" s="92">
        <v>951.19467858361929</v>
      </c>
      <c r="I29" s="92">
        <v>597.76674285495335</v>
      </c>
      <c r="J29" s="92">
        <v>1324.6185869005003</v>
      </c>
    </row>
    <row r="30" spans="1:12" x14ac:dyDescent="0.25">
      <c r="A30" s="88" t="s">
        <v>28</v>
      </c>
      <c r="B30" s="92">
        <v>864.25482251494782</v>
      </c>
      <c r="C30" s="92">
        <v>4146.5055030691374</v>
      </c>
      <c r="D30" s="92">
        <v>1596.6383869015056</v>
      </c>
      <c r="E30" s="92">
        <v>1283.5000171339427</v>
      </c>
      <c r="F30" s="92">
        <v>960.23512383701541</v>
      </c>
      <c r="G30" s="92">
        <v>1497.0017322477772</v>
      </c>
      <c r="H30" s="92">
        <v>883.52572701548661</v>
      </c>
      <c r="I30" s="92">
        <v>611.85287019871771</v>
      </c>
      <c r="J30" s="92">
        <v>1364.8658170814738</v>
      </c>
    </row>
    <row r="31" spans="1:12" x14ac:dyDescent="0.25">
      <c r="A31" s="88" t="s">
        <v>29</v>
      </c>
      <c r="B31" s="92">
        <v>787.42677713573755</v>
      </c>
      <c r="C31" s="92">
        <v>3444.2641546057175</v>
      </c>
      <c r="D31" s="92">
        <v>1765.0093400468054</v>
      </c>
      <c r="E31" s="92">
        <v>1419.5076715390701</v>
      </c>
      <c r="F31" s="92">
        <v>1095.0723440088955</v>
      </c>
      <c r="G31" s="92">
        <v>1513.8438830304826</v>
      </c>
      <c r="H31" s="92">
        <v>924.14981080467987</v>
      </c>
      <c r="I31" s="92">
        <v>644.31994169105747</v>
      </c>
      <c r="J31" s="92">
        <v>1258.7260771375315</v>
      </c>
    </row>
    <row r="32" spans="1:12" x14ac:dyDescent="0.25">
      <c r="B32" s="88"/>
      <c r="C32" s="88"/>
      <c r="D32" s="88"/>
      <c r="E32" s="88"/>
      <c r="F32" s="88"/>
      <c r="G32" s="88"/>
      <c r="H32" s="88"/>
      <c r="I32" s="88"/>
      <c r="J32" s="88"/>
    </row>
    <row r="33" spans="1:13" x14ac:dyDescent="0.25">
      <c r="A33" s="26" t="s">
        <v>139</v>
      </c>
    </row>
    <row r="34" spans="1:13" x14ac:dyDescent="0.25">
      <c r="A34" s="88" t="s">
        <v>40</v>
      </c>
      <c r="B34" s="96">
        <f t="shared" ref="B34:J45" si="0">B4-B20</f>
        <v>3687.6251923476157</v>
      </c>
      <c r="C34" s="96">
        <f t="shared" si="0"/>
        <v>7889.3880930456298</v>
      </c>
      <c r="D34" s="96">
        <f t="shared" si="0"/>
        <v>38161.378175759179</v>
      </c>
      <c r="E34" s="96">
        <f t="shared" si="0"/>
        <v>16176.953581252959</v>
      </c>
      <c r="F34" s="96">
        <f t="shared" si="0"/>
        <v>3517.9921931990289</v>
      </c>
      <c r="G34" s="96">
        <f t="shared" si="0"/>
        <v>15360.302637172261</v>
      </c>
      <c r="H34" s="96">
        <f t="shared" si="0"/>
        <v>6347.8168602838332</v>
      </c>
      <c r="I34" s="96">
        <f t="shared" si="0"/>
        <v>4277.3796655787119</v>
      </c>
      <c r="J34" s="96">
        <f t="shared" si="0"/>
        <v>10949.756529202306</v>
      </c>
      <c r="L34" s="97"/>
    </row>
    <row r="35" spans="1:13" x14ac:dyDescent="0.25">
      <c r="A35" s="88" t="s">
        <v>19</v>
      </c>
      <c r="B35" s="96">
        <f t="shared" si="0"/>
        <v>3059.5223133548507</v>
      </c>
      <c r="C35" s="96">
        <f t="shared" si="0"/>
        <v>6742.308437411004</v>
      </c>
      <c r="D35" s="96">
        <f t="shared" si="0"/>
        <v>35121.453691553339</v>
      </c>
      <c r="E35" s="96">
        <f t="shared" si="0"/>
        <v>15147.166779500481</v>
      </c>
      <c r="F35" s="96">
        <f t="shared" si="0"/>
        <v>2923.2196681182486</v>
      </c>
      <c r="G35" s="96">
        <f t="shared" si="0"/>
        <v>14439.691086723727</v>
      </c>
      <c r="H35" s="96">
        <f t="shared" si="0"/>
        <v>5478.4853730922232</v>
      </c>
      <c r="I35" s="96">
        <f t="shared" si="0"/>
        <v>3916.9807119737516</v>
      </c>
      <c r="J35" s="96">
        <f t="shared" si="0"/>
        <v>11341.488269617314</v>
      </c>
      <c r="L35" s="97"/>
    </row>
    <row r="36" spans="1:13" x14ac:dyDescent="0.25">
      <c r="A36" s="88" t="s">
        <v>20</v>
      </c>
      <c r="B36" s="96">
        <f t="shared" si="0"/>
        <v>3034.6899994751866</v>
      </c>
      <c r="C36" s="96">
        <f t="shared" si="0"/>
        <v>7318.9011493279631</v>
      </c>
      <c r="D36" s="96">
        <f t="shared" si="0"/>
        <v>40095.77947492135</v>
      </c>
      <c r="E36" s="96">
        <f t="shared" si="0"/>
        <v>16615.756986615932</v>
      </c>
      <c r="F36" s="96">
        <f t="shared" si="0"/>
        <v>3791.1450783856503</v>
      </c>
      <c r="G36" s="96">
        <f t="shared" si="0"/>
        <v>16551.75014612946</v>
      </c>
      <c r="H36" s="96">
        <f t="shared" si="0"/>
        <v>5928.5012281804584</v>
      </c>
      <c r="I36" s="96">
        <f t="shared" si="0"/>
        <v>4463.8591447120234</v>
      </c>
      <c r="J36" s="96">
        <f t="shared" si="0"/>
        <v>12292.701444618921</v>
      </c>
      <c r="L36" s="97"/>
    </row>
    <row r="37" spans="1:13" x14ac:dyDescent="0.25">
      <c r="A37" s="88" t="s">
        <v>21</v>
      </c>
      <c r="B37" s="96">
        <f t="shared" si="0"/>
        <v>3934.4600738008494</v>
      </c>
      <c r="C37" s="96">
        <f t="shared" si="0"/>
        <v>10152.78643143469</v>
      </c>
      <c r="D37" s="96">
        <f t="shared" si="0"/>
        <v>51888.227926871667</v>
      </c>
      <c r="E37" s="96">
        <f t="shared" si="0"/>
        <v>20085.208780873934</v>
      </c>
      <c r="F37" s="96">
        <f t="shared" si="0"/>
        <v>4726.6787215615204</v>
      </c>
      <c r="G37" s="96">
        <f t="shared" si="0"/>
        <v>21970.280090247194</v>
      </c>
      <c r="H37" s="96">
        <f t="shared" si="0"/>
        <v>7174.3795070953474</v>
      </c>
      <c r="I37" s="96">
        <f t="shared" si="0"/>
        <v>5759.3783893453774</v>
      </c>
      <c r="J37" s="96">
        <f t="shared" si="0"/>
        <v>16479.836708898281</v>
      </c>
      <c r="L37" s="97"/>
    </row>
    <row r="38" spans="1:13" x14ac:dyDescent="0.25">
      <c r="A38" s="88" t="s">
        <v>22</v>
      </c>
      <c r="B38" s="96">
        <f t="shared" si="0"/>
        <v>4020.402924666837</v>
      </c>
      <c r="C38" s="96">
        <f t="shared" si="0"/>
        <v>9837.0552171953495</v>
      </c>
      <c r="D38" s="96">
        <f t="shared" si="0"/>
        <v>51789.013434833971</v>
      </c>
      <c r="E38" s="96">
        <f t="shared" si="0"/>
        <v>20078.464795720847</v>
      </c>
      <c r="F38" s="96">
        <f t="shared" si="0"/>
        <v>4814.9673033678155</v>
      </c>
      <c r="G38" s="96">
        <f t="shared" si="0"/>
        <v>22102.446275504873</v>
      </c>
      <c r="H38" s="96">
        <f t="shared" si="0"/>
        <v>7161.1621661362879</v>
      </c>
      <c r="I38" s="96">
        <f t="shared" si="0"/>
        <v>5718.4298531961103</v>
      </c>
      <c r="J38" s="96">
        <f t="shared" si="0"/>
        <v>16343.792029377881</v>
      </c>
      <c r="L38" s="97"/>
    </row>
    <row r="39" spans="1:13" x14ac:dyDescent="0.25">
      <c r="A39" s="88" t="s">
        <v>23</v>
      </c>
      <c r="B39" s="96">
        <f t="shared" si="0"/>
        <v>3732.3348741176933</v>
      </c>
      <c r="C39" s="96">
        <f t="shared" si="0"/>
        <v>9185.2329640534808</v>
      </c>
      <c r="D39" s="96">
        <f t="shared" si="0"/>
        <v>44472.539043595963</v>
      </c>
      <c r="E39" s="96">
        <f t="shared" si="0"/>
        <v>18869.422530908043</v>
      </c>
      <c r="F39" s="96">
        <f t="shared" si="0"/>
        <v>4291.7224394344403</v>
      </c>
      <c r="G39" s="96">
        <f t="shared" si="0"/>
        <v>19045.29311575566</v>
      </c>
      <c r="H39" s="96">
        <f t="shared" si="0"/>
        <v>6962.7253386562397</v>
      </c>
      <c r="I39" s="96">
        <f t="shared" si="0"/>
        <v>5037.2960301964558</v>
      </c>
      <c r="J39" s="96">
        <f t="shared" si="0"/>
        <v>14078.240756470153</v>
      </c>
      <c r="L39" s="97"/>
    </row>
    <row r="40" spans="1:13" x14ac:dyDescent="0.25">
      <c r="A40" s="88" t="s">
        <v>24</v>
      </c>
      <c r="B40" s="96">
        <f t="shared" si="0"/>
        <v>3885.3538148127745</v>
      </c>
      <c r="C40" s="96">
        <f t="shared" si="0"/>
        <v>8147.4642885247304</v>
      </c>
      <c r="D40" s="96">
        <f t="shared" si="0"/>
        <v>36851.735013273516</v>
      </c>
      <c r="E40" s="96">
        <f t="shared" si="0"/>
        <v>16108.698582393725</v>
      </c>
      <c r="F40" s="96">
        <f t="shared" si="0"/>
        <v>3703.8919195165226</v>
      </c>
      <c r="G40" s="96">
        <f t="shared" si="0"/>
        <v>15730.885984066901</v>
      </c>
      <c r="H40" s="96">
        <f t="shared" si="0"/>
        <v>5710.1186985660261</v>
      </c>
      <c r="I40" s="96">
        <f t="shared" si="0"/>
        <v>4404.8544791426639</v>
      </c>
      <c r="J40" s="96">
        <f t="shared" si="0"/>
        <v>11833.971623988304</v>
      </c>
      <c r="L40" s="97"/>
    </row>
    <row r="41" spans="1:13" x14ac:dyDescent="0.25">
      <c r="A41" s="88" t="s">
        <v>25</v>
      </c>
      <c r="B41" s="96">
        <f t="shared" si="0"/>
        <v>4295.8738885252596</v>
      </c>
      <c r="C41" s="96">
        <f t="shared" si="0"/>
        <v>9879.3947201372175</v>
      </c>
      <c r="D41" s="96">
        <f t="shared" si="0"/>
        <v>41088.738702179609</v>
      </c>
      <c r="E41" s="96">
        <f t="shared" si="0"/>
        <v>17887.376672161383</v>
      </c>
      <c r="F41" s="96">
        <f t="shared" si="0"/>
        <v>4115.6487830373189</v>
      </c>
      <c r="G41" s="96">
        <f t="shared" si="0"/>
        <v>17159.405941098121</v>
      </c>
      <c r="H41" s="96">
        <f t="shared" si="0"/>
        <v>7337.5283762492909</v>
      </c>
      <c r="I41" s="96">
        <f t="shared" si="0"/>
        <v>4936.5134192041032</v>
      </c>
      <c r="J41" s="96">
        <f t="shared" si="0"/>
        <v>12878.455245644538</v>
      </c>
      <c r="L41" s="97"/>
    </row>
    <row r="42" spans="1:13" x14ac:dyDescent="0.25">
      <c r="A42" s="88" t="s">
        <v>26</v>
      </c>
      <c r="B42" s="96">
        <f t="shared" si="0"/>
        <v>4701.5069198079264</v>
      </c>
      <c r="C42" s="96">
        <f t="shared" si="0"/>
        <v>10430.256649881914</v>
      </c>
      <c r="D42" s="96">
        <f t="shared" si="0"/>
        <v>45691.66218330065</v>
      </c>
      <c r="E42" s="96">
        <f t="shared" si="0"/>
        <v>20017.121000870331</v>
      </c>
      <c r="F42" s="96">
        <f t="shared" si="0"/>
        <v>4775.6632383815295</v>
      </c>
      <c r="G42" s="96">
        <f t="shared" si="0"/>
        <v>20873.737946249905</v>
      </c>
      <c r="H42" s="96">
        <f t="shared" si="0"/>
        <v>8571.1175084451115</v>
      </c>
      <c r="I42" s="96">
        <f t="shared" si="0"/>
        <v>6052.5103163361746</v>
      </c>
      <c r="J42" s="96">
        <f t="shared" si="0"/>
        <v>15566.460781067874</v>
      </c>
      <c r="L42" s="97"/>
    </row>
    <row r="43" spans="1:13" x14ac:dyDescent="0.25">
      <c r="A43" s="88" t="s">
        <v>27</v>
      </c>
      <c r="B43" s="96">
        <f t="shared" si="0"/>
        <v>5131.7880579893781</v>
      </c>
      <c r="C43" s="96">
        <f t="shared" si="0"/>
        <v>11231.080145166716</v>
      </c>
      <c r="D43" s="96">
        <f t="shared" si="0"/>
        <v>49868.955522914133</v>
      </c>
      <c r="E43" s="96">
        <f t="shared" si="0"/>
        <v>21855.001868301821</v>
      </c>
      <c r="F43" s="96">
        <f t="shared" si="0"/>
        <v>5436.6085539661581</v>
      </c>
      <c r="G43" s="96">
        <f t="shared" si="0"/>
        <v>22480.794810293188</v>
      </c>
      <c r="H43" s="96">
        <f t="shared" si="0"/>
        <v>8710.9167357130773</v>
      </c>
      <c r="I43" s="96">
        <f t="shared" si="0"/>
        <v>5986.5242229398164</v>
      </c>
      <c r="J43" s="96">
        <f t="shared" si="0"/>
        <v>16230.58429102678</v>
      </c>
      <c r="L43" s="97"/>
    </row>
    <row r="44" spans="1:13" x14ac:dyDescent="0.25">
      <c r="A44" s="88" t="s">
        <v>28</v>
      </c>
      <c r="B44" s="96">
        <f t="shared" si="0"/>
        <v>4926.1339707272091</v>
      </c>
      <c r="C44" s="96">
        <f t="shared" si="0"/>
        <v>10916.976605455722</v>
      </c>
      <c r="D44" s="96">
        <f t="shared" si="0"/>
        <v>50177.17039073597</v>
      </c>
      <c r="E44" s="96">
        <f t="shared" si="0"/>
        <v>22009.982325024917</v>
      </c>
      <c r="F44" s="96">
        <f t="shared" si="0"/>
        <v>5389.4628761629847</v>
      </c>
      <c r="G44" s="96">
        <f t="shared" si="0"/>
        <v>22392.752010911656</v>
      </c>
      <c r="H44" s="96">
        <f t="shared" si="0"/>
        <v>8778.5856872812092</v>
      </c>
      <c r="I44" s="96">
        <f t="shared" si="0"/>
        <v>5972.4380955960514</v>
      </c>
      <c r="J44" s="96">
        <f t="shared" si="0"/>
        <v>16190.337060845806</v>
      </c>
      <c r="L44" s="97"/>
    </row>
    <row r="45" spans="1:13" x14ac:dyDescent="0.25">
      <c r="A45" s="88" t="s">
        <v>29</v>
      </c>
      <c r="B45" s="96">
        <f t="shared" si="0"/>
        <v>4510.8651214966039</v>
      </c>
      <c r="C45" s="96">
        <f t="shared" si="0"/>
        <v>10118.557212010135</v>
      </c>
      <c r="D45" s="96">
        <f t="shared" si="0"/>
        <v>44211.215073673768</v>
      </c>
      <c r="E45" s="96">
        <f t="shared" si="0"/>
        <v>18969.751961862148</v>
      </c>
      <c r="F45" s="96">
        <f t="shared" si="0"/>
        <v>4445.5766222259736</v>
      </c>
      <c r="G45" s="96">
        <f t="shared" si="0"/>
        <v>18547.667485083344</v>
      </c>
      <c r="H45" s="96">
        <f t="shared" si="0"/>
        <v>7480.2478544528149</v>
      </c>
      <c r="I45" s="96">
        <f t="shared" si="0"/>
        <v>5034.2741226952603</v>
      </c>
      <c r="J45" s="96">
        <f t="shared" si="0"/>
        <v>13509.817076748159</v>
      </c>
      <c r="L45" s="97"/>
    </row>
    <row r="46" spans="1:13" x14ac:dyDescent="0.25">
      <c r="L46" s="97"/>
    </row>
    <row r="47" spans="1:13" x14ac:dyDescent="0.25">
      <c r="A47" s="26" t="s">
        <v>140</v>
      </c>
      <c r="K47" s="93" t="s">
        <v>141</v>
      </c>
    </row>
    <row r="48" spans="1:13" x14ac:dyDescent="0.25">
      <c r="A48" s="88" t="s">
        <v>40</v>
      </c>
      <c r="B48" s="98">
        <f>IF(入力!$E$16=B$2,入力!$E$26*入力!$E$19/1000,0)</f>
        <v>0</v>
      </c>
      <c r="C48" s="98">
        <f>IF(入力!$E$16=C$2,入力!$E$26*入力!$E$19/1000,0)</f>
        <v>0</v>
      </c>
      <c r="D48" s="98">
        <f>IF(入力!$E$16=D$2,入力!$E$26*入力!$E$19/1000,0)</f>
        <v>0</v>
      </c>
      <c r="E48" s="98">
        <f>IF(入力!$E$16=E$2,入力!$E$26*入力!$E$19/1000,0)</f>
        <v>0</v>
      </c>
      <c r="F48" s="98">
        <f>IF(入力!$E$16=F$2,入力!$E$26*入力!$E$19/1000,0)</f>
        <v>0</v>
      </c>
      <c r="G48" s="98">
        <f>IF(入力!$E$16=G$2,入力!$E$26*入力!$E$19/1000,0)</f>
        <v>0</v>
      </c>
      <c r="H48" s="98">
        <f>IF(入力!$E$16=H$2,入力!$E$26*入力!$E$19/1000,0)</f>
        <v>0</v>
      </c>
      <c r="I48" s="98">
        <f>IF(入力!$E$16=I$2,入力!$E$26*入力!$E$19/1000,0)</f>
        <v>0</v>
      </c>
      <c r="J48" s="98">
        <f>IF(入力!$E$16=J$2,入力!$E$26*入力!$E$19/1000,0)</f>
        <v>0</v>
      </c>
      <c r="K48" s="99">
        <f t="shared" ref="K48:K59" si="1">SUM(B48:J48)</f>
        <v>0</v>
      </c>
      <c r="L48" s="97"/>
      <c r="M48" s="100"/>
    </row>
    <row r="49" spans="1:15" x14ac:dyDescent="0.25">
      <c r="A49" s="88" t="s">
        <v>19</v>
      </c>
      <c r="B49" s="98">
        <f>IF(入力!$E$16=B$2,入力!$F$26*入力!$F$19/1000,0)</f>
        <v>0</v>
      </c>
      <c r="C49" s="98">
        <f>IF(入力!$E$16=C$2,入力!$F$26*入力!$F$19/1000,0)</f>
        <v>0</v>
      </c>
      <c r="D49" s="98">
        <f>IF(入力!$E$16=D$2,入力!$F$26*入力!$F$19/1000,0)</f>
        <v>0</v>
      </c>
      <c r="E49" s="98">
        <f>IF(入力!$E$16=E$2,入力!$F$26*入力!$F$19/1000,0)</f>
        <v>0</v>
      </c>
      <c r="F49" s="98">
        <f>IF(入力!$E$16=F$2,入力!$F$26*入力!$F$19/1000,0)</f>
        <v>0</v>
      </c>
      <c r="G49" s="98">
        <f>IF(入力!$E$16=G$2,入力!$F$26*入力!$F$19/1000,0)</f>
        <v>0</v>
      </c>
      <c r="H49" s="98">
        <f>IF(入力!$E$16=H$2,入力!$F$26*入力!$F$19/1000,0)</f>
        <v>0</v>
      </c>
      <c r="I49" s="98">
        <f>IF(入力!$E$16=I$2,入力!$F$26*入力!$F$19/1000,0)</f>
        <v>0</v>
      </c>
      <c r="J49" s="98">
        <f>IF(入力!$E$16=J$2,入力!$F$26*入力!$F$19/1000,0)</f>
        <v>0</v>
      </c>
      <c r="K49" s="99">
        <f t="shared" si="1"/>
        <v>0</v>
      </c>
      <c r="L49" s="97"/>
      <c r="M49" s="100"/>
    </row>
    <row r="50" spans="1:15" x14ac:dyDescent="0.25">
      <c r="A50" s="88" t="s">
        <v>20</v>
      </c>
      <c r="B50" s="98">
        <f>IF(入力!$E$16=B$2,入力!$G$26*入力!$G$19/1000,0)</f>
        <v>0</v>
      </c>
      <c r="C50" s="98">
        <f>IF(入力!$E$16=C$2,入力!$G$26*入力!$G$19/1000,0)</f>
        <v>0</v>
      </c>
      <c r="D50" s="98">
        <f>IF(入力!$E$16=D$2,入力!$G$26*入力!$G$19/1000,0)</f>
        <v>0</v>
      </c>
      <c r="E50" s="98">
        <f>IF(入力!$E$16=E$2,入力!$G$26*入力!$G$19/1000,0)</f>
        <v>0</v>
      </c>
      <c r="F50" s="98">
        <f>IF(入力!$E$16=F$2,入力!$G$26*入力!$G$19/1000,0)</f>
        <v>0</v>
      </c>
      <c r="G50" s="98">
        <f>IF(入力!$E$16=G$2,入力!$G$26*入力!$G$19/1000,0)</f>
        <v>0</v>
      </c>
      <c r="H50" s="98">
        <f>IF(入力!$E$16=H$2,入力!$G$26*入力!$G$19/1000,0)</f>
        <v>0</v>
      </c>
      <c r="I50" s="98">
        <f>IF(入力!$E$16=I$2,入力!$G$26*入力!$G$19/1000,0)</f>
        <v>0</v>
      </c>
      <c r="J50" s="98">
        <f>IF(入力!$E$16=J$2,入力!$G$26*入力!$G$19/1000,0)</f>
        <v>0</v>
      </c>
      <c r="K50" s="99">
        <f t="shared" si="1"/>
        <v>0</v>
      </c>
      <c r="L50" s="97"/>
      <c r="M50" s="100"/>
    </row>
    <row r="51" spans="1:15" x14ac:dyDescent="0.25">
      <c r="A51" s="88" t="s">
        <v>21</v>
      </c>
      <c r="B51" s="98">
        <f>IF(入力!$E$16=B$2,入力!$H$26*入力!$H$19/1000,0)</f>
        <v>0</v>
      </c>
      <c r="C51" s="98">
        <f>IF(入力!$E$16=C$2,入力!$H$26*入力!$H$19/1000,0)</f>
        <v>0</v>
      </c>
      <c r="D51" s="98">
        <f>IF(入力!$E$16=D$2,入力!$H$26*入力!$H$19/1000,0)</f>
        <v>0</v>
      </c>
      <c r="E51" s="98">
        <f>IF(入力!$E$16=E$2,入力!$H$26*入力!$H$19/1000,0)</f>
        <v>0</v>
      </c>
      <c r="F51" s="98">
        <f>IF(入力!$E$16=F$2,入力!$H$26*入力!$H$19/1000,0)</f>
        <v>0</v>
      </c>
      <c r="G51" s="98">
        <f>IF(入力!$E$16=G$2,入力!$H$26*入力!$H$19/1000,0)</f>
        <v>0</v>
      </c>
      <c r="H51" s="98">
        <f>IF(入力!$E$16=H$2,入力!$H$26*入力!$H$19/1000,0)</f>
        <v>0</v>
      </c>
      <c r="I51" s="98">
        <f>IF(入力!$E$16=I$2,入力!$H$26*入力!$H$19/1000,0)</f>
        <v>0</v>
      </c>
      <c r="J51" s="98">
        <f>IF(入力!$E$16=J$2,入力!$H$26*入力!$H$19/1000,0)</f>
        <v>0</v>
      </c>
      <c r="K51" s="99">
        <f t="shared" si="1"/>
        <v>0</v>
      </c>
      <c r="L51" s="97"/>
      <c r="M51" s="100"/>
    </row>
    <row r="52" spans="1:15" x14ac:dyDescent="0.25">
      <c r="A52" s="88" t="s">
        <v>22</v>
      </c>
      <c r="B52" s="98">
        <f>IF(入力!$E$16=B$2,入力!$I$26*入力!$I$19/1000,0)</f>
        <v>0</v>
      </c>
      <c r="C52" s="98">
        <f>IF(入力!$E$16=C$2,入力!$I$26*入力!$I$19/1000,0)</f>
        <v>0</v>
      </c>
      <c r="D52" s="98">
        <f>IF(入力!$E$16=D$2,入力!$I$26*入力!$I$19/1000,0)</f>
        <v>0</v>
      </c>
      <c r="E52" s="98">
        <f>IF(入力!$E$16=E$2,入力!$I$26*入力!$I$19/1000,0)</f>
        <v>0</v>
      </c>
      <c r="F52" s="98">
        <f>IF(入力!$E$16=F$2,入力!$I$26*入力!$I$19/1000,0)</f>
        <v>0</v>
      </c>
      <c r="G52" s="98">
        <f>IF(入力!$E$16=G$2,入力!$I$26*入力!$I$19/1000,0)</f>
        <v>0</v>
      </c>
      <c r="H52" s="98">
        <f>IF(入力!$E$16=H$2,入力!$I$26*入力!$I$19/1000,0)</f>
        <v>0</v>
      </c>
      <c r="I52" s="98">
        <f>IF(入力!$E$16=I$2,入力!$I$26*入力!$I$19/1000,0)</f>
        <v>0</v>
      </c>
      <c r="J52" s="98">
        <f>IF(入力!$E$16=J$2,入力!$I$26*入力!$I$19/1000,0)</f>
        <v>0</v>
      </c>
      <c r="K52" s="99">
        <f t="shared" si="1"/>
        <v>0</v>
      </c>
      <c r="L52" s="97"/>
      <c r="M52" s="100"/>
    </row>
    <row r="53" spans="1:15" x14ac:dyDescent="0.25">
      <c r="A53" s="88" t="s">
        <v>23</v>
      </c>
      <c r="B53" s="98">
        <f>IF(入力!$E$16=B$2,入力!$J$26*入力!$J$19/1000,0)</f>
        <v>0</v>
      </c>
      <c r="C53" s="98">
        <f>IF(入力!$E$16=C$2,入力!$J$26*入力!$J$19/1000,0)</f>
        <v>0</v>
      </c>
      <c r="D53" s="98">
        <f>IF(入力!$E$16=D$2,入力!$J$26*入力!$J$19/1000,0)</f>
        <v>0</v>
      </c>
      <c r="E53" s="98">
        <f>IF(入力!$E$16=E$2,入力!$J$26*入力!$J$19/1000,0)</f>
        <v>0</v>
      </c>
      <c r="F53" s="98">
        <f>IF(入力!$E$16=F$2,入力!$J$26*入力!$J$19/1000,0)</f>
        <v>0</v>
      </c>
      <c r="G53" s="98">
        <f>IF(入力!$E$16=G$2,入力!$J$26*入力!$J$19/1000,0)</f>
        <v>0</v>
      </c>
      <c r="H53" s="98">
        <f>IF(入力!$E$16=H$2,入力!$J$26*入力!$J$19/1000,0)</f>
        <v>0</v>
      </c>
      <c r="I53" s="98">
        <f>IF(入力!$E$16=I$2,入力!$J$26*入力!$J$19/1000,0)</f>
        <v>0</v>
      </c>
      <c r="J53" s="98">
        <f>IF(入力!$E$16=J$2,入力!$J$26*入力!$J$19/1000,0)</f>
        <v>0</v>
      </c>
      <c r="K53" s="99">
        <f t="shared" si="1"/>
        <v>0</v>
      </c>
      <c r="L53" s="97"/>
      <c r="M53" s="100"/>
    </row>
    <row r="54" spans="1:15" x14ac:dyDescent="0.25">
      <c r="A54" s="88" t="s">
        <v>24</v>
      </c>
      <c r="B54" s="98">
        <f>IF(入力!$E$16=B$2,入力!$K$26*入力!$K$19/1000,0)</f>
        <v>0</v>
      </c>
      <c r="C54" s="98">
        <f>IF(入力!$E$16=C$2,入力!$K$26*入力!$K$19/1000,0)</f>
        <v>0</v>
      </c>
      <c r="D54" s="98">
        <f>IF(入力!$E$16=D$2,入力!$K$26*入力!$K$19/1000,0)</f>
        <v>0</v>
      </c>
      <c r="E54" s="98">
        <f>IF(入力!$E$16=E$2,入力!$K$26*入力!$K$19/1000,0)</f>
        <v>0</v>
      </c>
      <c r="F54" s="98">
        <f>IF(入力!$E$16=F$2,入力!$K$26*入力!$K$19/1000,0)</f>
        <v>0</v>
      </c>
      <c r="G54" s="98">
        <f>IF(入力!$E$16=G$2,入力!$K$26*入力!$K$19/1000,0)</f>
        <v>0</v>
      </c>
      <c r="H54" s="98">
        <f>IF(入力!$E$16=H$2,入力!$K$26*入力!$K$19/1000,0)</f>
        <v>0</v>
      </c>
      <c r="I54" s="98">
        <f>IF(入力!$E$16=I$2,入力!$K$26*入力!$K$19/1000,0)</f>
        <v>0</v>
      </c>
      <c r="J54" s="98">
        <f>IF(入力!$E$16=J$2,入力!$K$26*入力!$K$19/1000,0)</f>
        <v>0</v>
      </c>
      <c r="K54" s="99">
        <f t="shared" si="1"/>
        <v>0</v>
      </c>
      <c r="L54" s="97"/>
      <c r="M54" s="100"/>
    </row>
    <row r="55" spans="1:15" x14ac:dyDescent="0.25">
      <c r="A55" s="88" t="s">
        <v>25</v>
      </c>
      <c r="B55" s="98">
        <f>IF(入力!$E$16=B$2,入力!$L$26*入力!$L$19/1000,0)</f>
        <v>0</v>
      </c>
      <c r="C55" s="98">
        <f>IF(入力!$E$16=C$2,入力!$L$26*入力!$L$19/1000,0)</f>
        <v>0</v>
      </c>
      <c r="D55" s="98">
        <f>IF(入力!$E$16=D$2,入力!$L$26*入力!$L$19/1000,0)</f>
        <v>0</v>
      </c>
      <c r="E55" s="98">
        <f>IF(入力!$E$16=E$2,入力!$L$26*入力!$L$19/1000,0)</f>
        <v>0</v>
      </c>
      <c r="F55" s="98">
        <f>IF(入力!$E$16=F$2,入力!$L$26*入力!$L$19/1000,0)</f>
        <v>0</v>
      </c>
      <c r="G55" s="98">
        <f>IF(入力!$E$16=G$2,入力!$L$26*入力!$L$19/1000,0)</f>
        <v>0</v>
      </c>
      <c r="H55" s="98">
        <f>IF(入力!$E$16=H$2,入力!$L$26*入力!$L$19/1000,0)</f>
        <v>0</v>
      </c>
      <c r="I55" s="98">
        <f>IF(入力!$E$16=I$2,入力!$L$26*入力!$L$19/1000,0)</f>
        <v>0</v>
      </c>
      <c r="J55" s="98">
        <f>IF(入力!$E$16=J$2,入力!$L$26*入力!$L$19/1000,0)</f>
        <v>0</v>
      </c>
      <c r="K55" s="99">
        <f t="shared" si="1"/>
        <v>0</v>
      </c>
      <c r="L55" s="97"/>
      <c r="M55" s="100"/>
    </row>
    <row r="56" spans="1:15" x14ac:dyDescent="0.25">
      <c r="A56" s="88" t="s">
        <v>26</v>
      </c>
      <c r="B56" s="98">
        <f>IF(入力!$E$16=B$2,入力!$M$26*入力!$M$19/1000,0)</f>
        <v>0</v>
      </c>
      <c r="C56" s="98">
        <f>IF(入力!$E$16=C$2,入力!$M$26*入力!$M$19/1000,0)</f>
        <v>0</v>
      </c>
      <c r="D56" s="98">
        <f>IF(入力!$E$16=D$2,入力!$M$26*入力!$M$19/1000,0)</f>
        <v>0</v>
      </c>
      <c r="E56" s="98">
        <f>IF(入力!$E$16=E$2,入力!$M$26*入力!$M$19/1000,0)</f>
        <v>0</v>
      </c>
      <c r="F56" s="98">
        <f>IF(入力!$E$16=F$2,入力!$M$26*入力!$M$19/1000,0)</f>
        <v>0</v>
      </c>
      <c r="G56" s="98">
        <f>IF(入力!$E$16=G$2,入力!$M$26*入力!$M$19/1000,0)</f>
        <v>0</v>
      </c>
      <c r="H56" s="98">
        <f>IF(入力!$E$16=H$2,入力!$M$26*入力!$M$19/1000,0)</f>
        <v>0</v>
      </c>
      <c r="I56" s="98">
        <f>IF(入力!$E$16=I$2,入力!$M$26*入力!$M$19/1000,0)</f>
        <v>0</v>
      </c>
      <c r="J56" s="98">
        <f>IF(入力!$E$16=J$2,入力!$M$26*入力!$M$19/1000,0)</f>
        <v>0</v>
      </c>
      <c r="K56" s="99">
        <f t="shared" si="1"/>
        <v>0</v>
      </c>
      <c r="L56" s="97"/>
      <c r="M56" s="100"/>
    </row>
    <row r="57" spans="1:15" x14ac:dyDescent="0.25">
      <c r="A57" s="88" t="s">
        <v>27</v>
      </c>
      <c r="B57" s="98">
        <f>IF(入力!$E$16=B$2,入力!$N$26*入力!$N$19/1000,0)</f>
        <v>0</v>
      </c>
      <c r="C57" s="98">
        <f>IF(入力!$E$16=C$2,入力!$N$26*入力!$N$19/1000,0)</f>
        <v>0</v>
      </c>
      <c r="D57" s="98">
        <f>IF(入力!$E$16=D$2,入力!$N$26*入力!$N$19/1000,0)</f>
        <v>0</v>
      </c>
      <c r="E57" s="98">
        <f>IF(入力!$E$16=E$2,入力!$N$26*入力!$N$19/1000,0)</f>
        <v>0</v>
      </c>
      <c r="F57" s="98">
        <f>IF(入力!$E$16=F$2,入力!$N$26*入力!$N$19/1000,0)</f>
        <v>0</v>
      </c>
      <c r="G57" s="98">
        <f>IF(入力!$E$16=G$2,入力!$N$26*入力!$N$19/1000,0)</f>
        <v>0</v>
      </c>
      <c r="H57" s="98">
        <f>IF(入力!$E$16=H$2,入力!$N$26*入力!$N$19/1000,0)</f>
        <v>0</v>
      </c>
      <c r="I57" s="98">
        <f>IF(入力!$E$16=I$2,入力!$N$26*入力!$N$19/1000,0)</f>
        <v>0</v>
      </c>
      <c r="J57" s="98">
        <f>IF(入力!$E$16=J$2,入力!$N$26*入力!$N$19/1000,0)</f>
        <v>0</v>
      </c>
      <c r="K57" s="99">
        <f t="shared" si="1"/>
        <v>0</v>
      </c>
      <c r="L57" s="97"/>
      <c r="M57" s="100"/>
    </row>
    <row r="58" spans="1:15" x14ac:dyDescent="0.25">
      <c r="A58" s="88" t="s">
        <v>28</v>
      </c>
      <c r="B58" s="98">
        <f>IF(入力!$E$16=B$2,入力!$O$26*入力!$O$19/1000,0)</f>
        <v>0</v>
      </c>
      <c r="C58" s="98">
        <f>IF(入力!$E$16=C$2,入力!$O$26*入力!$O$19/1000,0)</f>
        <v>0</v>
      </c>
      <c r="D58" s="98">
        <f>IF(入力!$E$16=D$2,入力!$O$26*入力!$O$19/1000,0)</f>
        <v>0</v>
      </c>
      <c r="E58" s="98">
        <f>IF(入力!$E$16=E$2,入力!$O$26*入力!$O$19/1000,0)</f>
        <v>0</v>
      </c>
      <c r="F58" s="98">
        <f>IF(入力!$E$16=F$2,入力!$O$26*入力!$O$19/1000,0)</f>
        <v>0</v>
      </c>
      <c r="G58" s="98">
        <f>IF(入力!$E$16=G$2,入力!$O$26*入力!$O$19/1000,0)</f>
        <v>0</v>
      </c>
      <c r="H58" s="98">
        <f>IF(入力!$E$16=H$2,入力!$O$26*入力!$O$19/1000,0)</f>
        <v>0</v>
      </c>
      <c r="I58" s="98">
        <f>IF(入力!$E$16=I$2,入力!$O$26*入力!$O$19/1000,0)</f>
        <v>0</v>
      </c>
      <c r="J58" s="98">
        <f>IF(入力!$E$16=J$2,入力!$O$26*入力!$O$19/1000,0)</f>
        <v>0</v>
      </c>
      <c r="K58" s="99">
        <f t="shared" si="1"/>
        <v>0</v>
      </c>
      <c r="L58" s="97"/>
      <c r="M58" s="100"/>
    </row>
    <row r="59" spans="1:15" x14ac:dyDescent="0.25">
      <c r="A59" s="88" t="s">
        <v>29</v>
      </c>
      <c r="B59" s="98">
        <f>IF(入力!$E$16=B$2,入力!$P$26*入力!$P$19/1000,0)</f>
        <v>0</v>
      </c>
      <c r="C59" s="98">
        <f>IF(入力!$E$16=C$2,入力!$P$26*入力!$P$19/1000,0)</f>
        <v>0</v>
      </c>
      <c r="D59" s="98">
        <f>IF(入力!$E$16=D$2,入力!$P$26*入力!$P$19/1000,0)</f>
        <v>0</v>
      </c>
      <c r="E59" s="98">
        <f>IF(入力!$E$16=E$2,入力!$P$26*入力!$P$19/1000,0)</f>
        <v>0</v>
      </c>
      <c r="F59" s="98">
        <f>IF(入力!$E$16=F$2,入力!$P$26*入力!$P$19/1000,0)</f>
        <v>0</v>
      </c>
      <c r="G59" s="98">
        <f>IF(入力!$E$16=G$2,入力!$P$26*入力!$P$19/1000,0)</f>
        <v>0</v>
      </c>
      <c r="H59" s="98">
        <f>IF(入力!$E$16=H$2,入力!$P$26*入力!$P$19/1000,0)</f>
        <v>0</v>
      </c>
      <c r="I59" s="98">
        <f>IF(入力!$E$16=I$2,入力!$P$26*入力!$P$19/1000,0)</f>
        <v>0</v>
      </c>
      <c r="J59" s="98">
        <f>IF(入力!$E$16=J$2,入力!$P$26*入力!$P$19/1000,0)</f>
        <v>0</v>
      </c>
      <c r="K59" s="99">
        <f t="shared" si="1"/>
        <v>0</v>
      </c>
      <c r="L59" s="97"/>
      <c r="M59" s="100"/>
    </row>
    <row r="61" spans="1:15" x14ac:dyDescent="0.25">
      <c r="A61" s="26" t="s">
        <v>142</v>
      </c>
    </row>
    <row r="62" spans="1:15" x14ac:dyDescent="0.25">
      <c r="A62" s="88" t="s">
        <v>40</v>
      </c>
      <c r="B62" s="96">
        <f t="shared" ref="B62:J73" si="2">B34-(B48-MIN(B$48:B$59))</f>
        <v>3687.6251923476157</v>
      </c>
      <c r="C62" s="96">
        <f t="shared" si="2"/>
        <v>7889.3880930456298</v>
      </c>
      <c r="D62" s="96">
        <f t="shared" si="2"/>
        <v>38161.378175759179</v>
      </c>
      <c r="E62" s="96">
        <f t="shared" si="2"/>
        <v>16176.953581252959</v>
      </c>
      <c r="F62" s="96">
        <f t="shared" si="2"/>
        <v>3517.9921931990289</v>
      </c>
      <c r="G62" s="96">
        <f t="shared" si="2"/>
        <v>15360.302637172261</v>
      </c>
      <c r="H62" s="96">
        <f t="shared" si="2"/>
        <v>6347.8168602838332</v>
      </c>
      <c r="I62" s="96">
        <f t="shared" si="2"/>
        <v>4277.3796655787119</v>
      </c>
      <c r="J62" s="96">
        <f t="shared" si="2"/>
        <v>10949.756529202306</v>
      </c>
      <c r="K62" s="97"/>
      <c r="L62" s="97"/>
      <c r="M62" s="100"/>
      <c r="O62" s="101"/>
    </row>
    <row r="63" spans="1:15" x14ac:dyDescent="0.25">
      <c r="A63" s="88" t="s">
        <v>19</v>
      </c>
      <c r="B63" s="96">
        <f t="shared" si="2"/>
        <v>3059.5223133548507</v>
      </c>
      <c r="C63" s="96">
        <f t="shared" si="2"/>
        <v>6742.308437411004</v>
      </c>
      <c r="D63" s="96">
        <f t="shared" si="2"/>
        <v>35121.453691553339</v>
      </c>
      <c r="E63" s="96">
        <f t="shared" si="2"/>
        <v>15147.166779500481</v>
      </c>
      <c r="F63" s="96">
        <f t="shared" si="2"/>
        <v>2923.2196681182486</v>
      </c>
      <c r="G63" s="96">
        <f t="shared" si="2"/>
        <v>14439.691086723727</v>
      </c>
      <c r="H63" s="96">
        <f t="shared" si="2"/>
        <v>5478.4853730922232</v>
      </c>
      <c r="I63" s="96">
        <f t="shared" si="2"/>
        <v>3916.9807119737516</v>
      </c>
      <c r="J63" s="96">
        <f t="shared" si="2"/>
        <v>11341.488269617314</v>
      </c>
      <c r="K63" s="97"/>
      <c r="L63" s="97"/>
      <c r="M63" s="100"/>
      <c r="O63" s="101"/>
    </row>
    <row r="64" spans="1:15" x14ac:dyDescent="0.25">
      <c r="A64" s="88" t="s">
        <v>20</v>
      </c>
      <c r="B64" s="96">
        <f t="shared" si="2"/>
        <v>3034.6899994751866</v>
      </c>
      <c r="C64" s="96">
        <f t="shared" si="2"/>
        <v>7318.9011493279631</v>
      </c>
      <c r="D64" s="96">
        <f t="shared" si="2"/>
        <v>40095.77947492135</v>
      </c>
      <c r="E64" s="96">
        <f t="shared" si="2"/>
        <v>16615.756986615932</v>
      </c>
      <c r="F64" s="96">
        <f t="shared" si="2"/>
        <v>3791.1450783856503</v>
      </c>
      <c r="G64" s="96">
        <f t="shared" si="2"/>
        <v>16551.75014612946</v>
      </c>
      <c r="H64" s="96">
        <f t="shared" si="2"/>
        <v>5928.5012281804584</v>
      </c>
      <c r="I64" s="96">
        <f t="shared" si="2"/>
        <v>4463.8591447120234</v>
      </c>
      <c r="J64" s="96">
        <f t="shared" si="2"/>
        <v>12292.701444618921</v>
      </c>
      <c r="K64" s="97"/>
      <c r="L64" s="97"/>
      <c r="M64" s="100"/>
      <c r="O64" s="101"/>
    </row>
    <row r="65" spans="1:15" x14ac:dyDescent="0.25">
      <c r="A65" s="88" t="s">
        <v>21</v>
      </c>
      <c r="B65" s="96">
        <f t="shared" si="2"/>
        <v>3934.4600738008494</v>
      </c>
      <c r="C65" s="96">
        <f t="shared" si="2"/>
        <v>10152.78643143469</v>
      </c>
      <c r="D65" s="96">
        <f t="shared" si="2"/>
        <v>51888.227926871667</v>
      </c>
      <c r="E65" s="96">
        <f t="shared" si="2"/>
        <v>20085.208780873934</v>
      </c>
      <c r="F65" s="96">
        <f t="shared" si="2"/>
        <v>4726.6787215615204</v>
      </c>
      <c r="G65" s="96">
        <f t="shared" si="2"/>
        <v>21970.280090247194</v>
      </c>
      <c r="H65" s="96">
        <f t="shared" si="2"/>
        <v>7174.3795070953474</v>
      </c>
      <c r="I65" s="96">
        <f t="shared" si="2"/>
        <v>5759.3783893453774</v>
      </c>
      <c r="J65" s="96">
        <f t="shared" si="2"/>
        <v>16479.836708898281</v>
      </c>
      <c r="K65" s="97"/>
      <c r="L65" s="97"/>
      <c r="M65" s="100"/>
      <c r="O65" s="101"/>
    </row>
    <row r="66" spans="1:15" x14ac:dyDescent="0.25">
      <c r="A66" s="88" t="s">
        <v>22</v>
      </c>
      <c r="B66" s="96">
        <f t="shared" si="2"/>
        <v>4020.402924666837</v>
      </c>
      <c r="C66" s="96">
        <f t="shared" si="2"/>
        <v>9837.0552171953495</v>
      </c>
      <c r="D66" s="96">
        <f t="shared" si="2"/>
        <v>51789.013434833971</v>
      </c>
      <c r="E66" s="96">
        <f t="shared" si="2"/>
        <v>20078.464795720847</v>
      </c>
      <c r="F66" s="96">
        <f t="shared" si="2"/>
        <v>4814.9673033678155</v>
      </c>
      <c r="G66" s="96">
        <f t="shared" si="2"/>
        <v>22102.446275504873</v>
      </c>
      <c r="H66" s="96">
        <f t="shared" si="2"/>
        <v>7161.1621661362879</v>
      </c>
      <c r="I66" s="96">
        <f t="shared" si="2"/>
        <v>5718.4298531961103</v>
      </c>
      <c r="J66" s="96">
        <f t="shared" si="2"/>
        <v>16343.792029377881</v>
      </c>
      <c r="K66" s="97"/>
      <c r="L66" s="97"/>
      <c r="M66" s="100"/>
      <c r="O66" s="101"/>
    </row>
    <row r="67" spans="1:15" x14ac:dyDescent="0.25">
      <c r="A67" s="88" t="s">
        <v>23</v>
      </c>
      <c r="B67" s="96">
        <f t="shared" si="2"/>
        <v>3732.3348741176933</v>
      </c>
      <c r="C67" s="96">
        <f t="shared" si="2"/>
        <v>9185.2329640534808</v>
      </c>
      <c r="D67" s="96">
        <f t="shared" si="2"/>
        <v>44472.539043595963</v>
      </c>
      <c r="E67" s="96">
        <f t="shared" si="2"/>
        <v>18869.422530908043</v>
      </c>
      <c r="F67" s="96">
        <f t="shared" si="2"/>
        <v>4291.7224394344403</v>
      </c>
      <c r="G67" s="96">
        <f t="shared" si="2"/>
        <v>19045.29311575566</v>
      </c>
      <c r="H67" s="96">
        <f t="shared" si="2"/>
        <v>6962.7253386562397</v>
      </c>
      <c r="I67" s="96">
        <f t="shared" si="2"/>
        <v>5037.2960301964558</v>
      </c>
      <c r="J67" s="96">
        <f t="shared" si="2"/>
        <v>14078.240756470153</v>
      </c>
      <c r="K67" s="97"/>
      <c r="L67" s="97"/>
      <c r="M67" s="100"/>
      <c r="O67" s="101"/>
    </row>
    <row r="68" spans="1:15" x14ac:dyDescent="0.25">
      <c r="A68" s="88" t="s">
        <v>24</v>
      </c>
      <c r="B68" s="96">
        <f t="shared" si="2"/>
        <v>3885.3538148127745</v>
      </c>
      <c r="C68" s="96">
        <f t="shared" si="2"/>
        <v>8147.4642885247304</v>
      </c>
      <c r="D68" s="96">
        <f t="shared" si="2"/>
        <v>36851.735013273516</v>
      </c>
      <c r="E68" s="96">
        <f t="shared" si="2"/>
        <v>16108.698582393725</v>
      </c>
      <c r="F68" s="96">
        <f t="shared" si="2"/>
        <v>3703.8919195165226</v>
      </c>
      <c r="G68" s="96">
        <f t="shared" si="2"/>
        <v>15730.885984066901</v>
      </c>
      <c r="H68" s="96">
        <f t="shared" si="2"/>
        <v>5710.1186985660261</v>
      </c>
      <c r="I68" s="96">
        <f t="shared" si="2"/>
        <v>4404.8544791426639</v>
      </c>
      <c r="J68" s="96">
        <f t="shared" si="2"/>
        <v>11833.971623988304</v>
      </c>
      <c r="K68" s="97"/>
      <c r="L68" s="97"/>
      <c r="M68" s="100"/>
      <c r="O68" s="101"/>
    </row>
    <row r="69" spans="1:15" x14ac:dyDescent="0.25">
      <c r="A69" s="88" t="s">
        <v>25</v>
      </c>
      <c r="B69" s="96">
        <f t="shared" si="2"/>
        <v>4295.8738885252596</v>
      </c>
      <c r="C69" s="96">
        <f t="shared" si="2"/>
        <v>9879.3947201372175</v>
      </c>
      <c r="D69" s="96">
        <f t="shared" si="2"/>
        <v>41088.738702179609</v>
      </c>
      <c r="E69" s="96">
        <f t="shared" si="2"/>
        <v>17887.376672161383</v>
      </c>
      <c r="F69" s="96">
        <f t="shared" si="2"/>
        <v>4115.6487830373189</v>
      </c>
      <c r="G69" s="96">
        <f t="shared" si="2"/>
        <v>17159.405941098121</v>
      </c>
      <c r="H69" s="96">
        <f t="shared" si="2"/>
        <v>7337.5283762492909</v>
      </c>
      <c r="I69" s="96">
        <f t="shared" si="2"/>
        <v>4936.5134192041032</v>
      </c>
      <c r="J69" s="96">
        <f t="shared" si="2"/>
        <v>12878.455245644538</v>
      </c>
      <c r="K69" s="97"/>
      <c r="L69" s="97"/>
      <c r="M69" s="100"/>
      <c r="O69" s="101"/>
    </row>
    <row r="70" spans="1:15" x14ac:dyDescent="0.25">
      <c r="A70" s="88" t="s">
        <v>26</v>
      </c>
      <c r="B70" s="96">
        <f t="shared" si="2"/>
        <v>4701.5069198079264</v>
      </c>
      <c r="C70" s="96">
        <f t="shared" si="2"/>
        <v>10430.256649881914</v>
      </c>
      <c r="D70" s="96">
        <f t="shared" si="2"/>
        <v>45691.66218330065</v>
      </c>
      <c r="E70" s="96">
        <f t="shared" si="2"/>
        <v>20017.121000870331</v>
      </c>
      <c r="F70" s="96">
        <f t="shared" si="2"/>
        <v>4775.6632383815295</v>
      </c>
      <c r="G70" s="96">
        <f t="shared" si="2"/>
        <v>20873.737946249905</v>
      </c>
      <c r="H70" s="96">
        <f t="shared" si="2"/>
        <v>8571.1175084451115</v>
      </c>
      <c r="I70" s="96">
        <f t="shared" si="2"/>
        <v>6052.5103163361746</v>
      </c>
      <c r="J70" s="96">
        <f t="shared" si="2"/>
        <v>15566.460781067874</v>
      </c>
      <c r="K70" s="97"/>
      <c r="L70" s="97"/>
      <c r="M70" s="100"/>
      <c r="O70" s="101"/>
    </row>
    <row r="71" spans="1:15" x14ac:dyDescent="0.25">
      <c r="A71" s="88" t="s">
        <v>27</v>
      </c>
      <c r="B71" s="96">
        <f t="shared" si="2"/>
        <v>5131.7880579893781</v>
      </c>
      <c r="C71" s="96">
        <f t="shared" si="2"/>
        <v>11231.080145166716</v>
      </c>
      <c r="D71" s="96">
        <f t="shared" si="2"/>
        <v>49868.955522914133</v>
      </c>
      <c r="E71" s="96">
        <f t="shared" si="2"/>
        <v>21855.001868301821</v>
      </c>
      <c r="F71" s="96">
        <f t="shared" si="2"/>
        <v>5436.6085539661581</v>
      </c>
      <c r="G71" s="96">
        <f t="shared" si="2"/>
        <v>22480.794810293188</v>
      </c>
      <c r="H71" s="96">
        <f t="shared" si="2"/>
        <v>8710.9167357130773</v>
      </c>
      <c r="I71" s="96">
        <f t="shared" si="2"/>
        <v>5986.5242229398164</v>
      </c>
      <c r="J71" s="96">
        <f t="shared" si="2"/>
        <v>16230.58429102678</v>
      </c>
      <c r="K71" s="97"/>
      <c r="L71" s="97"/>
      <c r="M71" s="100"/>
      <c r="O71" s="101"/>
    </row>
    <row r="72" spans="1:15" x14ac:dyDescent="0.25">
      <c r="A72" s="88" t="s">
        <v>28</v>
      </c>
      <c r="B72" s="96">
        <f t="shared" si="2"/>
        <v>4926.1339707272091</v>
      </c>
      <c r="C72" s="96">
        <f t="shared" si="2"/>
        <v>10916.976605455722</v>
      </c>
      <c r="D72" s="96">
        <f t="shared" si="2"/>
        <v>50177.17039073597</v>
      </c>
      <c r="E72" s="96">
        <f t="shared" si="2"/>
        <v>22009.982325024917</v>
      </c>
      <c r="F72" s="96">
        <f t="shared" si="2"/>
        <v>5389.4628761629847</v>
      </c>
      <c r="G72" s="96">
        <f t="shared" si="2"/>
        <v>22392.752010911656</v>
      </c>
      <c r="H72" s="96">
        <f t="shared" si="2"/>
        <v>8778.5856872812092</v>
      </c>
      <c r="I72" s="96">
        <f t="shared" si="2"/>
        <v>5972.4380955960514</v>
      </c>
      <c r="J72" s="96">
        <f t="shared" si="2"/>
        <v>16190.337060845806</v>
      </c>
      <c r="K72" s="97"/>
      <c r="L72" s="97"/>
      <c r="M72" s="100"/>
      <c r="O72" s="101"/>
    </row>
    <row r="73" spans="1:15" x14ac:dyDescent="0.25">
      <c r="A73" s="88" t="s">
        <v>29</v>
      </c>
      <c r="B73" s="96">
        <f t="shared" si="2"/>
        <v>4510.8651214966039</v>
      </c>
      <c r="C73" s="96">
        <f t="shared" si="2"/>
        <v>10118.557212010135</v>
      </c>
      <c r="D73" s="96">
        <f t="shared" si="2"/>
        <v>44211.215073673768</v>
      </c>
      <c r="E73" s="96">
        <f t="shared" si="2"/>
        <v>18969.751961862148</v>
      </c>
      <c r="F73" s="96">
        <f t="shared" si="2"/>
        <v>4445.5766222259736</v>
      </c>
      <c r="G73" s="96">
        <f t="shared" si="2"/>
        <v>18547.667485083344</v>
      </c>
      <c r="H73" s="96">
        <f t="shared" si="2"/>
        <v>7480.2478544528149</v>
      </c>
      <c r="I73" s="96">
        <f t="shared" si="2"/>
        <v>5034.2741226952603</v>
      </c>
      <c r="J73" s="96">
        <f t="shared" si="2"/>
        <v>13509.817076748159</v>
      </c>
      <c r="K73" s="97"/>
      <c r="L73" s="97"/>
      <c r="M73" s="100"/>
      <c r="O73" s="101"/>
    </row>
    <row r="75" spans="1:15" x14ac:dyDescent="0.25">
      <c r="A75" s="26" t="s">
        <v>143</v>
      </c>
      <c r="B75" s="93" t="s">
        <v>144</v>
      </c>
    </row>
    <row r="76" spans="1:15" x14ac:dyDescent="0.25">
      <c r="A76" s="88" t="s">
        <v>40</v>
      </c>
      <c r="B76" s="96">
        <f t="shared" ref="B76:B87" si="3">$B$17-SUM($B62:$J62)</f>
        <v>42888.217378399509</v>
      </c>
      <c r="D76" s="100"/>
    </row>
    <row r="77" spans="1:15" x14ac:dyDescent="0.25">
      <c r="A77" s="88" t="s">
        <v>19</v>
      </c>
      <c r="B77" s="96">
        <f t="shared" si="3"/>
        <v>51086.493974896104</v>
      </c>
      <c r="D77" s="100"/>
    </row>
    <row r="78" spans="1:15" x14ac:dyDescent="0.25">
      <c r="A78" s="88" t="s">
        <v>20</v>
      </c>
      <c r="B78" s="96">
        <f t="shared" si="3"/>
        <v>39163.725653874106</v>
      </c>
      <c r="D78" s="100"/>
    </row>
    <row r="79" spans="1:15" x14ac:dyDescent="0.25">
      <c r="A79" s="88" t="s">
        <v>21</v>
      </c>
      <c r="B79" s="96">
        <f t="shared" si="3"/>
        <v>7085.5736761121661</v>
      </c>
      <c r="D79" s="100"/>
    </row>
    <row r="80" spans="1:15" x14ac:dyDescent="0.25">
      <c r="A80" s="88" t="s">
        <v>22</v>
      </c>
      <c r="B80" s="96">
        <f t="shared" si="3"/>
        <v>7391.0763062410697</v>
      </c>
      <c r="D80" s="100"/>
    </row>
    <row r="81" spans="1:4" x14ac:dyDescent="0.25">
      <c r="A81" s="88" t="s">
        <v>23</v>
      </c>
      <c r="B81" s="96">
        <f t="shared" si="3"/>
        <v>23582.0032130529</v>
      </c>
      <c r="D81" s="100"/>
    </row>
    <row r="82" spans="1:4" x14ac:dyDescent="0.25">
      <c r="A82" s="88" t="s">
        <v>24</v>
      </c>
      <c r="B82" s="96">
        <f t="shared" si="3"/>
        <v>42879.83590195587</v>
      </c>
      <c r="D82" s="100"/>
    </row>
    <row r="83" spans="1:4" x14ac:dyDescent="0.25">
      <c r="A83" s="88" t="s">
        <v>25</v>
      </c>
      <c r="B83" s="96">
        <f t="shared" si="3"/>
        <v>29677.874558004201</v>
      </c>
      <c r="D83" s="100"/>
    </row>
    <row r="84" spans="1:4" x14ac:dyDescent="0.25">
      <c r="A84" s="88" t="s">
        <v>26</v>
      </c>
      <c r="B84" s="96">
        <f t="shared" si="3"/>
        <v>12576.773761899618</v>
      </c>
      <c r="D84" s="100"/>
    </row>
    <row r="85" spans="1:4" x14ac:dyDescent="0.25">
      <c r="A85" s="88" t="s">
        <v>27</v>
      </c>
      <c r="B85" s="96">
        <f t="shared" si="3"/>
        <v>2324.5560979299771</v>
      </c>
      <c r="D85" s="100"/>
    </row>
    <row r="86" spans="1:4" x14ac:dyDescent="0.25">
      <c r="A86" s="88" t="s">
        <v>28</v>
      </c>
      <c r="B86" s="96">
        <f t="shared" si="3"/>
        <v>2502.9712834995007</v>
      </c>
      <c r="D86" s="100"/>
    </row>
    <row r="87" spans="1:4" x14ac:dyDescent="0.25">
      <c r="A87" s="88" t="s">
        <v>29</v>
      </c>
      <c r="B87" s="96">
        <f t="shared" si="3"/>
        <v>22428.837775992826</v>
      </c>
      <c r="D87" s="100"/>
    </row>
    <row r="88" spans="1:4" x14ac:dyDescent="0.25">
      <c r="A88" s="102" t="s">
        <v>145</v>
      </c>
      <c r="B88" s="103">
        <f>SUM($B$76:$B$87)/$B$17</f>
        <v>1.899999999999999</v>
      </c>
    </row>
    <row r="90" spans="1:4" x14ac:dyDescent="0.25">
      <c r="A90" s="26" t="s">
        <v>146</v>
      </c>
      <c r="B90" s="98">
        <f>(SUM($B$76:$B$87)-$D$91*$B$17)/12</f>
        <v>-9.701276818911234E-12</v>
      </c>
      <c r="D90" s="26" t="s">
        <v>147</v>
      </c>
    </row>
    <row r="91" spans="1:4" x14ac:dyDescent="0.25">
      <c r="A91" s="26" t="s">
        <v>148</v>
      </c>
      <c r="D91" s="104">
        <v>1.9</v>
      </c>
    </row>
    <row r="92" spans="1:4" ht="16.5" thickBot="1" x14ac:dyDescent="0.3"/>
    <row r="93" spans="1:4" ht="16.5" thickBot="1" x14ac:dyDescent="0.3">
      <c r="A93" s="26" t="s">
        <v>149</v>
      </c>
      <c r="B93" s="105">
        <f>(MIN($K$48:$K$59)+$B$90)*1000</f>
        <v>-9.701276818911234E-9</v>
      </c>
    </row>
    <row r="94" spans="1:4" ht="16.5" thickBot="1" x14ac:dyDescent="0.3"/>
    <row r="95" spans="1:4" ht="16.5" thickBot="1" x14ac:dyDescent="0.3">
      <c r="A95" s="26" t="s">
        <v>150</v>
      </c>
      <c r="B95" s="106"/>
    </row>
  </sheetData>
  <phoneticPr fontId="2"/>
  <hyperlinks>
    <hyperlink ref="A3" r:id="rId1" xr:uid="{2D238289-2E41-4237-B1EB-2C79F294806A}"/>
    <hyperlink ref="A17" r:id="rId2" xr:uid="{672889F6-C082-4CE2-8E22-205EAF93AA28}"/>
    <hyperlink ref="A19" r:id="rId3" xr:uid="{BA3C877C-1CF6-4561-A928-80C8DEE3DC75}"/>
  </hyperlinks>
  <pageMargins left="0.7" right="0.7" top="0.75" bottom="0.75" header="0.3" footer="0.3"/>
  <pageSetup paperSize="9" orientation="portrait" r:id="rId4"/>
  <drawing r:id="rId5"/>
  <legacy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242E9-921F-4F60-980F-BBC16B95E5CA}">
  <sheetPr>
    <tabColor theme="8" tint="0.59999389629810485"/>
  </sheetPr>
  <dimension ref="A1:O95"/>
  <sheetViews>
    <sheetView zoomScale="80" zoomScaleNormal="80" workbookViewId="0">
      <selection activeCell="D14" sqref="D14:O14"/>
    </sheetView>
  </sheetViews>
  <sheetFormatPr defaultColWidth="9" defaultRowHeight="15.75" x14ac:dyDescent="0.25"/>
  <cols>
    <col min="1" max="1" width="24.125" style="26" bestFit="1" customWidth="1"/>
    <col min="2" max="2" width="11.125" style="26" customWidth="1"/>
    <col min="3" max="3" width="9.75" style="26" customWidth="1"/>
    <col min="4" max="4" width="13.375" style="26" bestFit="1" customWidth="1"/>
    <col min="5" max="10" width="9.75" style="26" bestFit="1" customWidth="1"/>
    <col min="11" max="11" width="9.875" style="26" customWidth="1"/>
    <col min="12" max="12" width="10" style="26" bestFit="1" customWidth="1"/>
    <col min="13" max="13" width="17.875" style="26" customWidth="1"/>
    <col min="14" max="14" width="4.375" style="26" customWidth="1"/>
    <col min="15" max="15" width="17.875" style="26" bestFit="1" customWidth="1"/>
    <col min="16" max="16384" width="9" style="26"/>
  </cols>
  <sheetData>
    <row r="1" spans="1:13" x14ac:dyDescent="0.25">
      <c r="J1" s="88" t="s">
        <v>120</v>
      </c>
      <c r="L1" s="89"/>
      <c r="M1" s="62" t="s">
        <v>121</v>
      </c>
    </row>
    <row r="2" spans="1:13" x14ac:dyDescent="0.25">
      <c r="B2" s="90" t="s">
        <v>123</v>
      </c>
      <c r="C2" s="90" t="s">
        <v>124</v>
      </c>
      <c r="D2" s="90" t="s">
        <v>125</v>
      </c>
      <c r="E2" s="90" t="s">
        <v>126</v>
      </c>
      <c r="F2" s="90" t="s">
        <v>127</v>
      </c>
      <c r="G2" s="90" t="s">
        <v>128</v>
      </c>
      <c r="H2" s="90" t="s">
        <v>129</v>
      </c>
      <c r="I2" s="90" t="s">
        <v>130</v>
      </c>
      <c r="J2" s="90" t="s">
        <v>131</v>
      </c>
    </row>
    <row r="3" spans="1:13" x14ac:dyDescent="0.25">
      <c r="A3" s="26" t="s">
        <v>133</v>
      </c>
    </row>
    <row r="4" spans="1:13" x14ac:dyDescent="0.25">
      <c r="A4" s="88" t="s">
        <v>40</v>
      </c>
      <c r="B4" s="107">
        <f>'計算用(期待容量)'!B4</f>
        <v>4642.1593724859213</v>
      </c>
      <c r="C4" s="107">
        <f>'計算用(期待容量)'!C4</f>
        <v>11973.355574167448</v>
      </c>
      <c r="D4" s="107">
        <f>'計算用(期待容量)'!D4</f>
        <v>40770.060885025057</v>
      </c>
      <c r="E4" s="107">
        <f>'計算用(期待容量)'!E4</f>
        <v>17892.81651731161</v>
      </c>
      <c r="F4" s="107">
        <f>'計算用(期待容量)'!F4</f>
        <v>4731.5999324697386</v>
      </c>
      <c r="G4" s="107">
        <f>'計算用(期待容量)'!G4</f>
        <v>17054.892499087924</v>
      </c>
      <c r="H4" s="107">
        <f>'計算用(期待容量)'!H4</f>
        <v>7052.3731302843962</v>
      </c>
      <c r="I4" s="107">
        <f>'計算用(期待容量)'!I4</f>
        <v>4801.6486519114687</v>
      </c>
      <c r="J4" s="107">
        <f>'計算用(期待容量)'!J4</f>
        <v>12057.306365097982</v>
      </c>
    </row>
    <row r="5" spans="1:13" x14ac:dyDescent="0.25">
      <c r="A5" s="88" t="s">
        <v>19</v>
      </c>
      <c r="B5" s="107">
        <f>'計算用(期待容量)'!B5</f>
        <v>4150.0524778761064</v>
      </c>
      <c r="C5" s="107">
        <f>'計算用(期待容量)'!C5</f>
        <v>11169.986438613978</v>
      </c>
      <c r="D5" s="107">
        <f>'計算用(期待容量)'!D5</f>
        <v>39404.356309287876</v>
      </c>
      <c r="E5" s="107">
        <f>'計算用(期待容量)'!E5</f>
        <v>17972.387413441957</v>
      </c>
      <c r="F5" s="107">
        <f>'計算用(期待容量)'!F5</f>
        <v>4308.6865739106934</v>
      </c>
      <c r="G5" s="107">
        <f>'計算用(期待容量)'!G5</f>
        <v>17342.364268515143</v>
      </c>
      <c r="H5" s="107">
        <f>'計算用(期待容量)'!H5</f>
        <v>6960.8617736356655</v>
      </c>
      <c r="I5" s="107">
        <f>'計算用(期待容量)'!I5</f>
        <v>4916.6546076458753</v>
      </c>
      <c r="J5" s="107">
        <f>'計算用(期待容量)'!J5</f>
        <v>12632.426468417654</v>
      </c>
    </row>
    <row r="6" spans="1:13" x14ac:dyDescent="0.25">
      <c r="A6" s="88" t="s">
        <v>20</v>
      </c>
      <c r="B6" s="107">
        <f>'計算用(期待容量)'!B6</f>
        <v>4161.7728801287212</v>
      </c>
      <c r="C6" s="107">
        <f>'計算用(期待容量)'!C6</f>
        <v>11963.940762077862</v>
      </c>
      <c r="D6" s="107">
        <f>'計算用(期待容量)'!D6</f>
        <v>45380.136218967316</v>
      </c>
      <c r="E6" s="107">
        <f>'計算用(期待容量)'!E6</f>
        <v>20080.931160896129</v>
      </c>
      <c r="F6" s="107">
        <f>'計算用(期待容量)'!F6</f>
        <v>4952.2460325875018</v>
      </c>
      <c r="G6" s="107">
        <f>'計算用(期待容量)'!G6</f>
        <v>20081.432480846404</v>
      </c>
      <c r="H6" s="107">
        <f>'計算用(期待容量)'!H6</f>
        <v>7782.5343639508073</v>
      </c>
      <c r="I6" s="107">
        <f>'計算用(期待容量)'!I6</f>
        <v>5549.2073641851102</v>
      </c>
      <c r="J6" s="107">
        <f>'計算用(期待容量)'!J6</f>
        <v>14493.123388727086</v>
      </c>
    </row>
    <row r="7" spans="1:13" x14ac:dyDescent="0.25">
      <c r="A7" s="88" t="s">
        <v>21</v>
      </c>
      <c r="B7" s="107">
        <f>'計算用(期待容量)'!B7</f>
        <v>4783.4866273187181</v>
      </c>
      <c r="C7" s="107">
        <f>'計算用(期待容量)'!C7</f>
        <v>14468.380192039369</v>
      </c>
      <c r="D7" s="107">
        <f>'計算用(期待容量)'!D7</f>
        <v>58295.18181077078</v>
      </c>
      <c r="E7" s="107">
        <f>'計算用(期待容量)'!E7</f>
        <v>24417.38</v>
      </c>
      <c r="F7" s="107">
        <f>'計算用(期待容量)'!F7</f>
        <v>5943.598</v>
      </c>
      <c r="G7" s="107">
        <f>'計算用(期待容量)'!G7</f>
        <v>26005.489999999998</v>
      </c>
      <c r="H7" s="107">
        <f>'計算用(期待容量)'!H7</f>
        <v>9718.130000000001</v>
      </c>
      <c r="I7" s="107">
        <f>'計算用(期待容量)'!I7</f>
        <v>7144.97</v>
      </c>
      <c r="J7" s="107">
        <f>'計算用(期待容量)'!J7</f>
        <v>18519.350000000002</v>
      </c>
    </row>
    <row r="8" spans="1:13" x14ac:dyDescent="0.25">
      <c r="A8" s="88" t="s">
        <v>22</v>
      </c>
      <c r="B8" s="107">
        <f>'計算用(期待容量)'!B8</f>
        <v>4865.5300000000007</v>
      </c>
      <c r="C8" s="107">
        <f>'計算用(期待容量)'!C8</f>
        <v>14748.740000000002</v>
      </c>
      <c r="D8" s="107">
        <f>'計算用(期待容量)'!D8</f>
        <v>58293.806000000004</v>
      </c>
      <c r="E8" s="107">
        <f>'計算用(期待容量)'!E8</f>
        <v>24417.38</v>
      </c>
      <c r="F8" s="107">
        <f>'計算用(期待容量)'!F8</f>
        <v>5943.598</v>
      </c>
      <c r="G8" s="107">
        <f>'計算用(期待容量)'!G8</f>
        <v>26005.489999999998</v>
      </c>
      <c r="H8" s="107">
        <f>'計算用(期待容量)'!H8</f>
        <v>9718.130000000001</v>
      </c>
      <c r="I8" s="107">
        <f>'計算用(期待容量)'!I8</f>
        <v>7144.97</v>
      </c>
      <c r="J8" s="107">
        <f>'計算用(期待容量)'!J8</f>
        <v>18519.350000000002</v>
      </c>
    </row>
    <row r="9" spans="1:13" x14ac:dyDescent="0.25">
      <c r="A9" s="88" t="s">
        <v>23</v>
      </c>
      <c r="B9" s="107">
        <f>'計算用(期待容量)'!B9</f>
        <v>4525.6160274632621</v>
      </c>
      <c r="C9" s="107">
        <f>'計算用(期待容量)'!C9</f>
        <v>13008.951677118808</v>
      </c>
      <c r="D9" s="107">
        <f>'計算用(期待容量)'!D9</f>
        <v>49290.371594015989</v>
      </c>
      <c r="E9" s="107">
        <f>'計算用(期待容量)'!E9</f>
        <v>21960.71733197556</v>
      </c>
      <c r="F9" s="107">
        <f>'計算用(期待容量)'!F9</f>
        <v>5259.1743692195796</v>
      </c>
      <c r="G9" s="107">
        <f>'計算用(期待容量)'!G9</f>
        <v>21953.337500912075</v>
      </c>
      <c r="H9" s="107">
        <f>'計算用(期待容量)'!H9</f>
        <v>8677.0421156802458</v>
      </c>
      <c r="I9" s="107">
        <f>'計算用(期待容量)'!I9</f>
        <v>6109.8763983903427</v>
      </c>
      <c r="J9" s="107">
        <f>'計算用(期待容量)'!J9</f>
        <v>15896.830078412251</v>
      </c>
    </row>
    <row r="10" spans="1:13" x14ac:dyDescent="0.25">
      <c r="A10" s="88" t="s">
        <v>24</v>
      </c>
      <c r="B10" s="107">
        <f>'計算用(期待容量)'!B10</f>
        <v>4560.136556717619</v>
      </c>
      <c r="C10" s="107">
        <f>'計算用(期待容量)'!C10</f>
        <v>11398.284586010788</v>
      </c>
      <c r="D10" s="107">
        <f>'計算用(期待容量)'!D10</f>
        <v>40568.650527047044</v>
      </c>
      <c r="E10" s="107">
        <f>'計算用(期待容量)'!E10</f>
        <v>18688.495478615074</v>
      </c>
      <c r="F10" s="107">
        <f>'計算用(期待容量)'!F10</f>
        <v>4566.1103573814162</v>
      </c>
      <c r="G10" s="107">
        <f>'計算用(期待容量)'!G10</f>
        <v>17935.339766508572</v>
      </c>
      <c r="H10" s="107">
        <f>'計算用(期待容量)'!H10</f>
        <v>7175.6180188316685</v>
      </c>
      <c r="I10" s="107">
        <f>'計算用(期待容量)'!I10</f>
        <v>5304.814708249497</v>
      </c>
      <c r="J10" s="107">
        <f>'計算用(期待容量)'!J10</f>
        <v>13358.504404923498</v>
      </c>
    </row>
    <row r="11" spans="1:13" x14ac:dyDescent="0.25">
      <c r="A11" s="88" t="s">
        <v>25</v>
      </c>
      <c r="B11" s="107">
        <f>'計算用(期待容量)'!B11</f>
        <v>5192.8382783588095</v>
      </c>
      <c r="C11" s="107">
        <f>'計算用(期待容量)'!C11</f>
        <v>12811.595483935271</v>
      </c>
      <c r="D11" s="107">
        <f>'計算用(期待容量)'!D11</f>
        <v>42617.951288760152</v>
      </c>
      <c r="E11" s="107">
        <f>'計算用(期待容量)'!E11</f>
        <v>18917.253054989818</v>
      </c>
      <c r="F11" s="107">
        <f>'計算用(期待容量)'!F11</f>
        <v>5025.7913992934227</v>
      </c>
      <c r="G11" s="107">
        <f>'計算用(期待容量)'!G11</f>
        <v>18155.451583363738</v>
      </c>
      <c r="H11" s="107">
        <f>'計算用(期待容量)'!H11</f>
        <v>7789.0730322828595</v>
      </c>
      <c r="I11" s="107">
        <f>'計算用(期待容量)'!I11</f>
        <v>5319.1854527162977</v>
      </c>
      <c r="J11" s="107">
        <f>'計算用(期待容量)'!J11</f>
        <v>13902.016174536446</v>
      </c>
    </row>
    <row r="12" spans="1:13" x14ac:dyDescent="0.25">
      <c r="A12" s="88" t="s">
        <v>26</v>
      </c>
      <c r="B12" s="107">
        <f>'計算用(期待容量)'!B12</f>
        <v>5626.3531617055505</v>
      </c>
      <c r="C12" s="107">
        <f>'計算用(期待容量)'!C12</f>
        <v>14399.626069828801</v>
      </c>
      <c r="D12" s="107">
        <f>'計算用(期待容量)'!D12</f>
        <v>47374.284549849159</v>
      </c>
      <c r="E12" s="107">
        <f>'計算用(期待容量)'!E12</f>
        <v>21473.366843177188</v>
      </c>
      <c r="F12" s="107">
        <f>'計算用(期待容量)'!F12</f>
        <v>5828.7208191663931</v>
      </c>
      <c r="G12" s="107">
        <f>'計算用(期待容量)'!G12</f>
        <v>22288.248110178767</v>
      </c>
      <c r="H12" s="107">
        <f>'計算用(期待容量)'!H12</f>
        <v>9438.9568812451962</v>
      </c>
      <c r="I12" s="107">
        <f>'計算用(期待容量)'!I12</f>
        <v>6584.2909657947694</v>
      </c>
      <c r="J12" s="107">
        <f>'計算用(期待容量)'!J12</f>
        <v>16821.92914339558</v>
      </c>
    </row>
    <row r="13" spans="1:13" x14ac:dyDescent="0.25">
      <c r="A13" s="88" t="s">
        <v>27</v>
      </c>
      <c r="B13" s="107">
        <f>'計算用(期待容量)'!B13</f>
        <v>5825.54</v>
      </c>
      <c r="C13" s="107">
        <f>'計算用(期待容量)'!C13</f>
        <v>15107.217999999999</v>
      </c>
      <c r="D13" s="107">
        <f>'計算用(期待容量)'!D13</f>
        <v>51773.176864974033</v>
      </c>
      <c r="E13" s="107">
        <f>'計算用(期待容量)'!E13</f>
        <v>23293.482342158859</v>
      </c>
      <c r="F13" s="107">
        <f>'計算用(期待容量)'!F13</f>
        <v>6349.6980000000003</v>
      </c>
      <c r="G13" s="107">
        <f>'計算用(期待容量)'!G13</f>
        <v>23889.753743159432</v>
      </c>
      <c r="H13" s="107">
        <f>'計算用(期待容量)'!H13</f>
        <v>9662.1114142966962</v>
      </c>
      <c r="I13" s="107">
        <f>'計算用(期待容量)'!I13</f>
        <v>6584.2909657947694</v>
      </c>
      <c r="J13" s="107">
        <f>'計算用(期待容量)'!J13</f>
        <v>17555.20287792728</v>
      </c>
    </row>
    <row r="14" spans="1:13" x14ac:dyDescent="0.25">
      <c r="A14" s="88" t="s">
        <v>28</v>
      </c>
      <c r="B14" s="107">
        <f>'計算用(期待容量)'!B14</f>
        <v>5790.3887932421567</v>
      </c>
      <c r="C14" s="107">
        <f>'計算用(期待容量)'!C14</f>
        <v>15063.48210852486</v>
      </c>
      <c r="D14" s="107">
        <f>'計算用(期待容量)'!D14</f>
        <v>51773.808777637474</v>
      </c>
      <c r="E14" s="107">
        <f>'計算用(期待容量)'!E14</f>
        <v>23293.482342158859</v>
      </c>
      <c r="F14" s="107">
        <f>'計算用(期待容量)'!F14</f>
        <v>6349.6980000000003</v>
      </c>
      <c r="G14" s="107">
        <f>'計算用(期待容量)'!G14</f>
        <v>23889.753743159432</v>
      </c>
      <c r="H14" s="107">
        <f>'計算用(期待容量)'!H14</f>
        <v>9662.1114142966962</v>
      </c>
      <c r="I14" s="107">
        <f>'計算用(期待容量)'!I14</f>
        <v>6584.2909657947694</v>
      </c>
      <c r="J14" s="107">
        <f>'計算用(期待容量)'!J14</f>
        <v>17555.20287792728</v>
      </c>
    </row>
    <row r="15" spans="1:13" x14ac:dyDescent="0.25">
      <c r="A15" s="88" t="s">
        <v>29</v>
      </c>
      <c r="B15" s="107">
        <f>'計算用(期待容量)'!B15</f>
        <v>5298.2918986323411</v>
      </c>
      <c r="C15" s="107">
        <f>'計算用(期待容量)'!C15</f>
        <v>13562.821366615854</v>
      </c>
      <c r="D15" s="107">
        <f>'計算用(期待容量)'!D15</f>
        <v>45976.224413720571</v>
      </c>
      <c r="E15" s="107">
        <f>'計算用(期待容量)'!E15</f>
        <v>20389.25963340122</v>
      </c>
      <c r="F15" s="107">
        <f>'計算用(期待容量)'!F15</f>
        <v>5540.6489662348695</v>
      </c>
      <c r="G15" s="107">
        <f>'計算用(期待容量)'!G15</f>
        <v>20061.511368113828</v>
      </c>
      <c r="H15" s="107">
        <f>'計算用(期待容量)'!H15</f>
        <v>8404.3976652574947</v>
      </c>
      <c r="I15" s="107">
        <f>'計算用(期待容量)'!I15</f>
        <v>5678.5940643863178</v>
      </c>
      <c r="J15" s="107">
        <f>'計算用(期待容量)'!J15</f>
        <v>14768.54315388569</v>
      </c>
    </row>
    <row r="16" spans="1:13" x14ac:dyDescent="0.25">
      <c r="B16" s="93"/>
      <c r="C16" s="93"/>
      <c r="D16" s="93"/>
      <c r="E16" s="93"/>
      <c r="F16" s="93"/>
      <c r="G16" s="93"/>
      <c r="H16" s="93"/>
      <c r="I16" s="93"/>
      <c r="J16" s="93"/>
      <c r="K16" s="93"/>
    </row>
    <row r="17" spans="1:12" x14ac:dyDescent="0.25">
      <c r="A17" s="26" t="s">
        <v>151</v>
      </c>
      <c r="B17" s="108">
        <f>'計算用(期待容量)'!B17</f>
        <v>149256.81030624104</v>
      </c>
      <c r="C17" s="93"/>
      <c r="D17" s="93"/>
      <c r="E17" s="93"/>
      <c r="F17" s="93"/>
      <c r="G17" s="93"/>
      <c r="H17" s="93"/>
      <c r="I17" s="93"/>
      <c r="J17" s="93"/>
      <c r="K17" s="93"/>
    </row>
    <row r="18" spans="1:12" x14ac:dyDescent="0.25">
      <c r="L18" s="95"/>
    </row>
    <row r="19" spans="1:12" x14ac:dyDescent="0.25">
      <c r="A19" s="26" t="s">
        <v>138</v>
      </c>
    </row>
    <row r="20" spans="1:12" x14ac:dyDescent="0.25">
      <c r="A20" s="88" t="s">
        <v>40</v>
      </c>
      <c r="B20" s="107">
        <f>'計算用(期待容量)'!B20</f>
        <v>954.53418013830583</v>
      </c>
      <c r="C20" s="107">
        <f>'計算用(期待容量)'!C20</f>
        <v>4083.9674811218183</v>
      </c>
      <c r="D20" s="107">
        <f>'計算用(期待容量)'!D20</f>
        <v>2608.68270926588</v>
      </c>
      <c r="E20" s="107">
        <f>'計算用(期待容量)'!E20</f>
        <v>1715.8629360586513</v>
      </c>
      <c r="F20" s="107">
        <f>'計算用(期待容量)'!F20</f>
        <v>1213.6077392707098</v>
      </c>
      <c r="G20" s="107">
        <f>'計算用(期待容量)'!G20</f>
        <v>1694.5898619156635</v>
      </c>
      <c r="H20" s="107">
        <f>'計算用(期待容量)'!H20</f>
        <v>704.55627000056336</v>
      </c>
      <c r="I20" s="107">
        <f>'計算用(期待容量)'!I20</f>
        <v>524.26898633275687</v>
      </c>
      <c r="J20" s="107">
        <f>'計算用(期待容量)'!J20</f>
        <v>1107.5498358956763</v>
      </c>
    </row>
    <row r="21" spans="1:12" x14ac:dyDescent="0.25">
      <c r="A21" s="88" t="s">
        <v>19</v>
      </c>
      <c r="B21" s="107">
        <f>'計算用(期待容量)'!B21</f>
        <v>1090.5301645212558</v>
      </c>
      <c r="C21" s="107">
        <f>'計算用(期待容量)'!C21</f>
        <v>4427.678001202974</v>
      </c>
      <c r="D21" s="107">
        <f>'計算用(期待容量)'!D21</f>
        <v>4282.9026177345359</v>
      </c>
      <c r="E21" s="107">
        <f>'計算用(期待容量)'!E21</f>
        <v>2825.2206339414752</v>
      </c>
      <c r="F21" s="107">
        <f>'計算用(期待容量)'!F21</f>
        <v>1385.4669057924445</v>
      </c>
      <c r="G21" s="107">
        <f>'計算用(期待容量)'!G21</f>
        <v>2902.6731817914142</v>
      </c>
      <c r="H21" s="107">
        <f>'計算用(期待容量)'!H21</f>
        <v>1482.3764005434423</v>
      </c>
      <c r="I21" s="107">
        <f>'計算用(期待容量)'!I21</f>
        <v>999.67389567212376</v>
      </c>
      <c r="J21" s="107">
        <f>'計算用(期待容量)'!J21</f>
        <v>1290.9381988003413</v>
      </c>
    </row>
    <row r="22" spans="1:12" x14ac:dyDescent="0.25">
      <c r="A22" s="88" t="s">
        <v>20</v>
      </c>
      <c r="B22" s="107">
        <f>'計算用(期待容量)'!B22</f>
        <v>1127.0828806535346</v>
      </c>
      <c r="C22" s="107">
        <f>'計算用(期待容量)'!C22</f>
        <v>4645.0396127498989</v>
      </c>
      <c r="D22" s="107">
        <f>'計算用(期待容量)'!D22</f>
        <v>5284.3567440459647</v>
      </c>
      <c r="E22" s="107">
        <f>'計算用(期待容量)'!E22</f>
        <v>3465.1741742801951</v>
      </c>
      <c r="F22" s="107">
        <f>'計算用(期待容量)'!F22</f>
        <v>1161.1009542018514</v>
      </c>
      <c r="G22" s="107">
        <f>'計算用(期待容量)'!G22</f>
        <v>3529.6823347169461</v>
      </c>
      <c r="H22" s="107">
        <f>'計算用(期待容量)'!H22</f>
        <v>1854.033135770349</v>
      </c>
      <c r="I22" s="107">
        <f>'計算用(期待容量)'!I22</f>
        <v>1085.3482194730866</v>
      </c>
      <c r="J22" s="107">
        <f>'計算用(期待容量)'!J22</f>
        <v>2200.4219441081655</v>
      </c>
    </row>
    <row r="23" spans="1:12" x14ac:dyDescent="0.25">
      <c r="A23" s="88" t="s">
        <v>21</v>
      </c>
      <c r="B23" s="107">
        <f>'計算用(期待容量)'!B23</f>
        <v>849.02655351786871</v>
      </c>
      <c r="C23" s="107">
        <f>'計算用(期待容量)'!C23</f>
        <v>4315.5937606046791</v>
      </c>
      <c r="D23" s="107">
        <f>'計算用(期待容量)'!D23</f>
        <v>6406.953883899112</v>
      </c>
      <c r="E23" s="107">
        <f>'計算用(期待容量)'!E23</f>
        <v>4332.1712191260676</v>
      </c>
      <c r="F23" s="107">
        <f>'計算用(期待容量)'!F23</f>
        <v>1216.9192784384795</v>
      </c>
      <c r="G23" s="107">
        <f>'計算用(期待容量)'!G23</f>
        <v>4035.2099097528035</v>
      </c>
      <c r="H23" s="107">
        <f>'計算用(期待容量)'!H23</f>
        <v>2543.750492904654</v>
      </c>
      <c r="I23" s="107">
        <f>'計算用(期待容量)'!I23</f>
        <v>1385.5916106546226</v>
      </c>
      <c r="J23" s="107">
        <f>'計算用(期待容量)'!J23</f>
        <v>2039.5132911017213</v>
      </c>
    </row>
    <row r="24" spans="1:12" x14ac:dyDescent="0.25">
      <c r="A24" s="88" t="s">
        <v>22</v>
      </c>
      <c r="B24" s="107">
        <f>'計算用(期待容量)'!B24</f>
        <v>845.1270753331637</v>
      </c>
      <c r="C24" s="107">
        <f>'計算用(期待容量)'!C24</f>
        <v>4911.6847828046521</v>
      </c>
      <c r="D24" s="107">
        <f>'計算用(期待容量)'!D24</f>
        <v>6504.7925651660353</v>
      </c>
      <c r="E24" s="107">
        <f>'計算用(期待容量)'!E24</f>
        <v>4338.9152042791548</v>
      </c>
      <c r="F24" s="107">
        <f>'計算用(期待容量)'!F24</f>
        <v>1128.6306966321845</v>
      </c>
      <c r="G24" s="107">
        <f>'計算用(期待容量)'!G24</f>
        <v>3903.0437244951245</v>
      </c>
      <c r="H24" s="107">
        <f>'計算用(期待容量)'!H24</f>
        <v>2556.9678338637132</v>
      </c>
      <c r="I24" s="107">
        <f>'計算用(期待容量)'!I24</f>
        <v>1426.5401468038904</v>
      </c>
      <c r="J24" s="107">
        <f>'計算用(期待容量)'!J24</f>
        <v>2175.5579706221206</v>
      </c>
    </row>
    <row r="25" spans="1:12" x14ac:dyDescent="0.25">
      <c r="A25" s="88" t="s">
        <v>23</v>
      </c>
      <c r="B25" s="107">
        <f>'計算用(期待容量)'!B25</f>
        <v>793.28115334556901</v>
      </c>
      <c r="C25" s="107">
        <f>'計算用(期待容量)'!C25</f>
        <v>3823.7187130653274</v>
      </c>
      <c r="D25" s="107">
        <f>'計算用(期待容量)'!D25</f>
        <v>4817.8325504200257</v>
      </c>
      <c r="E25" s="107">
        <f>'計算用(期待容量)'!E25</f>
        <v>3091.2948010675182</v>
      </c>
      <c r="F25" s="107">
        <f>'計算用(期待容量)'!F25</f>
        <v>967.45192978513899</v>
      </c>
      <c r="G25" s="107">
        <f>'計算用(期待容量)'!G25</f>
        <v>2908.0443851564178</v>
      </c>
      <c r="H25" s="107">
        <f>'計算用(期待容量)'!H25</f>
        <v>1714.3167770240061</v>
      </c>
      <c r="I25" s="107">
        <f>'計算用(期待容量)'!I25</f>
        <v>1072.5803681938871</v>
      </c>
      <c r="J25" s="107">
        <f>'計算用(期待容量)'!J25</f>
        <v>1818.5893219420968</v>
      </c>
    </row>
    <row r="26" spans="1:12" x14ac:dyDescent="0.25">
      <c r="A26" s="88" t="s">
        <v>24</v>
      </c>
      <c r="B26" s="107">
        <f>'計算用(期待容量)'!B26</f>
        <v>674.78274190484467</v>
      </c>
      <c r="C26" s="107">
        <f>'計算用(期待容量)'!C26</f>
        <v>3250.8202974860578</v>
      </c>
      <c r="D26" s="107">
        <f>'計算用(期待容量)'!D26</f>
        <v>3716.9155137735256</v>
      </c>
      <c r="E26" s="107">
        <f>'計算用(期待容量)'!E26</f>
        <v>2579.7968962213499</v>
      </c>
      <c r="F26" s="107">
        <f>'計算用(期待容量)'!F26</f>
        <v>862.21843786489353</v>
      </c>
      <c r="G26" s="107">
        <f>'計算用(期待容量)'!G26</f>
        <v>2204.4537824416716</v>
      </c>
      <c r="H26" s="107">
        <f>'計算用(期待容量)'!H26</f>
        <v>1465.4993202656426</v>
      </c>
      <c r="I26" s="107">
        <f>'計算用(期待容量)'!I26</f>
        <v>899.9602291068328</v>
      </c>
      <c r="J26" s="107">
        <f>'計算用(期待容量)'!J26</f>
        <v>1524.5327809351943</v>
      </c>
    </row>
    <row r="27" spans="1:12" x14ac:dyDescent="0.25">
      <c r="A27" s="88" t="s">
        <v>25</v>
      </c>
      <c r="B27" s="107">
        <f>'計算用(期待容量)'!B27</f>
        <v>896.96438983355006</v>
      </c>
      <c r="C27" s="107">
        <f>'計算用(期待容量)'!C27</f>
        <v>2932.2007637980523</v>
      </c>
      <c r="D27" s="107">
        <f>'計算用(期待容量)'!D27</f>
        <v>1529.2125865805456</v>
      </c>
      <c r="E27" s="107">
        <f>'計算用(期待容量)'!E27</f>
        <v>1029.8763828284345</v>
      </c>
      <c r="F27" s="107">
        <f>'計算用(期待容量)'!F27</f>
        <v>910.14261625610334</v>
      </c>
      <c r="G27" s="107">
        <f>'計算用(期待容量)'!G27</f>
        <v>996.0456422656157</v>
      </c>
      <c r="H27" s="107">
        <f>'計算用(期待容量)'!H27</f>
        <v>451.54465603356812</v>
      </c>
      <c r="I27" s="107">
        <f>'計算用(期待容量)'!I27</f>
        <v>382.6720335121949</v>
      </c>
      <c r="J27" s="107">
        <f>'計算用(期待容量)'!J27</f>
        <v>1023.5609288919077</v>
      </c>
    </row>
    <row r="28" spans="1:12" x14ac:dyDescent="0.25">
      <c r="A28" s="88" t="s">
        <v>26</v>
      </c>
      <c r="B28" s="107">
        <f>'計算用(期待容量)'!B28</f>
        <v>924.84624189762451</v>
      </c>
      <c r="C28" s="107">
        <f>'計算用(期待容量)'!C28</f>
        <v>3969.3694199468864</v>
      </c>
      <c r="D28" s="107">
        <f>'計算用(期待容量)'!D28</f>
        <v>1682.6223665485104</v>
      </c>
      <c r="E28" s="107">
        <f>'計算用(期待容量)'!E28</f>
        <v>1456.2458423068563</v>
      </c>
      <c r="F28" s="107">
        <f>'計算用(期待容量)'!F28</f>
        <v>1053.0575807848636</v>
      </c>
      <c r="G28" s="107">
        <f>'計算用(期待容量)'!G28</f>
        <v>1414.5101639288634</v>
      </c>
      <c r="H28" s="107">
        <f>'計算用(期待容量)'!H28</f>
        <v>867.83937280008456</v>
      </c>
      <c r="I28" s="107">
        <f>'計算用(期待容量)'!I28</f>
        <v>531.78064945859444</v>
      </c>
      <c r="J28" s="107">
        <f>'計算用(期待容量)'!J28</f>
        <v>1255.4683623277069</v>
      </c>
    </row>
    <row r="29" spans="1:12" x14ac:dyDescent="0.25">
      <c r="A29" s="88" t="s">
        <v>27</v>
      </c>
      <c r="B29" s="107">
        <f>'計算用(期待容量)'!B29</f>
        <v>693.7519420106222</v>
      </c>
      <c r="C29" s="107">
        <f>'計算用(期待容量)'!C29</f>
        <v>3876.1378548332837</v>
      </c>
      <c r="D29" s="107">
        <f>'計算用(期待容量)'!D29</f>
        <v>1904.2213420598985</v>
      </c>
      <c r="E29" s="107">
        <f>'計算用(期待容量)'!E29</f>
        <v>1438.4804738570385</v>
      </c>
      <c r="F29" s="107">
        <f>'計算用(期待容量)'!F29</f>
        <v>913.08944603384214</v>
      </c>
      <c r="G29" s="107">
        <f>'計算用(期待容量)'!G29</f>
        <v>1408.9589328662435</v>
      </c>
      <c r="H29" s="107">
        <f>'計算用(期待容量)'!H29</f>
        <v>951.19467858361929</v>
      </c>
      <c r="I29" s="107">
        <f>'計算用(期待容量)'!I29</f>
        <v>597.76674285495335</v>
      </c>
      <c r="J29" s="107">
        <f>'計算用(期待容量)'!J29</f>
        <v>1324.6185869005003</v>
      </c>
    </row>
    <row r="30" spans="1:12" x14ac:dyDescent="0.25">
      <c r="A30" s="88" t="s">
        <v>28</v>
      </c>
      <c r="B30" s="107">
        <f>'計算用(期待容量)'!B30</f>
        <v>864.25482251494782</v>
      </c>
      <c r="C30" s="107">
        <f>'計算用(期待容量)'!C30</f>
        <v>4146.5055030691374</v>
      </c>
      <c r="D30" s="107">
        <f>'計算用(期待容量)'!D30</f>
        <v>1596.6383869015056</v>
      </c>
      <c r="E30" s="107">
        <f>'計算用(期待容量)'!E30</f>
        <v>1283.5000171339427</v>
      </c>
      <c r="F30" s="107">
        <f>'計算用(期待容量)'!F30</f>
        <v>960.23512383701541</v>
      </c>
      <c r="G30" s="107">
        <f>'計算用(期待容量)'!G30</f>
        <v>1497.0017322477772</v>
      </c>
      <c r="H30" s="107">
        <f>'計算用(期待容量)'!H30</f>
        <v>883.52572701548661</v>
      </c>
      <c r="I30" s="107">
        <f>'計算用(期待容量)'!I30</f>
        <v>611.85287019871771</v>
      </c>
      <c r="J30" s="107">
        <f>'計算用(期待容量)'!J30</f>
        <v>1364.8658170814738</v>
      </c>
    </row>
    <row r="31" spans="1:12" x14ac:dyDescent="0.25">
      <c r="A31" s="88" t="s">
        <v>29</v>
      </c>
      <c r="B31" s="107">
        <f>'計算用(期待容量)'!B31</f>
        <v>787.42677713573755</v>
      </c>
      <c r="C31" s="107">
        <f>'計算用(期待容量)'!C31</f>
        <v>3444.2641546057175</v>
      </c>
      <c r="D31" s="107">
        <f>'計算用(期待容量)'!D31</f>
        <v>1765.0093400468054</v>
      </c>
      <c r="E31" s="107">
        <f>'計算用(期待容量)'!E31</f>
        <v>1419.5076715390701</v>
      </c>
      <c r="F31" s="107">
        <f>'計算用(期待容量)'!F31</f>
        <v>1095.0723440088955</v>
      </c>
      <c r="G31" s="107">
        <f>'計算用(期待容量)'!G31</f>
        <v>1513.8438830304826</v>
      </c>
      <c r="H31" s="107">
        <f>'計算用(期待容量)'!H31</f>
        <v>924.14981080467987</v>
      </c>
      <c r="I31" s="107">
        <f>'計算用(期待容量)'!I31</f>
        <v>644.31994169105747</v>
      </c>
      <c r="J31" s="107">
        <f>'計算用(期待容量)'!J31</f>
        <v>1258.7260771375315</v>
      </c>
    </row>
    <row r="32" spans="1:12" x14ac:dyDescent="0.25">
      <c r="B32" s="88"/>
      <c r="C32" s="88"/>
      <c r="D32" s="88"/>
      <c r="E32" s="88"/>
      <c r="F32" s="88"/>
      <c r="G32" s="88"/>
      <c r="H32" s="88"/>
      <c r="I32" s="88"/>
      <c r="J32" s="88"/>
    </row>
    <row r="33" spans="1:13" x14ac:dyDescent="0.25">
      <c r="A33" s="26" t="s">
        <v>139</v>
      </c>
    </row>
    <row r="34" spans="1:13" x14ac:dyDescent="0.25">
      <c r="A34" s="88" t="s">
        <v>40</v>
      </c>
      <c r="B34" s="96">
        <f t="shared" ref="B34:J45" si="0">B4-B20</f>
        <v>3687.6251923476157</v>
      </c>
      <c r="C34" s="96">
        <f t="shared" si="0"/>
        <v>7889.3880930456298</v>
      </c>
      <c r="D34" s="96">
        <f t="shared" si="0"/>
        <v>38161.378175759179</v>
      </c>
      <c r="E34" s="96">
        <f t="shared" si="0"/>
        <v>16176.953581252959</v>
      </c>
      <c r="F34" s="96">
        <f t="shared" si="0"/>
        <v>3517.9921931990289</v>
      </c>
      <c r="G34" s="96">
        <f t="shared" si="0"/>
        <v>15360.302637172261</v>
      </c>
      <c r="H34" s="96">
        <f t="shared" si="0"/>
        <v>6347.8168602838332</v>
      </c>
      <c r="I34" s="96">
        <f t="shared" si="0"/>
        <v>4277.3796655787119</v>
      </c>
      <c r="J34" s="96">
        <f t="shared" si="0"/>
        <v>10949.756529202306</v>
      </c>
      <c r="L34" s="97"/>
    </row>
    <row r="35" spans="1:13" x14ac:dyDescent="0.25">
      <c r="A35" s="88" t="s">
        <v>19</v>
      </c>
      <c r="B35" s="96">
        <f t="shared" si="0"/>
        <v>3059.5223133548507</v>
      </c>
      <c r="C35" s="96">
        <f t="shared" si="0"/>
        <v>6742.308437411004</v>
      </c>
      <c r="D35" s="96">
        <f t="shared" si="0"/>
        <v>35121.453691553339</v>
      </c>
      <c r="E35" s="96">
        <f t="shared" si="0"/>
        <v>15147.166779500481</v>
      </c>
      <c r="F35" s="96">
        <f t="shared" si="0"/>
        <v>2923.2196681182486</v>
      </c>
      <c r="G35" s="96">
        <f t="shared" si="0"/>
        <v>14439.691086723727</v>
      </c>
      <c r="H35" s="96">
        <f t="shared" si="0"/>
        <v>5478.4853730922232</v>
      </c>
      <c r="I35" s="96">
        <f t="shared" si="0"/>
        <v>3916.9807119737516</v>
      </c>
      <c r="J35" s="96">
        <f t="shared" si="0"/>
        <v>11341.488269617314</v>
      </c>
      <c r="L35" s="97"/>
    </row>
    <row r="36" spans="1:13" x14ac:dyDescent="0.25">
      <c r="A36" s="88" t="s">
        <v>20</v>
      </c>
      <c r="B36" s="96">
        <f t="shared" si="0"/>
        <v>3034.6899994751866</v>
      </c>
      <c r="C36" s="96">
        <f t="shared" si="0"/>
        <v>7318.9011493279631</v>
      </c>
      <c r="D36" s="96">
        <f t="shared" si="0"/>
        <v>40095.77947492135</v>
      </c>
      <c r="E36" s="96">
        <f t="shared" si="0"/>
        <v>16615.756986615932</v>
      </c>
      <c r="F36" s="96">
        <f t="shared" si="0"/>
        <v>3791.1450783856503</v>
      </c>
      <c r="G36" s="96">
        <f t="shared" si="0"/>
        <v>16551.75014612946</v>
      </c>
      <c r="H36" s="96">
        <f t="shared" si="0"/>
        <v>5928.5012281804584</v>
      </c>
      <c r="I36" s="96">
        <f t="shared" si="0"/>
        <v>4463.8591447120234</v>
      </c>
      <c r="J36" s="96">
        <f t="shared" si="0"/>
        <v>12292.701444618921</v>
      </c>
      <c r="L36" s="97"/>
    </row>
    <row r="37" spans="1:13" x14ac:dyDescent="0.25">
      <c r="A37" s="88" t="s">
        <v>21</v>
      </c>
      <c r="B37" s="96">
        <f t="shared" si="0"/>
        <v>3934.4600738008494</v>
      </c>
      <c r="C37" s="96">
        <f t="shared" si="0"/>
        <v>10152.78643143469</v>
      </c>
      <c r="D37" s="96">
        <f t="shared" si="0"/>
        <v>51888.227926871667</v>
      </c>
      <c r="E37" s="96">
        <f t="shared" si="0"/>
        <v>20085.208780873934</v>
      </c>
      <c r="F37" s="96">
        <f t="shared" si="0"/>
        <v>4726.6787215615204</v>
      </c>
      <c r="G37" s="96">
        <f t="shared" si="0"/>
        <v>21970.280090247194</v>
      </c>
      <c r="H37" s="96">
        <f t="shared" si="0"/>
        <v>7174.3795070953474</v>
      </c>
      <c r="I37" s="96">
        <f t="shared" si="0"/>
        <v>5759.3783893453774</v>
      </c>
      <c r="J37" s="96">
        <f t="shared" si="0"/>
        <v>16479.836708898281</v>
      </c>
      <c r="L37" s="97"/>
    </row>
    <row r="38" spans="1:13" x14ac:dyDescent="0.25">
      <c r="A38" s="88" t="s">
        <v>22</v>
      </c>
      <c r="B38" s="96">
        <f t="shared" si="0"/>
        <v>4020.402924666837</v>
      </c>
      <c r="C38" s="96">
        <f t="shared" si="0"/>
        <v>9837.0552171953495</v>
      </c>
      <c r="D38" s="96">
        <f t="shared" si="0"/>
        <v>51789.013434833971</v>
      </c>
      <c r="E38" s="96">
        <f t="shared" si="0"/>
        <v>20078.464795720847</v>
      </c>
      <c r="F38" s="96">
        <f t="shared" si="0"/>
        <v>4814.9673033678155</v>
      </c>
      <c r="G38" s="96">
        <f t="shared" si="0"/>
        <v>22102.446275504873</v>
      </c>
      <c r="H38" s="96">
        <f t="shared" si="0"/>
        <v>7161.1621661362879</v>
      </c>
      <c r="I38" s="96">
        <f t="shared" si="0"/>
        <v>5718.4298531961103</v>
      </c>
      <c r="J38" s="96">
        <f t="shared" si="0"/>
        <v>16343.792029377881</v>
      </c>
      <c r="L38" s="97"/>
    </row>
    <row r="39" spans="1:13" x14ac:dyDescent="0.25">
      <c r="A39" s="88" t="s">
        <v>23</v>
      </c>
      <c r="B39" s="96">
        <f t="shared" si="0"/>
        <v>3732.3348741176933</v>
      </c>
      <c r="C39" s="96">
        <f t="shared" si="0"/>
        <v>9185.2329640534808</v>
      </c>
      <c r="D39" s="96">
        <f t="shared" si="0"/>
        <v>44472.539043595963</v>
      </c>
      <c r="E39" s="96">
        <f t="shared" si="0"/>
        <v>18869.422530908043</v>
      </c>
      <c r="F39" s="96">
        <f t="shared" si="0"/>
        <v>4291.7224394344403</v>
      </c>
      <c r="G39" s="96">
        <f t="shared" si="0"/>
        <v>19045.29311575566</v>
      </c>
      <c r="H39" s="96">
        <f t="shared" si="0"/>
        <v>6962.7253386562397</v>
      </c>
      <c r="I39" s="96">
        <f t="shared" si="0"/>
        <v>5037.2960301964558</v>
      </c>
      <c r="J39" s="96">
        <f t="shared" si="0"/>
        <v>14078.240756470153</v>
      </c>
      <c r="L39" s="97"/>
    </row>
    <row r="40" spans="1:13" x14ac:dyDescent="0.25">
      <c r="A40" s="88" t="s">
        <v>24</v>
      </c>
      <c r="B40" s="96">
        <f t="shared" si="0"/>
        <v>3885.3538148127745</v>
      </c>
      <c r="C40" s="96">
        <f t="shared" si="0"/>
        <v>8147.4642885247304</v>
      </c>
      <c r="D40" s="96">
        <f t="shared" si="0"/>
        <v>36851.735013273516</v>
      </c>
      <c r="E40" s="96">
        <f t="shared" si="0"/>
        <v>16108.698582393725</v>
      </c>
      <c r="F40" s="96">
        <f t="shared" si="0"/>
        <v>3703.8919195165226</v>
      </c>
      <c r="G40" s="96">
        <f t="shared" si="0"/>
        <v>15730.885984066901</v>
      </c>
      <c r="H40" s="96">
        <f t="shared" si="0"/>
        <v>5710.1186985660261</v>
      </c>
      <c r="I40" s="96">
        <f t="shared" si="0"/>
        <v>4404.8544791426639</v>
      </c>
      <c r="J40" s="96">
        <f t="shared" si="0"/>
        <v>11833.971623988304</v>
      </c>
      <c r="L40" s="97"/>
    </row>
    <row r="41" spans="1:13" x14ac:dyDescent="0.25">
      <c r="A41" s="88" t="s">
        <v>25</v>
      </c>
      <c r="B41" s="96">
        <f t="shared" si="0"/>
        <v>4295.8738885252596</v>
      </c>
      <c r="C41" s="96">
        <f t="shared" si="0"/>
        <v>9879.3947201372175</v>
      </c>
      <c r="D41" s="96">
        <f t="shared" si="0"/>
        <v>41088.738702179609</v>
      </c>
      <c r="E41" s="96">
        <f t="shared" si="0"/>
        <v>17887.376672161383</v>
      </c>
      <c r="F41" s="96">
        <f t="shared" si="0"/>
        <v>4115.6487830373189</v>
      </c>
      <c r="G41" s="96">
        <f t="shared" si="0"/>
        <v>17159.405941098121</v>
      </c>
      <c r="H41" s="96">
        <f t="shared" si="0"/>
        <v>7337.5283762492909</v>
      </c>
      <c r="I41" s="96">
        <f t="shared" si="0"/>
        <v>4936.5134192041032</v>
      </c>
      <c r="J41" s="96">
        <f t="shared" si="0"/>
        <v>12878.455245644538</v>
      </c>
      <c r="L41" s="97"/>
    </row>
    <row r="42" spans="1:13" x14ac:dyDescent="0.25">
      <c r="A42" s="88" t="s">
        <v>26</v>
      </c>
      <c r="B42" s="96">
        <f t="shared" si="0"/>
        <v>4701.5069198079264</v>
      </c>
      <c r="C42" s="96">
        <f t="shared" si="0"/>
        <v>10430.256649881914</v>
      </c>
      <c r="D42" s="96">
        <f t="shared" si="0"/>
        <v>45691.66218330065</v>
      </c>
      <c r="E42" s="96">
        <f t="shared" si="0"/>
        <v>20017.121000870331</v>
      </c>
      <c r="F42" s="96">
        <f t="shared" si="0"/>
        <v>4775.6632383815295</v>
      </c>
      <c r="G42" s="96">
        <f t="shared" si="0"/>
        <v>20873.737946249905</v>
      </c>
      <c r="H42" s="96">
        <f t="shared" si="0"/>
        <v>8571.1175084451115</v>
      </c>
      <c r="I42" s="96">
        <f t="shared" si="0"/>
        <v>6052.5103163361746</v>
      </c>
      <c r="J42" s="96">
        <f t="shared" si="0"/>
        <v>15566.460781067874</v>
      </c>
      <c r="L42" s="97"/>
    </row>
    <row r="43" spans="1:13" x14ac:dyDescent="0.25">
      <c r="A43" s="88" t="s">
        <v>27</v>
      </c>
      <c r="B43" s="96">
        <f t="shared" si="0"/>
        <v>5131.7880579893781</v>
      </c>
      <c r="C43" s="96">
        <f t="shared" si="0"/>
        <v>11231.080145166716</v>
      </c>
      <c r="D43" s="96">
        <f t="shared" si="0"/>
        <v>49868.955522914133</v>
      </c>
      <c r="E43" s="96">
        <f t="shared" si="0"/>
        <v>21855.001868301821</v>
      </c>
      <c r="F43" s="96">
        <f t="shared" si="0"/>
        <v>5436.6085539661581</v>
      </c>
      <c r="G43" s="96">
        <f t="shared" si="0"/>
        <v>22480.794810293188</v>
      </c>
      <c r="H43" s="96">
        <f t="shared" si="0"/>
        <v>8710.9167357130773</v>
      </c>
      <c r="I43" s="96">
        <f t="shared" si="0"/>
        <v>5986.5242229398164</v>
      </c>
      <c r="J43" s="96">
        <f t="shared" si="0"/>
        <v>16230.58429102678</v>
      </c>
      <c r="L43" s="97"/>
    </row>
    <row r="44" spans="1:13" x14ac:dyDescent="0.25">
      <c r="A44" s="88" t="s">
        <v>28</v>
      </c>
      <c r="B44" s="96">
        <f t="shared" si="0"/>
        <v>4926.1339707272091</v>
      </c>
      <c r="C44" s="96">
        <f t="shared" si="0"/>
        <v>10916.976605455722</v>
      </c>
      <c r="D44" s="96">
        <f t="shared" si="0"/>
        <v>50177.17039073597</v>
      </c>
      <c r="E44" s="96">
        <f t="shared" si="0"/>
        <v>22009.982325024917</v>
      </c>
      <c r="F44" s="96">
        <f t="shared" si="0"/>
        <v>5389.4628761629847</v>
      </c>
      <c r="G44" s="96">
        <f t="shared" si="0"/>
        <v>22392.752010911656</v>
      </c>
      <c r="H44" s="96">
        <f t="shared" si="0"/>
        <v>8778.5856872812092</v>
      </c>
      <c r="I44" s="96">
        <f t="shared" si="0"/>
        <v>5972.4380955960514</v>
      </c>
      <c r="J44" s="96">
        <f t="shared" si="0"/>
        <v>16190.337060845806</v>
      </c>
      <c r="L44" s="97"/>
    </row>
    <row r="45" spans="1:13" x14ac:dyDescent="0.25">
      <c r="A45" s="88" t="s">
        <v>29</v>
      </c>
      <c r="B45" s="96">
        <f t="shared" si="0"/>
        <v>4510.8651214966039</v>
      </c>
      <c r="C45" s="96">
        <f t="shared" si="0"/>
        <v>10118.557212010135</v>
      </c>
      <c r="D45" s="96">
        <f t="shared" si="0"/>
        <v>44211.215073673768</v>
      </c>
      <c r="E45" s="96">
        <f t="shared" si="0"/>
        <v>18969.751961862148</v>
      </c>
      <c r="F45" s="96">
        <f t="shared" si="0"/>
        <v>4445.5766222259736</v>
      </c>
      <c r="G45" s="96">
        <f t="shared" si="0"/>
        <v>18547.667485083344</v>
      </c>
      <c r="H45" s="96">
        <f t="shared" si="0"/>
        <v>7480.2478544528149</v>
      </c>
      <c r="I45" s="96">
        <f t="shared" si="0"/>
        <v>5034.2741226952603</v>
      </c>
      <c r="J45" s="96">
        <f t="shared" si="0"/>
        <v>13509.817076748159</v>
      </c>
      <c r="L45" s="97"/>
    </row>
    <row r="46" spans="1:13" x14ac:dyDescent="0.25">
      <c r="L46" s="97"/>
    </row>
    <row r="47" spans="1:13" x14ac:dyDescent="0.25">
      <c r="A47" s="26" t="s">
        <v>140</v>
      </c>
      <c r="K47" s="93" t="s">
        <v>141</v>
      </c>
    </row>
    <row r="48" spans="1:13" x14ac:dyDescent="0.25">
      <c r="A48" s="88" t="s">
        <v>40</v>
      </c>
      <c r="B48" s="98">
        <f>IF(入力!$E$16=B$2,入力!$E$36*入力!$E$29/1000,0)</f>
        <v>0</v>
      </c>
      <c r="C48" s="98">
        <f>IF(入力!$E$16=C$2,入力!$E$36*入力!$E$29/1000,0)</f>
        <v>0</v>
      </c>
      <c r="D48" s="98">
        <f>IF(入力!$E$16=D$2,入力!$E$36*入力!$E$29/1000,0)</f>
        <v>0</v>
      </c>
      <c r="E48" s="98">
        <f>IF(入力!$E$16=E$2,入力!$E$36*入力!$E$29/1000,0)</f>
        <v>0</v>
      </c>
      <c r="F48" s="98">
        <f>IF(入力!$E$16=F$2,入力!$E$36*入力!$E$29/1000,0)</f>
        <v>0</v>
      </c>
      <c r="G48" s="98">
        <f>IF(入力!$E$16=G$2,入力!$E$36*入力!$E$29/1000,0)</f>
        <v>0</v>
      </c>
      <c r="H48" s="98">
        <f>IF(入力!$E$16=H$2,入力!$E$36*入力!$E$29/1000,0)</f>
        <v>0</v>
      </c>
      <c r="I48" s="98">
        <f>IF(入力!$E$16=I$2,入力!$E$36*入力!$E$29/1000,0)</f>
        <v>0</v>
      </c>
      <c r="J48" s="98">
        <f>IF(入力!$E$16=J$2,入力!$E$36*入力!$E$29/1000,0)</f>
        <v>0</v>
      </c>
      <c r="K48" s="99">
        <f t="shared" ref="K48:K59" si="1">SUM(B48:J48)</f>
        <v>0</v>
      </c>
      <c r="L48" s="97"/>
      <c r="M48" s="100"/>
    </row>
    <row r="49" spans="1:15" x14ac:dyDescent="0.25">
      <c r="A49" s="88" t="s">
        <v>19</v>
      </c>
      <c r="B49" s="98">
        <f>IF(入力!$E$16=B$2,入力!$F$36*入力!$F$29/1000,0)</f>
        <v>0</v>
      </c>
      <c r="C49" s="98">
        <f>IF(入力!$E$16=C$2,入力!$F$36*入力!$F$29/1000,0)</f>
        <v>0</v>
      </c>
      <c r="D49" s="98">
        <f>IF(入力!$E$16=D$2,入力!$F$36*入力!$F$29/1000,0)</f>
        <v>0</v>
      </c>
      <c r="E49" s="98">
        <f>IF(入力!$E$16=E$2,入力!$F$36*入力!$F$29/1000,0)</f>
        <v>0</v>
      </c>
      <c r="F49" s="98">
        <f>IF(入力!$E$16=F$2,入力!$F$36*入力!$F$29/1000,0)</f>
        <v>0</v>
      </c>
      <c r="G49" s="98">
        <f>IF(入力!$E$16=G$2,入力!$F$36*入力!$F$29/1000,0)</f>
        <v>0</v>
      </c>
      <c r="H49" s="98">
        <f>IF(入力!$E$16=H$2,入力!$F$36*入力!$F$29/1000,0)</f>
        <v>0</v>
      </c>
      <c r="I49" s="98">
        <f>IF(入力!$E$16=I$2,入力!$F$36*入力!$F$29/1000,0)</f>
        <v>0</v>
      </c>
      <c r="J49" s="98">
        <f>IF(入力!$E$16=J$2,入力!$F$36*入力!$F$29/1000,0)</f>
        <v>0</v>
      </c>
      <c r="K49" s="99">
        <f t="shared" si="1"/>
        <v>0</v>
      </c>
      <c r="L49" s="97"/>
      <c r="M49" s="100"/>
    </row>
    <row r="50" spans="1:15" x14ac:dyDescent="0.25">
      <c r="A50" s="88" t="s">
        <v>20</v>
      </c>
      <c r="B50" s="98">
        <f>IF(入力!$E$16=B$2,入力!$G$36*入力!$G$29/1000,0)</f>
        <v>0</v>
      </c>
      <c r="C50" s="98">
        <f>IF(入力!$E$16=C$2,入力!$G$36*入力!$G$29/1000,0)</f>
        <v>0</v>
      </c>
      <c r="D50" s="98">
        <f>IF(入力!$E$16=D$2,入力!$G$36*入力!$G$29/1000,0)</f>
        <v>0</v>
      </c>
      <c r="E50" s="98">
        <f>IF(入力!$E$16=E$2,入力!$G$36*入力!$G$29/1000,0)</f>
        <v>0</v>
      </c>
      <c r="F50" s="98">
        <f>IF(入力!$E$16=F$2,入力!$G$36*入力!$G$29/1000,0)</f>
        <v>0</v>
      </c>
      <c r="G50" s="98">
        <f>IF(入力!$E$16=G$2,入力!$G$36*入力!$G$29/1000,0)</f>
        <v>0</v>
      </c>
      <c r="H50" s="98">
        <f>IF(入力!$E$16=H$2,入力!$G$36*入力!$G$29/1000,0)</f>
        <v>0</v>
      </c>
      <c r="I50" s="98">
        <f>IF(入力!$E$16=I$2,入力!$G$36*入力!$G$29/1000,0)</f>
        <v>0</v>
      </c>
      <c r="J50" s="98">
        <f>IF(入力!$E$16=J$2,入力!$G$36*入力!$G$29/1000,0)</f>
        <v>0</v>
      </c>
      <c r="K50" s="99">
        <f t="shared" si="1"/>
        <v>0</v>
      </c>
      <c r="L50" s="97"/>
      <c r="M50" s="100"/>
    </row>
    <row r="51" spans="1:15" x14ac:dyDescent="0.25">
      <c r="A51" s="88" t="s">
        <v>21</v>
      </c>
      <c r="B51" s="98">
        <f>IF(入力!$E$16=B$2,入力!$H$36*入力!$H$29/1000,0)</f>
        <v>0</v>
      </c>
      <c r="C51" s="98">
        <f>IF(入力!$E$16=C$2,入力!$H$36*入力!$H$29/1000,0)</f>
        <v>0</v>
      </c>
      <c r="D51" s="98">
        <f>IF(入力!$E$16=D$2,入力!$H$36*入力!$H$29/1000,0)</f>
        <v>0</v>
      </c>
      <c r="E51" s="98">
        <f>IF(入力!$E$16=E$2,入力!$H$36*入力!$H$29/1000,0)</f>
        <v>0</v>
      </c>
      <c r="F51" s="98">
        <f>IF(入力!$E$16=F$2,入力!$H$36*入力!$H$29/1000,0)</f>
        <v>0</v>
      </c>
      <c r="G51" s="98">
        <f>IF(入力!$E$16=G$2,入力!$H$36*入力!$H$29/1000,0)</f>
        <v>0</v>
      </c>
      <c r="H51" s="98">
        <f>IF(入力!$E$16=H$2,入力!$H$36*入力!$H$29/1000,0)</f>
        <v>0</v>
      </c>
      <c r="I51" s="98">
        <f>IF(入力!$E$16=I$2,入力!$H$36*入力!$H$29/1000,0)</f>
        <v>0</v>
      </c>
      <c r="J51" s="98">
        <f>IF(入力!$E$16=J$2,入力!$H$36*入力!$H$29/1000,0)</f>
        <v>0</v>
      </c>
      <c r="K51" s="99">
        <f t="shared" si="1"/>
        <v>0</v>
      </c>
      <c r="L51" s="97"/>
      <c r="M51" s="100"/>
    </row>
    <row r="52" spans="1:15" x14ac:dyDescent="0.25">
      <c r="A52" s="88" t="s">
        <v>22</v>
      </c>
      <c r="B52" s="98">
        <f>IF(入力!$E$16=B$2,入力!$I$36*入力!$I$29/1000,0)</f>
        <v>0</v>
      </c>
      <c r="C52" s="98">
        <f>IF(入力!$E$16=C$2,入力!$I$36*入力!$I$29/1000,0)</f>
        <v>0</v>
      </c>
      <c r="D52" s="98">
        <f>IF(入力!$E$16=D$2,入力!$I$36*入力!$I$29/1000,0)</f>
        <v>0</v>
      </c>
      <c r="E52" s="98">
        <f>IF(入力!$E$16=E$2,入力!$I$36*入力!$I$29/1000,0)</f>
        <v>0</v>
      </c>
      <c r="F52" s="98">
        <f>IF(入力!$E$16=F$2,入力!$I$36*入力!$I$29/1000,0)</f>
        <v>0</v>
      </c>
      <c r="G52" s="98">
        <f>IF(入力!$E$16=G$2,入力!$I$36*入力!$I$29/1000,0)</f>
        <v>0</v>
      </c>
      <c r="H52" s="98">
        <f>IF(入力!$E$16=H$2,入力!$I$36*入力!$I$29/1000,0)</f>
        <v>0</v>
      </c>
      <c r="I52" s="98">
        <f>IF(入力!$E$16=I$2,入力!$I$36*入力!$I$29/1000,0)</f>
        <v>0</v>
      </c>
      <c r="J52" s="98">
        <f>IF(入力!$E$16=J$2,入力!$I$36*入力!$I$29/1000,0)</f>
        <v>0</v>
      </c>
      <c r="K52" s="99">
        <f t="shared" si="1"/>
        <v>0</v>
      </c>
      <c r="L52" s="97"/>
      <c r="M52" s="100"/>
    </row>
    <row r="53" spans="1:15" x14ac:dyDescent="0.25">
      <c r="A53" s="88" t="s">
        <v>23</v>
      </c>
      <c r="B53" s="98">
        <f>IF(入力!$E$16=B$2,入力!$J$36*入力!$J$29/1000,0)</f>
        <v>0</v>
      </c>
      <c r="C53" s="98">
        <f>IF(入力!$E$16=C$2,入力!$J$36*入力!$J$29/1000,0)</f>
        <v>0</v>
      </c>
      <c r="D53" s="98">
        <f>IF(入力!$E$16=D$2,入力!$J$36*入力!$J$29/1000,0)</f>
        <v>0</v>
      </c>
      <c r="E53" s="98">
        <f>IF(入力!$E$16=E$2,入力!$J$36*入力!$J$29/1000,0)</f>
        <v>0</v>
      </c>
      <c r="F53" s="98">
        <f>IF(入力!$E$16=F$2,入力!$J$36*入力!$J$29/1000,0)</f>
        <v>0</v>
      </c>
      <c r="G53" s="98">
        <f>IF(入力!$E$16=G$2,入力!$J$36*入力!$J$29/1000,0)</f>
        <v>0</v>
      </c>
      <c r="H53" s="98">
        <f>IF(入力!$E$16=H$2,入力!$J$36*入力!$J$29/1000,0)</f>
        <v>0</v>
      </c>
      <c r="I53" s="98">
        <f>IF(入力!$E$16=I$2,入力!$J$36*入力!$J$29/1000,0)</f>
        <v>0</v>
      </c>
      <c r="J53" s="98">
        <f>IF(入力!$E$16=J$2,入力!$J$36*入力!$J$29/1000,0)</f>
        <v>0</v>
      </c>
      <c r="K53" s="99">
        <f t="shared" si="1"/>
        <v>0</v>
      </c>
      <c r="L53" s="97"/>
      <c r="M53" s="100"/>
    </row>
    <row r="54" spans="1:15" x14ac:dyDescent="0.25">
      <c r="A54" s="88" t="s">
        <v>24</v>
      </c>
      <c r="B54" s="98">
        <f>IF(入力!$E$16=B$2,入力!$K$36*入力!$K$29/1000,0)</f>
        <v>0</v>
      </c>
      <c r="C54" s="98">
        <f>IF(入力!$E$16=C$2,入力!$K$36*入力!$K$29/1000,0)</f>
        <v>0</v>
      </c>
      <c r="D54" s="98">
        <f>IF(入力!$E$16=D$2,入力!$K$36*入力!$K$29/1000,0)</f>
        <v>0</v>
      </c>
      <c r="E54" s="98">
        <f>IF(入力!$E$16=E$2,入力!$K$36*入力!$K$29/1000,0)</f>
        <v>0</v>
      </c>
      <c r="F54" s="98">
        <f>IF(入力!$E$16=F$2,入力!$K$36*入力!$K$29/1000,0)</f>
        <v>0</v>
      </c>
      <c r="G54" s="98">
        <f>IF(入力!$E$16=G$2,入力!$K$36*入力!$K$29/1000,0)</f>
        <v>0</v>
      </c>
      <c r="H54" s="98">
        <f>IF(入力!$E$16=H$2,入力!$K$36*入力!$K$29/1000,0)</f>
        <v>0</v>
      </c>
      <c r="I54" s="98">
        <f>IF(入力!$E$16=I$2,入力!$K$36*入力!$K$29/1000,0)</f>
        <v>0</v>
      </c>
      <c r="J54" s="98">
        <f>IF(入力!$E$16=J$2,入力!$K$36*入力!$K$29/1000,0)</f>
        <v>0</v>
      </c>
      <c r="K54" s="99">
        <f t="shared" si="1"/>
        <v>0</v>
      </c>
      <c r="L54" s="97"/>
      <c r="M54" s="100"/>
    </row>
    <row r="55" spans="1:15" x14ac:dyDescent="0.25">
      <c r="A55" s="88" t="s">
        <v>25</v>
      </c>
      <c r="B55" s="98">
        <f>IF(入力!$E$16=B$2,入力!$L$36*入力!$L$29/1000,0)</f>
        <v>0</v>
      </c>
      <c r="C55" s="98">
        <f>IF(入力!$E$16=C$2,入力!$L$36*入力!$L$29/1000,0)</f>
        <v>0</v>
      </c>
      <c r="D55" s="98">
        <f>IF(入力!$E$16=D$2,入力!$L$36*入力!$L$29/1000,0)</f>
        <v>0</v>
      </c>
      <c r="E55" s="98">
        <f>IF(入力!$E$16=E$2,入力!$L$36*入力!$L$29/1000,0)</f>
        <v>0</v>
      </c>
      <c r="F55" s="98">
        <f>IF(入力!$E$16=F$2,入力!$L$36*入力!$L$29/1000,0)</f>
        <v>0</v>
      </c>
      <c r="G55" s="98">
        <f>IF(入力!$E$16=G$2,入力!$L$36*入力!$L$29/1000,0)</f>
        <v>0</v>
      </c>
      <c r="H55" s="98">
        <f>IF(入力!$E$16=H$2,入力!$L$36*入力!$L$29/1000,0)</f>
        <v>0</v>
      </c>
      <c r="I55" s="98">
        <f>IF(入力!$E$16=I$2,入力!$L$36*入力!$L$29/1000,0)</f>
        <v>0</v>
      </c>
      <c r="J55" s="98">
        <f>IF(入力!$E$16=J$2,入力!$L$36*入力!$L$29/1000,0)</f>
        <v>0</v>
      </c>
      <c r="K55" s="99">
        <f t="shared" si="1"/>
        <v>0</v>
      </c>
      <c r="L55" s="97"/>
      <c r="M55" s="100"/>
    </row>
    <row r="56" spans="1:15" x14ac:dyDescent="0.25">
      <c r="A56" s="88" t="s">
        <v>26</v>
      </c>
      <c r="B56" s="98">
        <f>IF(入力!$E$16=B$2,入力!$M$36*入力!$M$29/1000,0)</f>
        <v>0</v>
      </c>
      <c r="C56" s="98">
        <f>IF(入力!$E$16=C$2,入力!$M$36*入力!$M$29/1000,0)</f>
        <v>0</v>
      </c>
      <c r="D56" s="98">
        <f>IF(入力!$E$16=D$2,入力!$M$36*入力!$M$29/1000,0)</f>
        <v>0</v>
      </c>
      <c r="E56" s="98">
        <f>IF(入力!$E$16=E$2,入力!$M$36*入力!$M$29/1000,0)</f>
        <v>0</v>
      </c>
      <c r="F56" s="98">
        <f>IF(入力!$E$16=F$2,入力!$M$36*入力!$M$29/1000,0)</f>
        <v>0</v>
      </c>
      <c r="G56" s="98">
        <f>IF(入力!$E$16=G$2,入力!$M$36*入力!$M$29/1000,0)</f>
        <v>0</v>
      </c>
      <c r="H56" s="98">
        <f>IF(入力!$E$16=H$2,入力!$M$36*入力!$M$29/1000,0)</f>
        <v>0</v>
      </c>
      <c r="I56" s="98">
        <f>IF(入力!$E$16=I$2,入力!$M$36*入力!$M$29/1000,0)</f>
        <v>0</v>
      </c>
      <c r="J56" s="98">
        <f>IF(入力!$E$16=J$2,入力!$M$36*入力!$M$29/1000,0)</f>
        <v>0</v>
      </c>
      <c r="K56" s="99">
        <f t="shared" si="1"/>
        <v>0</v>
      </c>
      <c r="L56" s="97"/>
      <c r="M56" s="100"/>
    </row>
    <row r="57" spans="1:15" x14ac:dyDescent="0.25">
      <c r="A57" s="88" t="s">
        <v>27</v>
      </c>
      <c r="B57" s="98">
        <f>IF(入力!$E$16=B$2,入力!$N$36*入力!$N$29/1000,0)</f>
        <v>0</v>
      </c>
      <c r="C57" s="98">
        <f>IF(入力!$E$16=C$2,入力!$N$36*入力!$N$29/1000,0)</f>
        <v>0</v>
      </c>
      <c r="D57" s="98">
        <f>IF(入力!$E$16=D$2,入力!$N$36*入力!$N$29/1000,0)</f>
        <v>0</v>
      </c>
      <c r="E57" s="98">
        <f>IF(入力!$E$16=E$2,入力!$N$36*入力!$N$29/1000,0)</f>
        <v>0</v>
      </c>
      <c r="F57" s="98">
        <f>IF(入力!$E$16=F$2,入力!$N$36*入力!$N$29/1000,0)</f>
        <v>0</v>
      </c>
      <c r="G57" s="98">
        <f>IF(入力!$E$16=G$2,入力!$N$36*入力!$N$29/1000,0)</f>
        <v>0</v>
      </c>
      <c r="H57" s="98">
        <f>IF(入力!$E$16=H$2,入力!$N$36*入力!$N$29/1000,0)</f>
        <v>0</v>
      </c>
      <c r="I57" s="98">
        <f>IF(入力!$E$16=I$2,入力!$N$36*入力!$N$29/1000,0)</f>
        <v>0</v>
      </c>
      <c r="J57" s="98">
        <f>IF(入力!$E$16=J$2,入力!$N$36*入力!$N$29/1000,0)</f>
        <v>0</v>
      </c>
      <c r="K57" s="99">
        <f t="shared" si="1"/>
        <v>0</v>
      </c>
      <c r="L57" s="97"/>
      <c r="M57" s="100"/>
    </row>
    <row r="58" spans="1:15" x14ac:dyDescent="0.25">
      <c r="A58" s="88" t="s">
        <v>28</v>
      </c>
      <c r="B58" s="98">
        <f>IF(入力!$E$16=B$2,入力!$O$36*入力!$O$29/1000,0)</f>
        <v>0</v>
      </c>
      <c r="C58" s="98">
        <f>IF(入力!$E$16=C$2,入力!$O$36*入力!$O$29/1000,0)</f>
        <v>0</v>
      </c>
      <c r="D58" s="98">
        <f>IF(入力!$E$16=D$2,入力!$O$36*入力!$O$29/1000,0)</f>
        <v>0</v>
      </c>
      <c r="E58" s="98">
        <f>IF(入力!$E$16=E$2,入力!$O$36*入力!$O$29/1000,0)</f>
        <v>0</v>
      </c>
      <c r="F58" s="98">
        <f>IF(入力!$E$16=F$2,入力!$O$36*入力!$O$29/1000,0)</f>
        <v>0</v>
      </c>
      <c r="G58" s="98">
        <f>IF(入力!$E$16=G$2,入力!$O$36*入力!$O$29/1000,0)</f>
        <v>0</v>
      </c>
      <c r="H58" s="98">
        <f>IF(入力!$E$16=H$2,入力!$O$36*入力!$O$29/1000,0)</f>
        <v>0</v>
      </c>
      <c r="I58" s="98">
        <f>IF(入力!$E$16=I$2,入力!$O$36*入力!$O$29/1000,0)</f>
        <v>0</v>
      </c>
      <c r="J58" s="98">
        <f>IF(入力!$E$16=J$2,入力!$O$36*入力!$O$29/1000,0)</f>
        <v>0</v>
      </c>
      <c r="K58" s="99">
        <f t="shared" si="1"/>
        <v>0</v>
      </c>
      <c r="L58" s="97"/>
      <c r="M58" s="100"/>
    </row>
    <row r="59" spans="1:15" x14ac:dyDescent="0.25">
      <c r="A59" s="88" t="s">
        <v>29</v>
      </c>
      <c r="B59" s="98">
        <f>IF(入力!$E$16=B$2,入力!$P$36*入力!$P$29/1000,0)</f>
        <v>0</v>
      </c>
      <c r="C59" s="98">
        <f>IF(入力!$E$16=C$2,入力!$P$36*入力!$P$29/1000,0)</f>
        <v>0</v>
      </c>
      <c r="D59" s="98">
        <f>IF(入力!$E$16=D$2,入力!$P$36*入力!$P$29/1000,0)</f>
        <v>0</v>
      </c>
      <c r="E59" s="98">
        <f>IF(入力!$E$16=E$2,入力!$P$36*入力!$P$29/1000,0)</f>
        <v>0</v>
      </c>
      <c r="F59" s="98">
        <f>IF(入力!$E$16=F$2,入力!$P$36*入力!$P$29/1000,0)</f>
        <v>0</v>
      </c>
      <c r="G59" s="98">
        <f>IF(入力!$E$16=G$2,入力!$P$36*入力!$P$29/1000,0)</f>
        <v>0</v>
      </c>
      <c r="H59" s="98">
        <f>IF(入力!$E$16=H$2,入力!$P$36*入力!$P$29/1000,0)</f>
        <v>0</v>
      </c>
      <c r="I59" s="98">
        <f>IF(入力!$E$16=I$2,入力!$P$36*入力!$P$29/1000,0)</f>
        <v>0</v>
      </c>
      <c r="J59" s="98">
        <f>IF(入力!$E$16=J$2,入力!$P$36*入力!$P$29/1000,0)</f>
        <v>0</v>
      </c>
      <c r="K59" s="99">
        <f t="shared" si="1"/>
        <v>0</v>
      </c>
      <c r="L59" s="97"/>
      <c r="M59" s="100"/>
    </row>
    <row r="61" spans="1:15" x14ac:dyDescent="0.25">
      <c r="A61" s="26" t="s">
        <v>142</v>
      </c>
    </row>
    <row r="62" spans="1:15" x14ac:dyDescent="0.25">
      <c r="A62" s="88" t="s">
        <v>40</v>
      </c>
      <c r="B62" s="96">
        <f t="shared" ref="B62:J73" si="2">B34-(B48-MIN(B$48:B$59))</f>
        <v>3687.6251923476157</v>
      </c>
      <c r="C62" s="96">
        <f t="shared" si="2"/>
        <v>7889.3880930456298</v>
      </c>
      <c r="D62" s="96">
        <f t="shared" si="2"/>
        <v>38161.378175759179</v>
      </c>
      <c r="E62" s="96">
        <f t="shared" si="2"/>
        <v>16176.953581252959</v>
      </c>
      <c r="F62" s="96">
        <f t="shared" si="2"/>
        <v>3517.9921931990289</v>
      </c>
      <c r="G62" s="96">
        <f t="shared" si="2"/>
        <v>15360.302637172261</v>
      </c>
      <c r="H62" s="96">
        <f t="shared" si="2"/>
        <v>6347.8168602838332</v>
      </c>
      <c r="I62" s="96">
        <f t="shared" si="2"/>
        <v>4277.3796655787119</v>
      </c>
      <c r="J62" s="96">
        <f t="shared" si="2"/>
        <v>10949.756529202306</v>
      </c>
      <c r="K62" s="97"/>
      <c r="L62" s="97"/>
      <c r="M62" s="100"/>
      <c r="O62" s="101"/>
    </row>
    <row r="63" spans="1:15" x14ac:dyDescent="0.25">
      <c r="A63" s="88" t="s">
        <v>19</v>
      </c>
      <c r="B63" s="96">
        <f t="shared" si="2"/>
        <v>3059.5223133548507</v>
      </c>
      <c r="C63" s="96">
        <f t="shared" si="2"/>
        <v>6742.308437411004</v>
      </c>
      <c r="D63" s="96">
        <f t="shared" si="2"/>
        <v>35121.453691553339</v>
      </c>
      <c r="E63" s="96">
        <f t="shared" si="2"/>
        <v>15147.166779500481</v>
      </c>
      <c r="F63" s="96">
        <f t="shared" si="2"/>
        <v>2923.2196681182486</v>
      </c>
      <c r="G63" s="96">
        <f t="shared" si="2"/>
        <v>14439.691086723727</v>
      </c>
      <c r="H63" s="96">
        <f t="shared" si="2"/>
        <v>5478.4853730922232</v>
      </c>
      <c r="I63" s="96">
        <f t="shared" si="2"/>
        <v>3916.9807119737516</v>
      </c>
      <c r="J63" s="96">
        <f t="shared" si="2"/>
        <v>11341.488269617314</v>
      </c>
      <c r="K63" s="97"/>
      <c r="L63" s="97"/>
      <c r="M63" s="100"/>
      <c r="O63" s="101"/>
    </row>
    <row r="64" spans="1:15" x14ac:dyDescent="0.25">
      <c r="A64" s="88" t="s">
        <v>20</v>
      </c>
      <c r="B64" s="96">
        <f t="shared" si="2"/>
        <v>3034.6899994751866</v>
      </c>
      <c r="C64" s="96">
        <f t="shared" si="2"/>
        <v>7318.9011493279631</v>
      </c>
      <c r="D64" s="96">
        <f t="shared" si="2"/>
        <v>40095.77947492135</v>
      </c>
      <c r="E64" s="96">
        <f t="shared" si="2"/>
        <v>16615.756986615932</v>
      </c>
      <c r="F64" s="96">
        <f t="shared" si="2"/>
        <v>3791.1450783856503</v>
      </c>
      <c r="G64" s="96">
        <f t="shared" si="2"/>
        <v>16551.75014612946</v>
      </c>
      <c r="H64" s="96">
        <f t="shared" si="2"/>
        <v>5928.5012281804584</v>
      </c>
      <c r="I64" s="96">
        <f t="shared" si="2"/>
        <v>4463.8591447120234</v>
      </c>
      <c r="J64" s="96">
        <f t="shared" si="2"/>
        <v>12292.701444618921</v>
      </c>
      <c r="K64" s="97"/>
      <c r="L64" s="97"/>
      <c r="M64" s="100"/>
      <c r="O64" s="101"/>
    </row>
    <row r="65" spans="1:15" x14ac:dyDescent="0.25">
      <c r="A65" s="88" t="s">
        <v>21</v>
      </c>
      <c r="B65" s="96">
        <f t="shared" si="2"/>
        <v>3934.4600738008494</v>
      </c>
      <c r="C65" s="96">
        <f t="shared" si="2"/>
        <v>10152.78643143469</v>
      </c>
      <c r="D65" s="96">
        <f t="shared" si="2"/>
        <v>51888.227926871667</v>
      </c>
      <c r="E65" s="96">
        <f t="shared" si="2"/>
        <v>20085.208780873934</v>
      </c>
      <c r="F65" s="96">
        <f t="shared" si="2"/>
        <v>4726.6787215615204</v>
      </c>
      <c r="G65" s="96">
        <f t="shared" si="2"/>
        <v>21970.280090247194</v>
      </c>
      <c r="H65" s="96">
        <f t="shared" si="2"/>
        <v>7174.3795070953474</v>
      </c>
      <c r="I65" s="96">
        <f t="shared" si="2"/>
        <v>5759.3783893453774</v>
      </c>
      <c r="J65" s="96">
        <f t="shared" si="2"/>
        <v>16479.836708898281</v>
      </c>
      <c r="K65" s="97"/>
      <c r="L65" s="97"/>
      <c r="M65" s="100"/>
      <c r="O65" s="101"/>
    </row>
    <row r="66" spans="1:15" x14ac:dyDescent="0.25">
      <c r="A66" s="88" t="s">
        <v>22</v>
      </c>
      <c r="B66" s="96">
        <f t="shared" si="2"/>
        <v>4020.402924666837</v>
      </c>
      <c r="C66" s="96">
        <f t="shared" si="2"/>
        <v>9837.0552171953495</v>
      </c>
      <c r="D66" s="96">
        <f t="shared" si="2"/>
        <v>51789.013434833971</v>
      </c>
      <c r="E66" s="96">
        <f t="shared" si="2"/>
        <v>20078.464795720847</v>
      </c>
      <c r="F66" s="96">
        <f t="shared" si="2"/>
        <v>4814.9673033678155</v>
      </c>
      <c r="G66" s="96">
        <f t="shared" si="2"/>
        <v>22102.446275504873</v>
      </c>
      <c r="H66" s="96">
        <f t="shared" si="2"/>
        <v>7161.1621661362879</v>
      </c>
      <c r="I66" s="96">
        <f t="shared" si="2"/>
        <v>5718.4298531961103</v>
      </c>
      <c r="J66" s="96">
        <f t="shared" si="2"/>
        <v>16343.792029377881</v>
      </c>
      <c r="K66" s="97"/>
      <c r="L66" s="97"/>
      <c r="M66" s="100"/>
      <c r="O66" s="101"/>
    </row>
    <row r="67" spans="1:15" x14ac:dyDescent="0.25">
      <c r="A67" s="88" t="s">
        <v>23</v>
      </c>
      <c r="B67" s="96">
        <f t="shared" si="2"/>
        <v>3732.3348741176933</v>
      </c>
      <c r="C67" s="96">
        <f t="shared" si="2"/>
        <v>9185.2329640534808</v>
      </c>
      <c r="D67" s="96">
        <f t="shared" si="2"/>
        <v>44472.539043595963</v>
      </c>
      <c r="E67" s="96">
        <f t="shared" si="2"/>
        <v>18869.422530908043</v>
      </c>
      <c r="F67" s="96">
        <f t="shared" si="2"/>
        <v>4291.7224394344403</v>
      </c>
      <c r="G67" s="96">
        <f t="shared" si="2"/>
        <v>19045.29311575566</v>
      </c>
      <c r="H67" s="96">
        <f t="shared" si="2"/>
        <v>6962.7253386562397</v>
      </c>
      <c r="I67" s="96">
        <f t="shared" si="2"/>
        <v>5037.2960301964558</v>
      </c>
      <c r="J67" s="96">
        <f t="shared" si="2"/>
        <v>14078.240756470153</v>
      </c>
      <c r="K67" s="97"/>
      <c r="L67" s="97"/>
      <c r="M67" s="100"/>
      <c r="O67" s="101"/>
    </row>
    <row r="68" spans="1:15" x14ac:dyDescent="0.25">
      <c r="A68" s="88" t="s">
        <v>24</v>
      </c>
      <c r="B68" s="96">
        <f t="shared" si="2"/>
        <v>3885.3538148127745</v>
      </c>
      <c r="C68" s="96">
        <f t="shared" si="2"/>
        <v>8147.4642885247304</v>
      </c>
      <c r="D68" s="96">
        <f t="shared" si="2"/>
        <v>36851.735013273516</v>
      </c>
      <c r="E68" s="96">
        <f t="shared" si="2"/>
        <v>16108.698582393725</v>
      </c>
      <c r="F68" s="96">
        <f t="shared" si="2"/>
        <v>3703.8919195165226</v>
      </c>
      <c r="G68" s="96">
        <f t="shared" si="2"/>
        <v>15730.885984066901</v>
      </c>
      <c r="H68" s="96">
        <f t="shared" si="2"/>
        <v>5710.1186985660261</v>
      </c>
      <c r="I68" s="96">
        <f t="shared" si="2"/>
        <v>4404.8544791426639</v>
      </c>
      <c r="J68" s="96">
        <f t="shared" si="2"/>
        <v>11833.971623988304</v>
      </c>
      <c r="K68" s="97"/>
      <c r="L68" s="97"/>
      <c r="M68" s="100"/>
      <c r="O68" s="101"/>
    </row>
    <row r="69" spans="1:15" x14ac:dyDescent="0.25">
      <c r="A69" s="88" t="s">
        <v>25</v>
      </c>
      <c r="B69" s="96">
        <f t="shared" si="2"/>
        <v>4295.8738885252596</v>
      </c>
      <c r="C69" s="96">
        <f t="shared" si="2"/>
        <v>9879.3947201372175</v>
      </c>
      <c r="D69" s="96">
        <f t="shared" si="2"/>
        <v>41088.738702179609</v>
      </c>
      <c r="E69" s="96">
        <f t="shared" si="2"/>
        <v>17887.376672161383</v>
      </c>
      <c r="F69" s="96">
        <f t="shared" si="2"/>
        <v>4115.6487830373189</v>
      </c>
      <c r="G69" s="96">
        <f t="shared" si="2"/>
        <v>17159.405941098121</v>
      </c>
      <c r="H69" s="96">
        <f t="shared" si="2"/>
        <v>7337.5283762492909</v>
      </c>
      <c r="I69" s="96">
        <f t="shared" si="2"/>
        <v>4936.5134192041032</v>
      </c>
      <c r="J69" s="96">
        <f t="shared" si="2"/>
        <v>12878.455245644538</v>
      </c>
      <c r="K69" s="97"/>
      <c r="L69" s="97"/>
      <c r="M69" s="100"/>
      <c r="O69" s="101"/>
    </row>
    <row r="70" spans="1:15" x14ac:dyDescent="0.25">
      <c r="A70" s="88" t="s">
        <v>26</v>
      </c>
      <c r="B70" s="96">
        <f t="shared" si="2"/>
        <v>4701.5069198079264</v>
      </c>
      <c r="C70" s="96">
        <f t="shared" si="2"/>
        <v>10430.256649881914</v>
      </c>
      <c r="D70" s="96">
        <f t="shared" si="2"/>
        <v>45691.66218330065</v>
      </c>
      <c r="E70" s="96">
        <f t="shared" si="2"/>
        <v>20017.121000870331</v>
      </c>
      <c r="F70" s="96">
        <f t="shared" si="2"/>
        <v>4775.6632383815295</v>
      </c>
      <c r="G70" s="96">
        <f t="shared" si="2"/>
        <v>20873.737946249905</v>
      </c>
      <c r="H70" s="96">
        <f t="shared" si="2"/>
        <v>8571.1175084451115</v>
      </c>
      <c r="I70" s="96">
        <f t="shared" si="2"/>
        <v>6052.5103163361746</v>
      </c>
      <c r="J70" s="96">
        <f t="shared" si="2"/>
        <v>15566.460781067874</v>
      </c>
      <c r="K70" s="97"/>
      <c r="L70" s="97"/>
      <c r="M70" s="100"/>
      <c r="O70" s="101"/>
    </row>
    <row r="71" spans="1:15" x14ac:dyDescent="0.25">
      <c r="A71" s="88" t="s">
        <v>27</v>
      </c>
      <c r="B71" s="96">
        <f t="shared" si="2"/>
        <v>5131.7880579893781</v>
      </c>
      <c r="C71" s="96">
        <f t="shared" si="2"/>
        <v>11231.080145166716</v>
      </c>
      <c r="D71" s="96">
        <f t="shared" si="2"/>
        <v>49868.955522914133</v>
      </c>
      <c r="E71" s="96">
        <f t="shared" si="2"/>
        <v>21855.001868301821</v>
      </c>
      <c r="F71" s="96">
        <f t="shared" si="2"/>
        <v>5436.6085539661581</v>
      </c>
      <c r="G71" s="96">
        <f t="shared" si="2"/>
        <v>22480.794810293188</v>
      </c>
      <c r="H71" s="96">
        <f t="shared" si="2"/>
        <v>8710.9167357130773</v>
      </c>
      <c r="I71" s="96">
        <f t="shared" si="2"/>
        <v>5986.5242229398164</v>
      </c>
      <c r="J71" s="96">
        <f t="shared" si="2"/>
        <v>16230.58429102678</v>
      </c>
      <c r="K71" s="97"/>
      <c r="L71" s="97"/>
      <c r="M71" s="100"/>
      <c r="O71" s="101"/>
    </row>
    <row r="72" spans="1:15" x14ac:dyDescent="0.25">
      <c r="A72" s="88" t="s">
        <v>28</v>
      </c>
      <c r="B72" s="96">
        <f t="shared" si="2"/>
        <v>4926.1339707272091</v>
      </c>
      <c r="C72" s="96">
        <f t="shared" si="2"/>
        <v>10916.976605455722</v>
      </c>
      <c r="D72" s="96">
        <f t="shared" si="2"/>
        <v>50177.17039073597</v>
      </c>
      <c r="E72" s="96">
        <f t="shared" si="2"/>
        <v>22009.982325024917</v>
      </c>
      <c r="F72" s="96">
        <f t="shared" si="2"/>
        <v>5389.4628761629847</v>
      </c>
      <c r="G72" s="96">
        <f t="shared" si="2"/>
        <v>22392.752010911656</v>
      </c>
      <c r="H72" s="96">
        <f t="shared" si="2"/>
        <v>8778.5856872812092</v>
      </c>
      <c r="I72" s="96">
        <f t="shared" si="2"/>
        <v>5972.4380955960514</v>
      </c>
      <c r="J72" s="96">
        <f t="shared" si="2"/>
        <v>16190.337060845806</v>
      </c>
      <c r="K72" s="97"/>
      <c r="L72" s="97"/>
      <c r="M72" s="100"/>
      <c r="O72" s="101"/>
    </row>
    <row r="73" spans="1:15" x14ac:dyDescent="0.25">
      <c r="A73" s="88" t="s">
        <v>29</v>
      </c>
      <c r="B73" s="96">
        <f t="shared" si="2"/>
        <v>4510.8651214966039</v>
      </c>
      <c r="C73" s="96">
        <f t="shared" si="2"/>
        <v>10118.557212010135</v>
      </c>
      <c r="D73" s="96">
        <f t="shared" si="2"/>
        <v>44211.215073673768</v>
      </c>
      <c r="E73" s="96">
        <f t="shared" si="2"/>
        <v>18969.751961862148</v>
      </c>
      <c r="F73" s="96">
        <f t="shared" si="2"/>
        <v>4445.5766222259736</v>
      </c>
      <c r="G73" s="96">
        <f t="shared" si="2"/>
        <v>18547.667485083344</v>
      </c>
      <c r="H73" s="96">
        <f t="shared" si="2"/>
        <v>7480.2478544528149</v>
      </c>
      <c r="I73" s="96">
        <f t="shared" si="2"/>
        <v>5034.2741226952603</v>
      </c>
      <c r="J73" s="96">
        <f t="shared" si="2"/>
        <v>13509.817076748159</v>
      </c>
      <c r="K73" s="97"/>
      <c r="L73" s="97"/>
      <c r="M73" s="100"/>
      <c r="O73" s="101"/>
    </row>
    <row r="75" spans="1:15" x14ac:dyDescent="0.25">
      <c r="A75" s="26" t="s">
        <v>143</v>
      </c>
      <c r="B75" s="93" t="s">
        <v>144</v>
      </c>
    </row>
    <row r="76" spans="1:15" x14ac:dyDescent="0.25">
      <c r="A76" s="88" t="s">
        <v>40</v>
      </c>
      <c r="B76" s="96">
        <f t="shared" ref="B76:B87" si="3">$B$17-SUM($B62:$J62)</f>
        <v>42888.217378399509</v>
      </c>
      <c r="D76" s="100"/>
    </row>
    <row r="77" spans="1:15" x14ac:dyDescent="0.25">
      <c r="A77" s="88" t="s">
        <v>19</v>
      </c>
      <c r="B77" s="96">
        <f t="shared" si="3"/>
        <v>51086.493974896104</v>
      </c>
      <c r="D77" s="100"/>
    </row>
    <row r="78" spans="1:15" x14ac:dyDescent="0.25">
      <c r="A78" s="88" t="s">
        <v>20</v>
      </c>
      <c r="B78" s="96">
        <f t="shared" si="3"/>
        <v>39163.725653874106</v>
      </c>
      <c r="D78" s="100"/>
    </row>
    <row r="79" spans="1:15" x14ac:dyDescent="0.25">
      <c r="A79" s="88" t="s">
        <v>21</v>
      </c>
      <c r="B79" s="96">
        <f t="shared" si="3"/>
        <v>7085.5736761121661</v>
      </c>
      <c r="D79" s="100"/>
    </row>
    <row r="80" spans="1:15" x14ac:dyDescent="0.25">
      <c r="A80" s="88" t="s">
        <v>22</v>
      </c>
      <c r="B80" s="96">
        <f t="shared" si="3"/>
        <v>7391.0763062410697</v>
      </c>
      <c r="D80" s="100"/>
    </row>
    <row r="81" spans="1:4" x14ac:dyDescent="0.25">
      <c r="A81" s="88" t="s">
        <v>23</v>
      </c>
      <c r="B81" s="96">
        <f t="shared" si="3"/>
        <v>23582.0032130529</v>
      </c>
      <c r="D81" s="100"/>
    </row>
    <row r="82" spans="1:4" x14ac:dyDescent="0.25">
      <c r="A82" s="88" t="s">
        <v>24</v>
      </c>
      <c r="B82" s="96">
        <f t="shared" si="3"/>
        <v>42879.83590195587</v>
      </c>
      <c r="D82" s="100"/>
    </row>
    <row r="83" spans="1:4" x14ac:dyDescent="0.25">
      <c r="A83" s="88" t="s">
        <v>25</v>
      </c>
      <c r="B83" s="96">
        <f t="shared" si="3"/>
        <v>29677.874558004201</v>
      </c>
      <c r="D83" s="100"/>
    </row>
    <row r="84" spans="1:4" x14ac:dyDescent="0.25">
      <c r="A84" s="88" t="s">
        <v>26</v>
      </c>
      <c r="B84" s="96">
        <f t="shared" si="3"/>
        <v>12576.773761899618</v>
      </c>
      <c r="D84" s="100"/>
    </row>
    <row r="85" spans="1:4" x14ac:dyDescent="0.25">
      <c r="A85" s="88" t="s">
        <v>27</v>
      </c>
      <c r="B85" s="96">
        <f t="shared" si="3"/>
        <v>2324.5560979299771</v>
      </c>
      <c r="D85" s="100"/>
    </row>
    <row r="86" spans="1:4" x14ac:dyDescent="0.25">
      <c r="A86" s="88" t="s">
        <v>28</v>
      </c>
      <c r="B86" s="96">
        <f t="shared" si="3"/>
        <v>2502.9712834995007</v>
      </c>
      <c r="D86" s="100"/>
    </row>
    <row r="87" spans="1:4" x14ac:dyDescent="0.25">
      <c r="A87" s="88" t="s">
        <v>29</v>
      </c>
      <c r="B87" s="96">
        <f t="shared" si="3"/>
        <v>22428.837775992826</v>
      </c>
      <c r="D87" s="100"/>
    </row>
    <row r="88" spans="1:4" x14ac:dyDescent="0.25">
      <c r="A88" s="102" t="s">
        <v>145</v>
      </c>
      <c r="B88" s="103">
        <f>SUM($B$76:$B$87)/$B$17</f>
        <v>1.899999999999999</v>
      </c>
    </row>
    <row r="90" spans="1:4" x14ac:dyDescent="0.25">
      <c r="A90" s="26" t="s">
        <v>146</v>
      </c>
      <c r="B90" s="98">
        <f>(SUM($B$76:$B$87)-$D$91*$B$17)/12</f>
        <v>-9.701276818911234E-12</v>
      </c>
      <c r="D90" s="26" t="s">
        <v>147</v>
      </c>
    </row>
    <row r="91" spans="1:4" x14ac:dyDescent="0.25">
      <c r="A91" s="26" t="s">
        <v>148</v>
      </c>
      <c r="D91" s="109">
        <f>'計算用(期待容量)'!D91</f>
        <v>1.9</v>
      </c>
    </row>
    <row r="92" spans="1:4" ht="16.5" thickBot="1" x14ac:dyDescent="0.3"/>
    <row r="93" spans="1:4" ht="16.5" thickBot="1" x14ac:dyDescent="0.3">
      <c r="A93" s="26" t="s">
        <v>149</v>
      </c>
      <c r="B93" s="105">
        <f>(MIN($K$48:$K$59)+$B$90)*1000</f>
        <v>-9.701276818911234E-9</v>
      </c>
    </row>
    <row r="94" spans="1:4" ht="16.5" thickBot="1" x14ac:dyDescent="0.3"/>
    <row r="95" spans="1:4" ht="16.5" thickBot="1" x14ac:dyDescent="0.3">
      <c r="A95" s="26" t="s">
        <v>150</v>
      </c>
      <c r="B95" s="106"/>
    </row>
  </sheetData>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C689E-CB19-42D5-82D2-5B6AE4E4B96A}">
  <sheetPr>
    <tabColor theme="8" tint="0.59999389629810485"/>
  </sheetPr>
  <dimension ref="A1:P221"/>
  <sheetViews>
    <sheetView zoomScale="80" zoomScaleNormal="80" workbookViewId="0">
      <selection activeCell="D14" sqref="D14:O14"/>
    </sheetView>
  </sheetViews>
  <sheetFormatPr defaultColWidth="9" defaultRowHeight="15.75" x14ac:dyDescent="0.25"/>
  <cols>
    <col min="1" max="1" width="9" style="26"/>
    <col min="2" max="4" width="9.125" style="26" bestFit="1" customWidth="1"/>
    <col min="5" max="7" width="9.75" style="26" bestFit="1" customWidth="1"/>
    <col min="8" max="11" width="9.125" style="26" bestFit="1" customWidth="1"/>
    <col min="12" max="12" width="9.75" style="26" bestFit="1" customWidth="1"/>
    <col min="13" max="13" width="9.125" style="26" bestFit="1" customWidth="1"/>
    <col min="14" max="16384" width="9" style="26"/>
  </cols>
  <sheetData>
    <row r="1" spans="1:16" ht="18.75" x14ac:dyDescent="0.4">
      <c r="A1" s="91" t="s">
        <v>152</v>
      </c>
      <c r="O1" s="89"/>
      <c r="P1" s="62" t="s">
        <v>121</v>
      </c>
    </row>
    <row r="3" spans="1:16" x14ac:dyDescent="0.25">
      <c r="A3" s="23" t="s">
        <v>1</v>
      </c>
      <c r="B3" s="110">
        <v>4</v>
      </c>
      <c r="C3" s="110">
        <v>5</v>
      </c>
      <c r="D3" s="110">
        <v>6</v>
      </c>
      <c r="E3" s="110">
        <v>7</v>
      </c>
      <c r="F3" s="110">
        <v>8</v>
      </c>
      <c r="G3" s="110">
        <v>9</v>
      </c>
      <c r="H3" s="110">
        <v>10</v>
      </c>
      <c r="I3" s="110">
        <v>11</v>
      </c>
      <c r="J3" s="110">
        <v>12</v>
      </c>
      <c r="K3" s="110">
        <v>1</v>
      </c>
      <c r="L3" s="110">
        <v>2</v>
      </c>
      <c r="M3" s="110">
        <v>3</v>
      </c>
    </row>
    <row r="4" spans="1:16" x14ac:dyDescent="0.25">
      <c r="A4" s="111">
        <v>20</v>
      </c>
      <c r="B4" s="112">
        <v>1</v>
      </c>
      <c r="C4" s="113">
        <v>0.9833428509978468</v>
      </c>
      <c r="D4" s="113">
        <v>1</v>
      </c>
      <c r="E4" s="113">
        <v>1</v>
      </c>
      <c r="F4" s="113">
        <v>1</v>
      </c>
      <c r="G4" s="113">
        <v>1</v>
      </c>
      <c r="H4" s="113">
        <v>1</v>
      </c>
      <c r="I4" s="113">
        <v>0.98663105190181466</v>
      </c>
      <c r="J4" s="113">
        <v>0.9960285838812567</v>
      </c>
      <c r="K4" s="113">
        <v>0.9935587870722713</v>
      </c>
      <c r="L4" s="113">
        <v>0.99717513756921161</v>
      </c>
      <c r="M4" s="114">
        <v>0.99647234489914494</v>
      </c>
    </row>
    <row r="5" spans="1:16" x14ac:dyDescent="0.25">
      <c r="A5" s="111">
        <v>19</v>
      </c>
      <c r="B5" s="115">
        <v>1</v>
      </c>
      <c r="C5" s="116">
        <v>0.9833428509978468</v>
      </c>
      <c r="D5" s="116">
        <v>1</v>
      </c>
      <c r="E5" s="116">
        <v>1</v>
      </c>
      <c r="F5" s="116">
        <v>1</v>
      </c>
      <c r="G5" s="116">
        <v>1</v>
      </c>
      <c r="H5" s="116">
        <v>1</v>
      </c>
      <c r="I5" s="116">
        <v>0.98663105190181466</v>
      </c>
      <c r="J5" s="116">
        <v>0.9960285838812567</v>
      </c>
      <c r="K5" s="116">
        <v>0.9935587870722713</v>
      </c>
      <c r="L5" s="116">
        <v>0.99717513756921161</v>
      </c>
      <c r="M5" s="117">
        <v>0.99647234489914494</v>
      </c>
    </row>
    <row r="6" spans="1:16" x14ac:dyDescent="0.25">
      <c r="A6" s="111">
        <v>18</v>
      </c>
      <c r="B6" s="115">
        <v>1</v>
      </c>
      <c r="C6" s="116">
        <v>0.9833428509978468</v>
      </c>
      <c r="D6" s="116">
        <v>1</v>
      </c>
      <c r="E6" s="116">
        <v>1</v>
      </c>
      <c r="F6" s="116">
        <v>1</v>
      </c>
      <c r="G6" s="116">
        <v>1</v>
      </c>
      <c r="H6" s="116">
        <v>1</v>
      </c>
      <c r="I6" s="116">
        <v>0.98663105190181466</v>
      </c>
      <c r="J6" s="116">
        <v>0.9960285838812567</v>
      </c>
      <c r="K6" s="116">
        <v>0.9935587870722713</v>
      </c>
      <c r="L6" s="116">
        <v>0.99717513756921161</v>
      </c>
      <c r="M6" s="117">
        <v>0.99647234489914494</v>
      </c>
    </row>
    <row r="7" spans="1:16" x14ac:dyDescent="0.25">
      <c r="A7" s="111">
        <v>17</v>
      </c>
      <c r="B7" s="115">
        <v>1</v>
      </c>
      <c r="C7" s="116">
        <v>0.9833428509978468</v>
      </c>
      <c r="D7" s="116">
        <v>1</v>
      </c>
      <c r="E7" s="116">
        <v>1</v>
      </c>
      <c r="F7" s="116">
        <v>1</v>
      </c>
      <c r="G7" s="116">
        <v>1</v>
      </c>
      <c r="H7" s="116">
        <v>1</v>
      </c>
      <c r="I7" s="116">
        <v>0.98663105190181466</v>
      </c>
      <c r="J7" s="116">
        <v>0.9960285838812567</v>
      </c>
      <c r="K7" s="116">
        <v>0.9935587870722713</v>
      </c>
      <c r="L7" s="116">
        <v>0.99717513756921161</v>
      </c>
      <c r="M7" s="117">
        <v>0.99647234489914494</v>
      </c>
    </row>
    <row r="8" spans="1:16" x14ac:dyDescent="0.25">
      <c r="A8" s="111">
        <v>16</v>
      </c>
      <c r="B8" s="115">
        <v>1</v>
      </c>
      <c r="C8" s="116">
        <v>0.9833428509978468</v>
      </c>
      <c r="D8" s="116">
        <v>1</v>
      </c>
      <c r="E8" s="116">
        <v>1</v>
      </c>
      <c r="F8" s="116">
        <v>1</v>
      </c>
      <c r="G8" s="116">
        <v>1</v>
      </c>
      <c r="H8" s="116">
        <v>1</v>
      </c>
      <c r="I8" s="116">
        <v>0.98663105190181466</v>
      </c>
      <c r="J8" s="116">
        <v>0.9960285838812567</v>
      </c>
      <c r="K8" s="116">
        <v>0.9935587870722713</v>
      </c>
      <c r="L8" s="116">
        <v>0.99717513756921161</v>
      </c>
      <c r="M8" s="117">
        <v>0.99647234489914494</v>
      </c>
    </row>
    <row r="9" spans="1:16" x14ac:dyDescent="0.25">
      <c r="A9" s="111">
        <v>15</v>
      </c>
      <c r="B9" s="115">
        <v>1</v>
      </c>
      <c r="C9" s="116">
        <v>0.9833428509978468</v>
      </c>
      <c r="D9" s="116">
        <v>1</v>
      </c>
      <c r="E9" s="116">
        <v>1</v>
      </c>
      <c r="F9" s="116">
        <v>1</v>
      </c>
      <c r="G9" s="116">
        <v>1</v>
      </c>
      <c r="H9" s="116">
        <v>1</v>
      </c>
      <c r="I9" s="116">
        <v>0.98663105190181466</v>
      </c>
      <c r="J9" s="116">
        <v>0.9960285838812567</v>
      </c>
      <c r="K9" s="116">
        <v>0.9935587870722713</v>
      </c>
      <c r="L9" s="116">
        <v>0.99717513756921161</v>
      </c>
      <c r="M9" s="117">
        <v>0.99647234489914494</v>
      </c>
    </row>
    <row r="10" spans="1:16" x14ac:dyDescent="0.25">
      <c r="A10" s="111">
        <v>14</v>
      </c>
      <c r="B10" s="115">
        <v>1</v>
      </c>
      <c r="C10" s="116">
        <v>0.9833428509978468</v>
      </c>
      <c r="D10" s="116">
        <v>1</v>
      </c>
      <c r="E10" s="116">
        <v>1</v>
      </c>
      <c r="F10" s="116">
        <v>1</v>
      </c>
      <c r="G10" s="116">
        <v>1</v>
      </c>
      <c r="H10" s="116">
        <v>1</v>
      </c>
      <c r="I10" s="116">
        <v>0.98663105190181466</v>
      </c>
      <c r="J10" s="116">
        <v>0.9960285838812567</v>
      </c>
      <c r="K10" s="116">
        <v>0.9935587870722713</v>
      </c>
      <c r="L10" s="116">
        <v>0.99717513756921161</v>
      </c>
      <c r="M10" s="117">
        <v>0.99647234489914494</v>
      </c>
    </row>
    <row r="11" spans="1:16" x14ac:dyDescent="0.25">
      <c r="A11" s="111">
        <v>13</v>
      </c>
      <c r="B11" s="115">
        <v>1</v>
      </c>
      <c r="C11" s="116">
        <v>0.9833428509978468</v>
      </c>
      <c r="D11" s="116">
        <v>1</v>
      </c>
      <c r="E11" s="116">
        <v>1</v>
      </c>
      <c r="F11" s="116">
        <v>1</v>
      </c>
      <c r="G11" s="116">
        <v>1</v>
      </c>
      <c r="H11" s="116">
        <v>1</v>
      </c>
      <c r="I11" s="116">
        <v>0.98663105190181466</v>
      </c>
      <c r="J11" s="116">
        <v>0.9960285838812567</v>
      </c>
      <c r="K11" s="116">
        <v>0.9935587870722713</v>
      </c>
      <c r="L11" s="116">
        <v>0.99717513756921161</v>
      </c>
      <c r="M11" s="117">
        <v>0.99647234489914494</v>
      </c>
    </row>
    <row r="12" spans="1:16" x14ac:dyDescent="0.25">
      <c r="A12" s="111">
        <v>12</v>
      </c>
      <c r="B12" s="115">
        <v>1</v>
      </c>
      <c r="C12" s="116">
        <v>0.98086797174016538</v>
      </c>
      <c r="D12" s="116">
        <v>1</v>
      </c>
      <c r="E12" s="116">
        <v>1</v>
      </c>
      <c r="F12" s="116">
        <v>1</v>
      </c>
      <c r="G12" s="116">
        <v>1</v>
      </c>
      <c r="H12" s="116">
        <v>1</v>
      </c>
      <c r="I12" s="116">
        <v>0.98663105190181466</v>
      </c>
      <c r="J12" s="116">
        <v>0.9954151213235447</v>
      </c>
      <c r="K12" s="116">
        <v>0.9935587870722713</v>
      </c>
      <c r="L12" s="116">
        <v>0.99717513756921161</v>
      </c>
      <c r="M12" s="117">
        <v>0.99647234489914494</v>
      </c>
    </row>
    <row r="13" spans="1:16" x14ac:dyDescent="0.25">
      <c r="A13" s="111">
        <v>11</v>
      </c>
      <c r="B13" s="115">
        <v>1</v>
      </c>
      <c r="C13" s="116">
        <v>0.97505333813062423</v>
      </c>
      <c r="D13" s="116">
        <v>1</v>
      </c>
      <c r="E13" s="116">
        <v>1</v>
      </c>
      <c r="F13" s="116">
        <v>1</v>
      </c>
      <c r="G13" s="116">
        <v>1</v>
      </c>
      <c r="H13" s="116">
        <v>1</v>
      </c>
      <c r="I13" s="116">
        <v>0.98663105190181466</v>
      </c>
      <c r="J13" s="116">
        <v>0.99050208142611218</v>
      </c>
      <c r="K13" s="116">
        <v>0.9935587870722713</v>
      </c>
      <c r="L13" s="116">
        <v>0.9951453610445109</v>
      </c>
      <c r="M13" s="117">
        <v>0.99647234489914494</v>
      </c>
    </row>
    <row r="14" spans="1:16" x14ac:dyDescent="0.25">
      <c r="A14" s="111">
        <v>10</v>
      </c>
      <c r="B14" s="115">
        <v>1</v>
      </c>
      <c r="C14" s="116">
        <v>0.96589895016922311</v>
      </c>
      <c r="D14" s="116">
        <v>1</v>
      </c>
      <c r="E14" s="116">
        <v>1</v>
      </c>
      <c r="F14" s="116">
        <v>1</v>
      </c>
      <c r="G14" s="116">
        <v>1</v>
      </c>
      <c r="H14" s="116">
        <v>1</v>
      </c>
      <c r="I14" s="116">
        <v>0.98308601477420665</v>
      </c>
      <c r="J14" s="116">
        <v>0.9812894641889589</v>
      </c>
      <c r="K14" s="116">
        <v>0.98915561630236393</v>
      </c>
      <c r="L14" s="116">
        <v>0.98710234888753423</v>
      </c>
      <c r="M14" s="117">
        <v>0.99647234489914494</v>
      </c>
    </row>
    <row r="15" spans="1:16" x14ac:dyDescent="0.25">
      <c r="A15" s="111">
        <v>9</v>
      </c>
      <c r="B15" s="115">
        <v>1</v>
      </c>
      <c r="C15" s="116">
        <v>0.95340480785596216</v>
      </c>
      <c r="D15" s="116">
        <v>0.99479767342827019</v>
      </c>
      <c r="E15" s="116">
        <v>1</v>
      </c>
      <c r="F15" s="116">
        <v>1</v>
      </c>
      <c r="G15" s="116">
        <v>1</v>
      </c>
      <c r="H15" s="116">
        <v>0.99873486106548903</v>
      </c>
      <c r="I15" s="116">
        <v>0.97369752229614592</v>
      </c>
      <c r="J15" s="116">
        <v>0.9677772696120851</v>
      </c>
      <c r="K15" s="116">
        <v>0.9802902400348974</v>
      </c>
      <c r="L15" s="116">
        <v>0.97304610109828127</v>
      </c>
      <c r="M15" s="117">
        <v>0.9888959334218792</v>
      </c>
    </row>
    <row r="16" spans="1:16" x14ac:dyDescent="0.25">
      <c r="A16" s="111">
        <v>8</v>
      </c>
      <c r="B16" s="115">
        <v>0.98686410827472426</v>
      </c>
      <c r="C16" s="116">
        <v>0.93757091119084135</v>
      </c>
      <c r="D16" s="116">
        <v>0.97658766230062444</v>
      </c>
      <c r="E16" s="116">
        <v>1</v>
      </c>
      <c r="F16" s="116">
        <v>1</v>
      </c>
      <c r="G16" s="116">
        <v>1</v>
      </c>
      <c r="H16" s="116">
        <v>0.98621022527193047</v>
      </c>
      <c r="I16" s="116">
        <v>0.95846557446763236</v>
      </c>
      <c r="J16" s="116">
        <v>0.94996549769549077</v>
      </c>
      <c r="K16" s="116">
        <v>0.96696265826987193</v>
      </c>
      <c r="L16" s="116">
        <v>0.95297661767675224</v>
      </c>
      <c r="M16" s="117">
        <v>0.97271047566932833</v>
      </c>
    </row>
    <row r="17" spans="1:13" x14ac:dyDescent="0.25">
      <c r="A17" s="111">
        <v>7</v>
      </c>
      <c r="B17" s="115">
        <v>0.9618294077817382</v>
      </c>
      <c r="C17" s="116">
        <v>0.91839726017386059</v>
      </c>
      <c r="D17" s="116">
        <v>0.94902985931898964</v>
      </c>
      <c r="E17" s="116">
        <v>0.99568143806463127</v>
      </c>
      <c r="F17" s="116">
        <v>0.99414019003286724</v>
      </c>
      <c r="G17" s="116">
        <v>0.988911535183014</v>
      </c>
      <c r="H17" s="116">
        <v>0.96664970507232983</v>
      </c>
      <c r="I17" s="116">
        <v>0.9373901712886662</v>
      </c>
      <c r="J17" s="116">
        <v>0.9278541484391758</v>
      </c>
      <c r="K17" s="116">
        <v>0.94917287100728731</v>
      </c>
      <c r="L17" s="116">
        <v>0.92689389862294702</v>
      </c>
      <c r="M17" s="117">
        <v>0.94791597164149222</v>
      </c>
    </row>
    <row r="18" spans="1:13" x14ac:dyDescent="0.25">
      <c r="A18" s="111">
        <v>6</v>
      </c>
      <c r="B18" s="115">
        <v>0.92704629813147821</v>
      </c>
      <c r="C18" s="116">
        <v>0.89588385480502009</v>
      </c>
      <c r="D18" s="116">
        <v>0.91212426448336559</v>
      </c>
      <c r="E18" s="116">
        <v>0.96303781366374763</v>
      </c>
      <c r="F18" s="116">
        <v>0.96722507697607485</v>
      </c>
      <c r="G18" s="116">
        <v>0.95785669031038079</v>
      </c>
      <c r="H18" s="116">
        <v>0.94005330046668711</v>
      </c>
      <c r="I18" s="116">
        <v>0.91047131275924742</v>
      </c>
      <c r="J18" s="116">
        <v>0.90144322184314007</v>
      </c>
      <c r="K18" s="116">
        <v>0.92692087824714364</v>
      </c>
      <c r="L18" s="116">
        <v>0.89479794393686563</v>
      </c>
      <c r="M18" s="117">
        <v>0.91451242133837107</v>
      </c>
    </row>
    <row r="19" spans="1:13" x14ac:dyDescent="0.25">
      <c r="A19" s="111">
        <v>5</v>
      </c>
      <c r="B19" s="115">
        <v>0.88251477932394451</v>
      </c>
      <c r="C19" s="116">
        <v>0.87003069508431974</v>
      </c>
      <c r="D19" s="116">
        <v>0.86587087779375238</v>
      </c>
      <c r="E19" s="116">
        <v>0.91873364602033902</v>
      </c>
      <c r="F19" s="116">
        <v>0.9309230646203881</v>
      </c>
      <c r="G19" s="116">
        <v>0.91636357135559421</v>
      </c>
      <c r="H19" s="116">
        <v>0.90642101145500209</v>
      </c>
      <c r="I19" s="116">
        <v>0.87770899887937581</v>
      </c>
      <c r="J19" s="116">
        <v>0.87073271790738394</v>
      </c>
      <c r="K19" s="116">
        <v>0.90020667998944082</v>
      </c>
      <c r="L19" s="116">
        <v>0.85668875361850794</v>
      </c>
      <c r="M19" s="117">
        <v>0.87249982475996479</v>
      </c>
    </row>
    <row r="20" spans="1:13" x14ac:dyDescent="0.25">
      <c r="A20" s="111">
        <v>4</v>
      </c>
      <c r="B20" s="115">
        <v>0.82823485135913677</v>
      </c>
      <c r="C20" s="116">
        <v>0.84083778101175954</v>
      </c>
      <c r="D20" s="116">
        <v>0.81026969925014991</v>
      </c>
      <c r="E20" s="116">
        <v>0.86276893513440533</v>
      </c>
      <c r="F20" s="116">
        <v>0.88523415296580699</v>
      </c>
      <c r="G20" s="116">
        <v>0.8644321783186546</v>
      </c>
      <c r="H20" s="116">
        <v>0.86575283803727499</v>
      </c>
      <c r="I20" s="116">
        <v>0.83910322964905149</v>
      </c>
      <c r="J20" s="116">
        <v>0.83572263663190727</v>
      </c>
      <c r="K20" s="116">
        <v>0.86903027623417894</v>
      </c>
      <c r="L20" s="116">
        <v>0.81256632766787429</v>
      </c>
      <c r="M20" s="117">
        <v>0.82187818190627338</v>
      </c>
    </row>
    <row r="21" spans="1:13" x14ac:dyDescent="0.25">
      <c r="A21" s="111">
        <v>3</v>
      </c>
      <c r="B21" s="115">
        <v>0.7642065142370551</v>
      </c>
      <c r="C21" s="116">
        <v>0.8083051125873395</v>
      </c>
      <c r="D21" s="116">
        <v>0.74532072885255829</v>
      </c>
      <c r="E21" s="116">
        <v>0.7951436810059469</v>
      </c>
      <c r="F21" s="116">
        <v>0.83015834201233141</v>
      </c>
      <c r="G21" s="116">
        <v>0.80206251119956162</v>
      </c>
      <c r="H21" s="116">
        <v>0.81804878021350569</v>
      </c>
      <c r="I21" s="116">
        <v>0.79465400506827466</v>
      </c>
      <c r="J21" s="116">
        <v>0.79641297801670985</v>
      </c>
      <c r="K21" s="116">
        <v>0.83339166698135791</v>
      </c>
      <c r="L21" s="116">
        <v>0.76243066608496435</v>
      </c>
      <c r="M21" s="117">
        <v>0.76264749277729682</v>
      </c>
    </row>
    <row r="22" spans="1:13" x14ac:dyDescent="0.25">
      <c r="A22" s="111">
        <v>2</v>
      </c>
      <c r="B22" s="115">
        <v>0.69042976795769961</v>
      </c>
      <c r="C22" s="116">
        <v>0.77243268981105961</v>
      </c>
      <c r="D22" s="116">
        <v>0.67102396660097741</v>
      </c>
      <c r="E22" s="116">
        <v>0.71585788363496339</v>
      </c>
      <c r="F22" s="116">
        <v>0.76569563175996147</v>
      </c>
      <c r="G22" s="116">
        <v>0.72925456999831528</v>
      </c>
      <c r="H22" s="116">
        <v>0.7633088379836942</v>
      </c>
      <c r="I22" s="116">
        <v>0.74436132513704489</v>
      </c>
      <c r="J22" s="116">
        <v>0.7528037420617919</v>
      </c>
      <c r="K22" s="116">
        <v>0.79329085223097795</v>
      </c>
      <c r="L22" s="116">
        <v>0.70628176886977823</v>
      </c>
      <c r="M22" s="117">
        <v>0.69480775737303513</v>
      </c>
    </row>
    <row r="23" spans="1:13" x14ac:dyDescent="0.25">
      <c r="A23" s="111">
        <v>1</v>
      </c>
      <c r="B23" s="118">
        <v>0.60690461252107031</v>
      </c>
      <c r="C23" s="119">
        <v>0.73322051268291977</v>
      </c>
      <c r="D23" s="119">
        <v>0.58737941249540726</v>
      </c>
      <c r="E23" s="119">
        <v>0.62491154302145491</v>
      </c>
      <c r="F23" s="119">
        <v>0.69184602220869695</v>
      </c>
      <c r="G23" s="119">
        <v>0.64600835471491591</v>
      </c>
      <c r="H23" s="119">
        <v>0.70153301134784052</v>
      </c>
      <c r="I23" s="119">
        <v>0.68822518985536263</v>
      </c>
      <c r="J23" s="119">
        <v>0.70489492876715332</v>
      </c>
      <c r="K23" s="119">
        <v>0.74872783198303883</v>
      </c>
      <c r="L23" s="119">
        <v>0.64411963602231603</v>
      </c>
      <c r="M23" s="120">
        <v>0.61835897569348819</v>
      </c>
    </row>
    <row r="24" spans="1:13" x14ac:dyDescent="0.25">
      <c r="B24" s="93"/>
      <c r="C24" s="93"/>
      <c r="D24" s="93"/>
      <c r="E24" s="93"/>
      <c r="F24" s="93"/>
      <c r="G24" s="93"/>
      <c r="H24" s="93"/>
      <c r="I24" s="93"/>
      <c r="J24" s="93"/>
      <c r="K24" s="93"/>
      <c r="L24" s="93"/>
      <c r="M24" s="93"/>
    </row>
    <row r="25" spans="1:13" x14ac:dyDescent="0.25">
      <c r="A25" s="23" t="s">
        <v>2</v>
      </c>
      <c r="B25" s="110">
        <v>4</v>
      </c>
      <c r="C25" s="110">
        <v>5</v>
      </c>
      <c r="D25" s="110">
        <v>6</v>
      </c>
      <c r="E25" s="110">
        <v>7</v>
      </c>
      <c r="F25" s="110">
        <v>8</v>
      </c>
      <c r="G25" s="110">
        <v>9</v>
      </c>
      <c r="H25" s="110">
        <v>10</v>
      </c>
      <c r="I25" s="110">
        <v>11</v>
      </c>
      <c r="J25" s="110">
        <v>12</v>
      </c>
      <c r="K25" s="110">
        <v>1</v>
      </c>
      <c r="L25" s="110">
        <v>2</v>
      </c>
      <c r="M25" s="110">
        <v>3</v>
      </c>
    </row>
    <row r="26" spans="1:13" x14ac:dyDescent="0.25">
      <c r="A26" s="111">
        <v>20</v>
      </c>
      <c r="B26" s="112">
        <v>1</v>
      </c>
      <c r="C26" s="113">
        <v>0.99996224976911752</v>
      </c>
      <c r="D26" s="113">
        <v>1</v>
      </c>
      <c r="E26" s="113">
        <v>1</v>
      </c>
      <c r="F26" s="113">
        <v>1</v>
      </c>
      <c r="G26" s="113">
        <v>1</v>
      </c>
      <c r="H26" s="113">
        <v>1</v>
      </c>
      <c r="I26" s="113">
        <v>0.9863915150076541</v>
      </c>
      <c r="J26" s="113">
        <v>0.9955507889912989</v>
      </c>
      <c r="K26" s="113">
        <v>0.9953705469019718</v>
      </c>
      <c r="L26" s="113">
        <v>0.99749866257101028</v>
      </c>
      <c r="M26" s="114">
        <v>0.99722151870216214</v>
      </c>
    </row>
    <row r="27" spans="1:13" x14ac:dyDescent="0.25">
      <c r="A27" s="111">
        <v>19</v>
      </c>
      <c r="B27" s="115">
        <v>1</v>
      </c>
      <c r="C27" s="116">
        <v>0.99996224976911752</v>
      </c>
      <c r="D27" s="116">
        <v>1</v>
      </c>
      <c r="E27" s="116">
        <v>1</v>
      </c>
      <c r="F27" s="116">
        <v>1</v>
      </c>
      <c r="G27" s="116">
        <v>1</v>
      </c>
      <c r="H27" s="116">
        <v>1</v>
      </c>
      <c r="I27" s="116">
        <v>0.9863915150076541</v>
      </c>
      <c r="J27" s="116">
        <v>0.9955507889912989</v>
      </c>
      <c r="K27" s="116">
        <v>0.9953705469019718</v>
      </c>
      <c r="L27" s="116">
        <v>0.99749866257101028</v>
      </c>
      <c r="M27" s="117">
        <v>0.99722151870216214</v>
      </c>
    </row>
    <row r="28" spans="1:13" x14ac:dyDescent="0.25">
      <c r="A28" s="111">
        <v>18</v>
      </c>
      <c r="B28" s="115">
        <v>1</v>
      </c>
      <c r="C28" s="116">
        <v>0.99996224976911752</v>
      </c>
      <c r="D28" s="116">
        <v>1</v>
      </c>
      <c r="E28" s="116">
        <v>1</v>
      </c>
      <c r="F28" s="116">
        <v>1</v>
      </c>
      <c r="G28" s="116">
        <v>1</v>
      </c>
      <c r="H28" s="116">
        <v>1</v>
      </c>
      <c r="I28" s="116">
        <v>0.9863915150076541</v>
      </c>
      <c r="J28" s="116">
        <v>0.9955507889912989</v>
      </c>
      <c r="K28" s="116">
        <v>0.9953705469019718</v>
      </c>
      <c r="L28" s="116">
        <v>0.99749866257101028</v>
      </c>
      <c r="M28" s="117">
        <v>0.99722151870216214</v>
      </c>
    </row>
    <row r="29" spans="1:13" x14ac:dyDescent="0.25">
      <c r="A29" s="111">
        <v>17</v>
      </c>
      <c r="B29" s="115">
        <v>1</v>
      </c>
      <c r="C29" s="116">
        <v>0.99996224976911752</v>
      </c>
      <c r="D29" s="116">
        <v>1</v>
      </c>
      <c r="E29" s="116">
        <v>1</v>
      </c>
      <c r="F29" s="116">
        <v>1</v>
      </c>
      <c r="G29" s="116">
        <v>1</v>
      </c>
      <c r="H29" s="116">
        <v>1</v>
      </c>
      <c r="I29" s="116">
        <v>0.9863915150076541</v>
      </c>
      <c r="J29" s="116">
        <v>0.9955507889912989</v>
      </c>
      <c r="K29" s="116">
        <v>0.9953705469019718</v>
      </c>
      <c r="L29" s="116">
        <v>0.99749866257101028</v>
      </c>
      <c r="M29" s="117">
        <v>0.99722151870216214</v>
      </c>
    </row>
    <row r="30" spans="1:13" x14ac:dyDescent="0.25">
      <c r="A30" s="111">
        <v>16</v>
      </c>
      <c r="B30" s="115">
        <v>1</v>
      </c>
      <c r="C30" s="116">
        <v>0.99996224976911752</v>
      </c>
      <c r="D30" s="116">
        <v>1</v>
      </c>
      <c r="E30" s="116">
        <v>1</v>
      </c>
      <c r="F30" s="116">
        <v>1</v>
      </c>
      <c r="G30" s="116">
        <v>1</v>
      </c>
      <c r="H30" s="116">
        <v>1</v>
      </c>
      <c r="I30" s="116">
        <v>0.9863915150076541</v>
      </c>
      <c r="J30" s="116">
        <v>0.9955507889912989</v>
      </c>
      <c r="K30" s="116">
        <v>0.9953705469019718</v>
      </c>
      <c r="L30" s="116">
        <v>0.99749866257101028</v>
      </c>
      <c r="M30" s="117">
        <v>0.99722151870216214</v>
      </c>
    </row>
    <row r="31" spans="1:13" x14ac:dyDescent="0.25">
      <c r="A31" s="111">
        <v>15</v>
      </c>
      <c r="B31" s="115">
        <v>1</v>
      </c>
      <c r="C31" s="116">
        <v>0.99868416793124293</v>
      </c>
      <c r="D31" s="116">
        <v>1</v>
      </c>
      <c r="E31" s="116">
        <v>1</v>
      </c>
      <c r="F31" s="116">
        <v>1</v>
      </c>
      <c r="G31" s="116">
        <v>1</v>
      </c>
      <c r="H31" s="116">
        <v>1</v>
      </c>
      <c r="I31" s="116">
        <v>0.9863915150076541</v>
      </c>
      <c r="J31" s="116">
        <v>0.9955507889912989</v>
      </c>
      <c r="K31" s="116">
        <v>0.9953705469019718</v>
      </c>
      <c r="L31" s="116">
        <v>0.99749866257101028</v>
      </c>
      <c r="M31" s="117">
        <v>0.99722151870216214</v>
      </c>
    </row>
    <row r="32" spans="1:13" x14ac:dyDescent="0.25">
      <c r="A32" s="111">
        <v>14</v>
      </c>
      <c r="B32" s="115">
        <v>1</v>
      </c>
      <c r="C32" s="116">
        <v>0.99545872702606453</v>
      </c>
      <c r="D32" s="116">
        <v>1</v>
      </c>
      <c r="E32" s="116">
        <v>1</v>
      </c>
      <c r="F32" s="116">
        <v>1</v>
      </c>
      <c r="G32" s="116">
        <v>1</v>
      </c>
      <c r="H32" s="116">
        <v>1</v>
      </c>
      <c r="I32" s="116">
        <v>0.9863915150076541</v>
      </c>
      <c r="J32" s="116">
        <v>0.9955507889912989</v>
      </c>
      <c r="K32" s="116">
        <v>0.9953705469019718</v>
      </c>
      <c r="L32" s="116">
        <v>0.99749866257101028</v>
      </c>
      <c r="M32" s="117">
        <v>0.99722151870216214</v>
      </c>
    </row>
    <row r="33" spans="1:13" x14ac:dyDescent="0.25">
      <c r="A33" s="111">
        <v>13</v>
      </c>
      <c r="B33" s="115">
        <v>1</v>
      </c>
      <c r="C33" s="116">
        <v>0.99028592705358232</v>
      </c>
      <c r="D33" s="116">
        <v>1</v>
      </c>
      <c r="E33" s="116">
        <v>1</v>
      </c>
      <c r="F33" s="116">
        <v>1</v>
      </c>
      <c r="G33" s="116">
        <v>1</v>
      </c>
      <c r="H33" s="116">
        <v>1</v>
      </c>
      <c r="I33" s="116">
        <v>0.9863915150076541</v>
      </c>
      <c r="J33" s="116">
        <v>0.9955507889912989</v>
      </c>
      <c r="K33" s="116">
        <v>0.9953705469019718</v>
      </c>
      <c r="L33" s="116">
        <v>0.99749866257101028</v>
      </c>
      <c r="M33" s="117">
        <v>0.99722151870216214</v>
      </c>
    </row>
    <row r="34" spans="1:13" x14ac:dyDescent="0.25">
      <c r="A34" s="111">
        <v>12</v>
      </c>
      <c r="B34" s="115">
        <v>1</v>
      </c>
      <c r="C34" s="116">
        <v>0.98316576801379618</v>
      </c>
      <c r="D34" s="116">
        <v>1</v>
      </c>
      <c r="E34" s="116">
        <v>1</v>
      </c>
      <c r="F34" s="116">
        <v>1</v>
      </c>
      <c r="G34" s="116">
        <v>1</v>
      </c>
      <c r="H34" s="116">
        <v>1</v>
      </c>
      <c r="I34" s="116">
        <v>0.9863915150076541</v>
      </c>
      <c r="J34" s="116">
        <v>0.99494484669369954</v>
      </c>
      <c r="K34" s="116">
        <v>0.9953705469019718</v>
      </c>
      <c r="L34" s="116">
        <v>0.99749866257101028</v>
      </c>
      <c r="M34" s="117">
        <v>0.99722151870216214</v>
      </c>
    </row>
    <row r="35" spans="1:13" x14ac:dyDescent="0.25">
      <c r="A35" s="111">
        <v>11</v>
      </c>
      <c r="B35" s="115">
        <v>1</v>
      </c>
      <c r="C35" s="116">
        <v>0.97409824990670646</v>
      </c>
      <c r="D35" s="116">
        <v>1</v>
      </c>
      <c r="E35" s="116">
        <v>1</v>
      </c>
      <c r="F35" s="116">
        <v>1</v>
      </c>
      <c r="G35" s="116">
        <v>1</v>
      </c>
      <c r="H35" s="116">
        <v>1</v>
      </c>
      <c r="I35" s="116">
        <v>0.9863915150076541</v>
      </c>
      <c r="J35" s="116">
        <v>0.99007213338708799</v>
      </c>
      <c r="K35" s="116">
        <v>0.99449886957276346</v>
      </c>
      <c r="L35" s="116">
        <v>0.99479494301859472</v>
      </c>
      <c r="M35" s="117">
        <v>0.99722151870216214</v>
      </c>
    </row>
    <row r="36" spans="1:13" x14ac:dyDescent="0.25">
      <c r="A36" s="111">
        <v>10</v>
      </c>
      <c r="B36" s="115">
        <v>1</v>
      </c>
      <c r="C36" s="116">
        <v>0.96308337273231281</v>
      </c>
      <c r="D36" s="116">
        <v>1</v>
      </c>
      <c r="E36" s="116">
        <v>1</v>
      </c>
      <c r="F36" s="116">
        <v>1</v>
      </c>
      <c r="G36" s="116">
        <v>1</v>
      </c>
      <c r="H36" s="116">
        <v>1</v>
      </c>
      <c r="I36" s="116">
        <v>0.98241695017301389</v>
      </c>
      <c r="J36" s="116">
        <v>0.98093264907146449</v>
      </c>
      <c r="K36" s="116">
        <v>0.98950291341655872</v>
      </c>
      <c r="L36" s="116">
        <v>0.98652540878737183</v>
      </c>
      <c r="M36" s="117">
        <v>0.99722151870216214</v>
      </c>
    </row>
    <row r="37" spans="1:13" x14ac:dyDescent="0.25">
      <c r="A37" s="111">
        <v>9</v>
      </c>
      <c r="B37" s="115">
        <v>1</v>
      </c>
      <c r="C37" s="116">
        <v>0.95012113649061536</v>
      </c>
      <c r="D37" s="116">
        <v>0.99905159474554139</v>
      </c>
      <c r="E37" s="116">
        <v>1</v>
      </c>
      <c r="F37" s="116">
        <v>1</v>
      </c>
      <c r="G37" s="116">
        <v>1</v>
      </c>
      <c r="H37" s="116">
        <v>0.99669481867934984</v>
      </c>
      <c r="I37" s="116">
        <v>0.97288731653935789</v>
      </c>
      <c r="J37" s="116">
        <v>0.96752639374682892</v>
      </c>
      <c r="K37" s="116">
        <v>0.98038267843335747</v>
      </c>
      <c r="L37" s="116">
        <v>0.97269005987734181</v>
      </c>
      <c r="M37" s="117">
        <v>0.99092869125481564</v>
      </c>
    </row>
    <row r="38" spans="1:13" x14ac:dyDescent="0.25">
      <c r="A38" s="111">
        <v>8</v>
      </c>
      <c r="B38" s="115">
        <v>0.99966771018208478</v>
      </c>
      <c r="C38" s="116">
        <v>0.93521154118161409</v>
      </c>
      <c r="D38" s="116">
        <v>0.98186314760552651</v>
      </c>
      <c r="E38" s="116">
        <v>1</v>
      </c>
      <c r="F38" s="116">
        <v>1</v>
      </c>
      <c r="G38" s="116">
        <v>1</v>
      </c>
      <c r="H38" s="116">
        <v>0.98476450343342425</v>
      </c>
      <c r="I38" s="116">
        <v>0.95780261410668599</v>
      </c>
      <c r="J38" s="116">
        <v>0.94985336741318127</v>
      </c>
      <c r="K38" s="116">
        <v>0.96713816462315982</v>
      </c>
      <c r="L38" s="116">
        <v>0.95328889628850444</v>
      </c>
      <c r="M38" s="117">
        <v>0.9780891880343825</v>
      </c>
    </row>
    <row r="39" spans="1:13" x14ac:dyDescent="0.25">
      <c r="A39" s="111">
        <v>7</v>
      </c>
      <c r="B39" s="115">
        <v>0.97724125375900528</v>
      </c>
      <c r="C39" s="116">
        <v>0.91835458680530901</v>
      </c>
      <c r="D39" s="116">
        <v>0.95446813541691156</v>
      </c>
      <c r="E39" s="116">
        <v>0.99277477497422295</v>
      </c>
      <c r="F39" s="116">
        <v>0.99665840666696359</v>
      </c>
      <c r="G39" s="116">
        <v>0.99295507024609808</v>
      </c>
      <c r="H39" s="116">
        <v>0.96665984700786411</v>
      </c>
      <c r="I39" s="116">
        <v>0.93716284287499829</v>
      </c>
      <c r="J39" s="116">
        <v>0.92791357007052155</v>
      </c>
      <c r="K39" s="116">
        <v>0.94976937198596589</v>
      </c>
      <c r="L39" s="116">
        <v>0.92832191802085973</v>
      </c>
      <c r="M39" s="117">
        <v>0.9587030090408627</v>
      </c>
    </row>
    <row r="40" spans="1:13" x14ac:dyDescent="0.25">
      <c r="A40" s="111">
        <v>6</v>
      </c>
      <c r="B40" s="115">
        <v>0.94494393741395388</v>
      </c>
      <c r="C40" s="116">
        <v>0.89955027336170024</v>
      </c>
      <c r="D40" s="116">
        <v>0.91686655817969653</v>
      </c>
      <c r="E40" s="116">
        <v>0.97966906873309667</v>
      </c>
      <c r="F40" s="116">
        <v>0.97098522870060655</v>
      </c>
      <c r="G40" s="116">
        <v>0.9626832993701242</v>
      </c>
      <c r="H40" s="116">
        <v>0.94238084940266931</v>
      </c>
      <c r="I40" s="116">
        <v>0.91096800284429458</v>
      </c>
      <c r="J40" s="116">
        <v>0.90170700171884977</v>
      </c>
      <c r="K40" s="116">
        <v>0.92827630052177557</v>
      </c>
      <c r="L40" s="116">
        <v>0.89778912507440789</v>
      </c>
      <c r="M40" s="117">
        <v>0.93277015427425614</v>
      </c>
    </row>
    <row r="41" spans="1:13" x14ac:dyDescent="0.25">
      <c r="A41" s="111">
        <v>5</v>
      </c>
      <c r="B41" s="115">
        <v>0.90277576114693103</v>
      </c>
      <c r="C41" s="116">
        <v>0.87879860085078754</v>
      </c>
      <c r="D41" s="116">
        <v>0.86905841589388144</v>
      </c>
      <c r="E41" s="116">
        <v>0.96245807768422031</v>
      </c>
      <c r="F41" s="116">
        <v>0.9361056088399744</v>
      </c>
      <c r="G41" s="116">
        <v>0.9218761298558602</v>
      </c>
      <c r="H41" s="116">
        <v>0.91192751061783972</v>
      </c>
      <c r="I41" s="116">
        <v>0.87921809401457507</v>
      </c>
      <c r="J41" s="116">
        <v>0.87123366235816579</v>
      </c>
      <c r="K41" s="116">
        <v>0.90265895023058862</v>
      </c>
      <c r="L41" s="116">
        <v>0.86169051744914871</v>
      </c>
      <c r="M41" s="117">
        <v>0.90029062373456292</v>
      </c>
    </row>
    <row r="42" spans="1:13" x14ac:dyDescent="0.25">
      <c r="A42" s="111">
        <v>4</v>
      </c>
      <c r="B42" s="115">
        <v>0.8507367249579364</v>
      </c>
      <c r="C42" s="116">
        <v>0.85609956927257103</v>
      </c>
      <c r="D42" s="116">
        <v>0.81104370855946628</v>
      </c>
      <c r="E42" s="116">
        <v>0.94114180182759377</v>
      </c>
      <c r="F42" s="116">
        <v>0.89201954708506681</v>
      </c>
      <c r="G42" s="116">
        <v>0.87053356170330576</v>
      </c>
      <c r="H42" s="116">
        <v>0.87529983065337558</v>
      </c>
      <c r="I42" s="116">
        <v>0.84191311638583954</v>
      </c>
      <c r="J42" s="116">
        <v>0.83649355198846997</v>
      </c>
      <c r="K42" s="116">
        <v>0.8729173211124055</v>
      </c>
      <c r="L42" s="116">
        <v>0.82002609514508229</v>
      </c>
      <c r="M42" s="117">
        <v>0.86126441742178295</v>
      </c>
    </row>
    <row r="43" spans="1:13" x14ac:dyDescent="0.25">
      <c r="A43" s="111">
        <v>3</v>
      </c>
      <c r="B43" s="115">
        <v>0.78882682884696997</v>
      </c>
      <c r="C43" s="116">
        <v>0.8314531786270507</v>
      </c>
      <c r="D43" s="116">
        <v>0.74282243617645105</v>
      </c>
      <c r="E43" s="116">
        <v>0.91572024116321704</v>
      </c>
      <c r="F43" s="116">
        <v>0.83872704343588389</v>
      </c>
      <c r="G43" s="116">
        <v>0.80865559491246108</v>
      </c>
      <c r="H43" s="116">
        <v>0.83249780950927665</v>
      </c>
      <c r="I43" s="116">
        <v>0.79905306995808822</v>
      </c>
      <c r="J43" s="116">
        <v>0.79748667060976186</v>
      </c>
      <c r="K43" s="116">
        <v>0.83905141316722587</v>
      </c>
      <c r="L43" s="116">
        <v>0.77279585816220853</v>
      </c>
      <c r="M43" s="117">
        <v>0.81569153533591643</v>
      </c>
    </row>
    <row r="44" spans="1:13" x14ac:dyDescent="0.25">
      <c r="A44" s="111">
        <v>2</v>
      </c>
      <c r="B44" s="115">
        <v>0.71704607281403199</v>
      </c>
      <c r="C44" s="116">
        <v>0.80485942891422668</v>
      </c>
      <c r="D44" s="116">
        <v>0.66439459874483564</v>
      </c>
      <c r="E44" s="116">
        <v>0.88619339569109024</v>
      </c>
      <c r="F44" s="116">
        <v>0.77622809789242575</v>
      </c>
      <c r="G44" s="116">
        <v>0.73624222948332618</v>
      </c>
      <c r="H44" s="116">
        <v>0.78352144718554317</v>
      </c>
      <c r="I44" s="116">
        <v>0.75063795473132089</v>
      </c>
      <c r="J44" s="116">
        <v>0.75421301822204179</v>
      </c>
      <c r="K44" s="116">
        <v>0.80106122639504984</v>
      </c>
      <c r="L44" s="116">
        <v>0.71999980650052764</v>
      </c>
      <c r="M44" s="117">
        <v>0.76357197747696315</v>
      </c>
    </row>
    <row r="45" spans="1:13" x14ac:dyDescent="0.25">
      <c r="A45" s="111">
        <v>1</v>
      </c>
      <c r="B45" s="118">
        <v>0.63539445685912233</v>
      </c>
      <c r="C45" s="119">
        <v>0.77631832013409874</v>
      </c>
      <c r="D45" s="119">
        <v>0.57576019626462027</v>
      </c>
      <c r="E45" s="119">
        <v>0.85256126541121324</v>
      </c>
      <c r="F45" s="119">
        <v>0.70452271045469228</v>
      </c>
      <c r="G45" s="119">
        <v>0.65329346541590094</v>
      </c>
      <c r="H45" s="119">
        <v>0.72837074368217491</v>
      </c>
      <c r="I45" s="119">
        <v>0.69666777070553776</v>
      </c>
      <c r="J45" s="119">
        <v>0.70667259482530964</v>
      </c>
      <c r="K45" s="119">
        <v>0.75894676079587742</v>
      </c>
      <c r="L45" s="119">
        <v>0.66163794016003941</v>
      </c>
      <c r="M45" s="120">
        <v>0.70490574384492322</v>
      </c>
    </row>
    <row r="46" spans="1:13" x14ac:dyDescent="0.25">
      <c r="B46" s="93"/>
      <c r="C46" s="93"/>
      <c r="D46" s="93"/>
      <c r="E46" s="93"/>
      <c r="F46" s="93"/>
      <c r="G46" s="93"/>
      <c r="H46" s="93"/>
      <c r="I46" s="93"/>
      <c r="J46" s="93"/>
      <c r="K46" s="93"/>
      <c r="L46" s="93"/>
      <c r="M46" s="93"/>
    </row>
    <row r="47" spans="1:13" x14ac:dyDescent="0.25">
      <c r="A47" s="23" t="s">
        <v>3</v>
      </c>
      <c r="B47" s="110">
        <v>4</v>
      </c>
      <c r="C47" s="110">
        <v>5</v>
      </c>
      <c r="D47" s="110">
        <v>6</v>
      </c>
      <c r="E47" s="110">
        <v>7</v>
      </c>
      <c r="F47" s="110">
        <v>8</v>
      </c>
      <c r="G47" s="110">
        <v>9</v>
      </c>
      <c r="H47" s="110">
        <v>10</v>
      </c>
      <c r="I47" s="110">
        <v>11</v>
      </c>
      <c r="J47" s="110">
        <v>12</v>
      </c>
      <c r="K47" s="110">
        <v>1</v>
      </c>
      <c r="L47" s="110">
        <v>2</v>
      </c>
      <c r="M47" s="110">
        <v>3</v>
      </c>
    </row>
    <row r="48" spans="1:13" x14ac:dyDescent="0.25">
      <c r="A48" s="111">
        <v>20</v>
      </c>
      <c r="B48" s="112">
        <v>1</v>
      </c>
      <c r="C48" s="113">
        <v>0.981602149245695</v>
      </c>
      <c r="D48" s="113">
        <v>1</v>
      </c>
      <c r="E48" s="113">
        <v>1</v>
      </c>
      <c r="F48" s="113">
        <v>1</v>
      </c>
      <c r="G48" s="113">
        <v>1</v>
      </c>
      <c r="H48" s="113">
        <v>1</v>
      </c>
      <c r="I48" s="113">
        <v>0.98220369833028642</v>
      </c>
      <c r="J48" s="113">
        <v>0.99794710580493906</v>
      </c>
      <c r="K48" s="113">
        <v>1</v>
      </c>
      <c r="L48" s="113">
        <v>1</v>
      </c>
      <c r="M48" s="114">
        <v>1</v>
      </c>
    </row>
    <row r="49" spans="1:13" x14ac:dyDescent="0.25">
      <c r="A49" s="111">
        <v>19</v>
      </c>
      <c r="B49" s="115">
        <v>1</v>
      </c>
      <c r="C49" s="116">
        <v>0.981602149245695</v>
      </c>
      <c r="D49" s="116">
        <v>1</v>
      </c>
      <c r="E49" s="116">
        <v>1</v>
      </c>
      <c r="F49" s="116">
        <v>1</v>
      </c>
      <c r="G49" s="116">
        <v>1</v>
      </c>
      <c r="H49" s="116">
        <v>1</v>
      </c>
      <c r="I49" s="116">
        <v>0.98220369833028642</v>
      </c>
      <c r="J49" s="116">
        <v>0.99794710580493906</v>
      </c>
      <c r="K49" s="116">
        <v>1</v>
      </c>
      <c r="L49" s="116">
        <v>1</v>
      </c>
      <c r="M49" s="117">
        <v>1</v>
      </c>
    </row>
    <row r="50" spans="1:13" x14ac:dyDescent="0.25">
      <c r="A50" s="111">
        <v>18</v>
      </c>
      <c r="B50" s="115">
        <v>1</v>
      </c>
      <c r="C50" s="116">
        <v>0.981602149245695</v>
      </c>
      <c r="D50" s="116">
        <v>1</v>
      </c>
      <c r="E50" s="116">
        <v>1</v>
      </c>
      <c r="F50" s="116">
        <v>1</v>
      </c>
      <c r="G50" s="116">
        <v>1</v>
      </c>
      <c r="H50" s="116">
        <v>1</v>
      </c>
      <c r="I50" s="116">
        <v>0.98220369833028642</v>
      </c>
      <c r="J50" s="116">
        <v>0.99794710580493906</v>
      </c>
      <c r="K50" s="116">
        <v>1</v>
      </c>
      <c r="L50" s="116">
        <v>1</v>
      </c>
      <c r="M50" s="117">
        <v>1</v>
      </c>
    </row>
    <row r="51" spans="1:13" x14ac:dyDescent="0.25">
      <c r="A51" s="111">
        <v>17</v>
      </c>
      <c r="B51" s="115">
        <v>1</v>
      </c>
      <c r="C51" s="116">
        <v>0.981602149245695</v>
      </c>
      <c r="D51" s="116">
        <v>1</v>
      </c>
      <c r="E51" s="116">
        <v>1</v>
      </c>
      <c r="F51" s="116">
        <v>1</v>
      </c>
      <c r="G51" s="116">
        <v>1</v>
      </c>
      <c r="H51" s="116">
        <v>1</v>
      </c>
      <c r="I51" s="116">
        <v>0.98220369833028642</v>
      </c>
      <c r="J51" s="116">
        <v>0.99794710580493906</v>
      </c>
      <c r="K51" s="116">
        <v>1</v>
      </c>
      <c r="L51" s="116">
        <v>1</v>
      </c>
      <c r="M51" s="117">
        <v>1</v>
      </c>
    </row>
    <row r="52" spans="1:13" x14ac:dyDescent="0.25">
      <c r="A52" s="111">
        <v>16</v>
      </c>
      <c r="B52" s="115">
        <v>1</v>
      </c>
      <c r="C52" s="116">
        <v>0.981602149245695</v>
      </c>
      <c r="D52" s="116">
        <v>1</v>
      </c>
      <c r="E52" s="116">
        <v>1</v>
      </c>
      <c r="F52" s="116">
        <v>1</v>
      </c>
      <c r="G52" s="116">
        <v>1</v>
      </c>
      <c r="H52" s="116">
        <v>1</v>
      </c>
      <c r="I52" s="116">
        <v>0.98220369833028642</v>
      </c>
      <c r="J52" s="116">
        <v>0.99794710580493906</v>
      </c>
      <c r="K52" s="116">
        <v>1</v>
      </c>
      <c r="L52" s="116">
        <v>1</v>
      </c>
      <c r="M52" s="117">
        <v>1</v>
      </c>
    </row>
    <row r="53" spans="1:13" x14ac:dyDescent="0.25">
      <c r="A53" s="111">
        <v>15</v>
      </c>
      <c r="B53" s="115">
        <v>1</v>
      </c>
      <c r="C53" s="116">
        <v>0.981602149245695</v>
      </c>
      <c r="D53" s="116">
        <v>1</v>
      </c>
      <c r="E53" s="116">
        <v>1</v>
      </c>
      <c r="F53" s="116">
        <v>1</v>
      </c>
      <c r="G53" s="116">
        <v>1</v>
      </c>
      <c r="H53" s="116">
        <v>1</v>
      </c>
      <c r="I53" s="116">
        <v>0.98220369833028642</v>
      </c>
      <c r="J53" s="116">
        <v>0.99794710580493906</v>
      </c>
      <c r="K53" s="116">
        <v>1</v>
      </c>
      <c r="L53" s="116">
        <v>1</v>
      </c>
      <c r="M53" s="117">
        <v>1</v>
      </c>
    </row>
    <row r="54" spans="1:13" x14ac:dyDescent="0.25">
      <c r="A54" s="111">
        <v>14</v>
      </c>
      <c r="B54" s="115">
        <v>1</v>
      </c>
      <c r="C54" s="116">
        <v>0.981602149245695</v>
      </c>
      <c r="D54" s="116">
        <v>1</v>
      </c>
      <c r="E54" s="116">
        <v>1</v>
      </c>
      <c r="F54" s="116">
        <v>1</v>
      </c>
      <c r="G54" s="116">
        <v>1</v>
      </c>
      <c r="H54" s="116">
        <v>1</v>
      </c>
      <c r="I54" s="116">
        <v>0.98220369833028642</v>
      </c>
      <c r="J54" s="116">
        <v>0.99794710580493906</v>
      </c>
      <c r="K54" s="116">
        <v>1</v>
      </c>
      <c r="L54" s="116">
        <v>1</v>
      </c>
      <c r="M54" s="117">
        <v>1</v>
      </c>
    </row>
    <row r="55" spans="1:13" x14ac:dyDescent="0.25">
      <c r="A55" s="111">
        <v>13</v>
      </c>
      <c r="B55" s="115">
        <v>1</v>
      </c>
      <c r="C55" s="116">
        <v>0.981602149245695</v>
      </c>
      <c r="D55" s="116">
        <v>1</v>
      </c>
      <c r="E55" s="116">
        <v>1</v>
      </c>
      <c r="F55" s="116">
        <v>1</v>
      </c>
      <c r="G55" s="116">
        <v>1</v>
      </c>
      <c r="H55" s="116">
        <v>1</v>
      </c>
      <c r="I55" s="116">
        <v>0.98220369833028642</v>
      </c>
      <c r="J55" s="116">
        <v>0.99794710580493906</v>
      </c>
      <c r="K55" s="116">
        <v>1</v>
      </c>
      <c r="L55" s="116">
        <v>1</v>
      </c>
      <c r="M55" s="117">
        <v>1</v>
      </c>
    </row>
    <row r="56" spans="1:13" x14ac:dyDescent="0.25">
      <c r="A56" s="111">
        <v>12</v>
      </c>
      <c r="B56" s="115">
        <v>1</v>
      </c>
      <c r="C56" s="116">
        <v>0.981602149245695</v>
      </c>
      <c r="D56" s="116">
        <v>1</v>
      </c>
      <c r="E56" s="116">
        <v>1</v>
      </c>
      <c r="F56" s="116">
        <v>1</v>
      </c>
      <c r="G56" s="116">
        <v>1</v>
      </c>
      <c r="H56" s="116">
        <v>1</v>
      </c>
      <c r="I56" s="116">
        <v>0.98220369833028642</v>
      </c>
      <c r="J56" s="116">
        <v>0.99794710580493906</v>
      </c>
      <c r="K56" s="116">
        <v>1</v>
      </c>
      <c r="L56" s="116">
        <v>1</v>
      </c>
      <c r="M56" s="117">
        <v>1</v>
      </c>
    </row>
    <row r="57" spans="1:13" x14ac:dyDescent="0.25">
      <c r="A57" s="111">
        <v>11</v>
      </c>
      <c r="B57" s="115">
        <v>1</v>
      </c>
      <c r="C57" s="116">
        <v>0.981602149245695</v>
      </c>
      <c r="D57" s="116">
        <v>1</v>
      </c>
      <c r="E57" s="116">
        <v>1</v>
      </c>
      <c r="F57" s="116">
        <v>1</v>
      </c>
      <c r="G57" s="116">
        <v>1</v>
      </c>
      <c r="H57" s="116">
        <v>1</v>
      </c>
      <c r="I57" s="116">
        <v>0.98003413825273689</v>
      </c>
      <c r="J57" s="116">
        <v>0.99794710580493906</v>
      </c>
      <c r="K57" s="116">
        <v>1</v>
      </c>
      <c r="L57" s="116">
        <v>1</v>
      </c>
      <c r="M57" s="117">
        <v>1</v>
      </c>
    </row>
    <row r="58" spans="1:13" x14ac:dyDescent="0.25">
      <c r="A58" s="111">
        <v>10</v>
      </c>
      <c r="B58" s="115">
        <v>1</v>
      </c>
      <c r="C58" s="116">
        <v>0.97471074054804085</v>
      </c>
      <c r="D58" s="116">
        <v>1</v>
      </c>
      <c r="E58" s="116">
        <v>1</v>
      </c>
      <c r="F58" s="116">
        <v>1</v>
      </c>
      <c r="G58" s="116">
        <v>1</v>
      </c>
      <c r="H58" s="116">
        <v>1</v>
      </c>
      <c r="I58" s="116">
        <v>0.96574037602419938</v>
      </c>
      <c r="J58" s="116">
        <v>0.99186041860726648</v>
      </c>
      <c r="K58" s="116">
        <v>1</v>
      </c>
      <c r="L58" s="116">
        <v>0.99886954125443594</v>
      </c>
      <c r="M58" s="117">
        <v>1</v>
      </c>
    </row>
    <row r="59" spans="1:13" x14ac:dyDescent="0.25">
      <c r="A59" s="111">
        <v>9</v>
      </c>
      <c r="B59" s="115">
        <v>1</v>
      </c>
      <c r="C59" s="116">
        <v>0.95412277226089914</v>
      </c>
      <c r="D59" s="116">
        <v>1</v>
      </c>
      <c r="E59" s="116">
        <v>1</v>
      </c>
      <c r="F59" s="116">
        <v>1</v>
      </c>
      <c r="G59" s="116">
        <v>1</v>
      </c>
      <c r="H59" s="116">
        <v>1</v>
      </c>
      <c r="I59" s="116">
        <v>0.93932241164467389</v>
      </c>
      <c r="J59" s="116">
        <v>0.97150838682301222</v>
      </c>
      <c r="K59" s="116">
        <v>0.98484469432193933</v>
      </c>
      <c r="L59" s="116">
        <v>0.98154534293022522</v>
      </c>
      <c r="M59" s="117">
        <v>0.98749549398098901</v>
      </c>
    </row>
    <row r="60" spans="1:13" x14ac:dyDescent="0.25">
      <c r="A60" s="111">
        <v>8</v>
      </c>
      <c r="B60" s="115">
        <v>1</v>
      </c>
      <c r="C60" s="116">
        <v>0.91983824438427053</v>
      </c>
      <c r="D60" s="116">
        <v>0.97572390848176416</v>
      </c>
      <c r="E60" s="116">
        <v>1</v>
      </c>
      <c r="F60" s="116">
        <v>1</v>
      </c>
      <c r="G60" s="116">
        <v>1</v>
      </c>
      <c r="H60" s="116">
        <v>0.99319421392450635</v>
      </c>
      <c r="I60" s="116">
        <v>0.90078024511416088</v>
      </c>
      <c r="J60" s="116">
        <v>0.93689101045217604</v>
      </c>
      <c r="K60" s="116">
        <v>0.95438631602893331</v>
      </c>
      <c r="L60" s="116">
        <v>0.94974015590657057</v>
      </c>
      <c r="M60" s="117">
        <v>0.96028428910485109</v>
      </c>
    </row>
    <row r="61" spans="1:13" x14ac:dyDescent="0.25">
      <c r="A61" s="111">
        <v>7</v>
      </c>
      <c r="B61" s="115">
        <v>0.97096548031687846</v>
      </c>
      <c r="C61" s="116">
        <v>0.8718571569181548</v>
      </c>
      <c r="D61" s="116">
        <v>0.92213168692788217</v>
      </c>
      <c r="E61" s="116">
        <v>0.99916299118245677</v>
      </c>
      <c r="F61" s="116">
        <v>0.98813737650332345</v>
      </c>
      <c r="G61" s="116">
        <v>0.98345137783620451</v>
      </c>
      <c r="H61" s="116">
        <v>0.95380400738402749</v>
      </c>
      <c r="I61" s="116">
        <v>0.8501138764326599</v>
      </c>
      <c r="J61" s="116">
        <v>0.88800828949475796</v>
      </c>
      <c r="K61" s="116">
        <v>0.90995341130358676</v>
      </c>
      <c r="L61" s="116">
        <v>0.90345398018347223</v>
      </c>
      <c r="M61" s="117">
        <v>0.91937653461628166</v>
      </c>
    </row>
    <row r="62" spans="1:13" x14ac:dyDescent="0.25">
      <c r="A62" s="111">
        <v>6</v>
      </c>
      <c r="B62" s="115">
        <v>0.91714271505328582</v>
      </c>
      <c r="C62" s="116">
        <v>0.81017950986255194</v>
      </c>
      <c r="D62" s="116">
        <v>0.84803869863484505</v>
      </c>
      <c r="E62" s="116">
        <v>0.9482151197715788</v>
      </c>
      <c r="F62" s="116">
        <v>0.92977458152537951</v>
      </c>
      <c r="G62" s="116">
        <v>0.92561617958058673</v>
      </c>
      <c r="H62" s="116">
        <v>0.89766907795546691</v>
      </c>
      <c r="I62" s="116">
        <v>0.78732330560017139</v>
      </c>
      <c r="J62" s="116">
        <v>0.82486022395075786</v>
      </c>
      <c r="K62" s="116">
        <v>0.85154598014589966</v>
      </c>
      <c r="L62" s="116">
        <v>0.84268681576093019</v>
      </c>
      <c r="M62" s="117">
        <v>0.86477223051528074</v>
      </c>
    </row>
    <row r="63" spans="1:13" x14ac:dyDescent="0.25">
      <c r="A63" s="111">
        <v>5</v>
      </c>
      <c r="B63" s="115">
        <v>0.84605056898293829</v>
      </c>
      <c r="C63" s="116">
        <v>0.73480530321746218</v>
      </c>
      <c r="D63" s="116">
        <v>0.75344494360265291</v>
      </c>
      <c r="E63" s="116">
        <v>0.87850671675551717</v>
      </c>
      <c r="F63" s="116">
        <v>0.85098762751737989</v>
      </c>
      <c r="G63" s="116">
        <v>0.84796989321188387</v>
      </c>
      <c r="H63" s="116">
        <v>0.82478942563882429</v>
      </c>
      <c r="I63" s="116">
        <v>0.71240853261669512</v>
      </c>
      <c r="J63" s="116">
        <v>0.74744681382017586</v>
      </c>
      <c r="K63" s="116">
        <v>0.77916402255587192</v>
      </c>
      <c r="L63" s="116">
        <v>0.76743866263894445</v>
      </c>
      <c r="M63" s="117">
        <v>0.79647137680184854</v>
      </c>
    </row>
    <row r="64" spans="1:13" x14ac:dyDescent="0.25">
      <c r="A64" s="111">
        <v>4</v>
      </c>
      <c r="B64" s="115">
        <v>0.75768904210583565</v>
      </c>
      <c r="C64" s="116">
        <v>0.64573453698288508</v>
      </c>
      <c r="D64" s="116">
        <v>0.63835042183130608</v>
      </c>
      <c r="E64" s="116">
        <v>0.79003778213427134</v>
      </c>
      <c r="F64" s="116">
        <v>0.75177651447932481</v>
      </c>
      <c r="G64" s="116">
        <v>0.75051251873009595</v>
      </c>
      <c r="H64" s="116">
        <v>0.73516505043409974</v>
      </c>
      <c r="I64" s="116">
        <v>0.62536955748223089</v>
      </c>
      <c r="J64" s="116">
        <v>0.65576805910301206</v>
      </c>
      <c r="K64" s="116">
        <v>0.69280753853350374</v>
      </c>
      <c r="L64" s="116">
        <v>0.67770952081751479</v>
      </c>
      <c r="M64" s="117">
        <v>0.71447397347598463</v>
      </c>
    </row>
    <row r="65" spans="1:13" x14ac:dyDescent="0.25">
      <c r="A65" s="111">
        <v>3</v>
      </c>
      <c r="B65" s="115">
        <v>0.65205813442197813</v>
      </c>
      <c r="C65" s="116">
        <v>0.54296721115882107</v>
      </c>
      <c r="D65" s="116">
        <v>0.50275513332080413</v>
      </c>
      <c r="E65" s="116">
        <v>0.68280831590784152</v>
      </c>
      <c r="F65" s="116">
        <v>0.63214124241121405</v>
      </c>
      <c r="G65" s="116">
        <v>0.63324405613522283</v>
      </c>
      <c r="H65" s="116">
        <v>0.62879595234129315</v>
      </c>
      <c r="I65" s="116">
        <v>0.5262063801967789</v>
      </c>
      <c r="J65" s="116">
        <v>0.54982395979926624</v>
      </c>
      <c r="K65" s="116">
        <v>0.59247652807879514</v>
      </c>
      <c r="L65" s="116">
        <v>0.57349939029664165</v>
      </c>
      <c r="M65" s="117">
        <v>0.61878002053768955</v>
      </c>
    </row>
    <row r="66" spans="1:13" x14ac:dyDescent="0.25">
      <c r="A66" s="111">
        <v>2</v>
      </c>
      <c r="B66" s="115">
        <v>0.52915784593136561</v>
      </c>
      <c r="C66" s="116">
        <v>0.42650332574526983</v>
      </c>
      <c r="D66" s="116">
        <v>0.34665907807114726</v>
      </c>
      <c r="E66" s="116">
        <v>0.55681831807622784</v>
      </c>
      <c r="F66" s="116">
        <v>0.49208181131304768</v>
      </c>
      <c r="G66" s="116">
        <v>0.49616450542726448</v>
      </c>
      <c r="H66" s="116">
        <v>0.50568213136040474</v>
      </c>
      <c r="I66" s="116">
        <v>0.41491900076033911</v>
      </c>
      <c r="J66" s="116">
        <v>0.42961451590893862</v>
      </c>
      <c r="K66" s="116">
        <v>0.47817099119174589</v>
      </c>
      <c r="L66" s="116">
        <v>0.45480827107632466</v>
      </c>
      <c r="M66" s="117">
        <v>0.50938951798696297</v>
      </c>
    </row>
    <row r="67" spans="1:13" x14ac:dyDescent="0.25">
      <c r="A67" s="111">
        <v>1</v>
      </c>
      <c r="B67" s="118">
        <v>0.38898817663399821</v>
      </c>
      <c r="C67" s="119">
        <v>0.29634288074223158</v>
      </c>
      <c r="D67" s="119">
        <v>0.17006225608233541</v>
      </c>
      <c r="E67" s="119">
        <v>0.41206778863943</v>
      </c>
      <c r="F67" s="119">
        <v>0.33159822118482574</v>
      </c>
      <c r="G67" s="119">
        <v>0.339273866606221</v>
      </c>
      <c r="H67" s="119">
        <v>0.36582358749143429</v>
      </c>
      <c r="I67" s="119">
        <v>0.29150741917291156</v>
      </c>
      <c r="J67" s="119">
        <v>0.29513972743202904</v>
      </c>
      <c r="K67" s="119">
        <v>0.34989092787235609</v>
      </c>
      <c r="L67" s="119">
        <v>0.3216361631565639</v>
      </c>
      <c r="M67" s="120">
        <v>0.38630246582380512</v>
      </c>
    </row>
    <row r="68" spans="1:13" x14ac:dyDescent="0.25">
      <c r="B68" s="93"/>
      <c r="C68" s="93"/>
      <c r="D68" s="93"/>
      <c r="E68" s="93"/>
      <c r="F68" s="93"/>
      <c r="G68" s="93"/>
      <c r="H68" s="93"/>
      <c r="I68" s="93"/>
      <c r="J68" s="93"/>
      <c r="K68" s="93"/>
      <c r="L68" s="93"/>
      <c r="M68" s="93"/>
    </row>
    <row r="69" spans="1:13" x14ac:dyDescent="0.25">
      <c r="A69" s="23" t="s">
        <v>4</v>
      </c>
      <c r="B69" s="110">
        <v>4</v>
      </c>
      <c r="C69" s="110">
        <v>5</v>
      </c>
      <c r="D69" s="110">
        <v>6</v>
      </c>
      <c r="E69" s="110">
        <v>7</v>
      </c>
      <c r="F69" s="110">
        <v>8</v>
      </c>
      <c r="G69" s="110">
        <v>9</v>
      </c>
      <c r="H69" s="110">
        <v>10</v>
      </c>
      <c r="I69" s="110">
        <v>11</v>
      </c>
      <c r="J69" s="110">
        <v>12</v>
      </c>
      <c r="K69" s="110">
        <v>1</v>
      </c>
      <c r="L69" s="110">
        <v>2</v>
      </c>
      <c r="M69" s="110">
        <v>3</v>
      </c>
    </row>
    <row r="70" spans="1:13" x14ac:dyDescent="0.25">
      <c r="A70" s="111">
        <v>20</v>
      </c>
      <c r="B70" s="112">
        <v>1</v>
      </c>
      <c r="C70" s="113">
        <v>0.97942257766786966</v>
      </c>
      <c r="D70" s="113">
        <v>1</v>
      </c>
      <c r="E70" s="113">
        <v>1</v>
      </c>
      <c r="F70" s="113">
        <v>1</v>
      </c>
      <c r="G70" s="113">
        <v>1</v>
      </c>
      <c r="H70" s="113">
        <v>1</v>
      </c>
      <c r="I70" s="113">
        <v>0.98727818459468253</v>
      </c>
      <c r="J70" s="113">
        <v>0.9912040526071908</v>
      </c>
      <c r="K70" s="113">
        <v>0.99460209676970701</v>
      </c>
      <c r="L70" s="113">
        <v>0.99666070350818037</v>
      </c>
      <c r="M70" s="114">
        <v>1</v>
      </c>
    </row>
    <row r="71" spans="1:13" x14ac:dyDescent="0.25">
      <c r="A71" s="111">
        <v>19</v>
      </c>
      <c r="B71" s="115">
        <v>1</v>
      </c>
      <c r="C71" s="116">
        <v>0.97942257766786966</v>
      </c>
      <c r="D71" s="116">
        <v>1</v>
      </c>
      <c r="E71" s="116">
        <v>1</v>
      </c>
      <c r="F71" s="116">
        <v>1</v>
      </c>
      <c r="G71" s="116">
        <v>1</v>
      </c>
      <c r="H71" s="116">
        <v>1</v>
      </c>
      <c r="I71" s="116">
        <v>0.98727818459468253</v>
      </c>
      <c r="J71" s="116">
        <v>0.9912040526071908</v>
      </c>
      <c r="K71" s="116">
        <v>0.99460209676970701</v>
      </c>
      <c r="L71" s="116">
        <v>0.99666070350818037</v>
      </c>
      <c r="M71" s="117">
        <v>1</v>
      </c>
    </row>
    <row r="72" spans="1:13" x14ac:dyDescent="0.25">
      <c r="A72" s="111">
        <v>18</v>
      </c>
      <c r="B72" s="115">
        <v>1</v>
      </c>
      <c r="C72" s="116">
        <v>0.97942257766786966</v>
      </c>
      <c r="D72" s="116">
        <v>1</v>
      </c>
      <c r="E72" s="116">
        <v>1</v>
      </c>
      <c r="F72" s="116">
        <v>1</v>
      </c>
      <c r="G72" s="116">
        <v>1</v>
      </c>
      <c r="H72" s="116">
        <v>1</v>
      </c>
      <c r="I72" s="116">
        <v>0.98727818459468253</v>
      </c>
      <c r="J72" s="116">
        <v>0.9912040526071908</v>
      </c>
      <c r="K72" s="116">
        <v>0.99460209676970701</v>
      </c>
      <c r="L72" s="116">
        <v>0.99666070350818037</v>
      </c>
      <c r="M72" s="117">
        <v>1</v>
      </c>
    </row>
    <row r="73" spans="1:13" x14ac:dyDescent="0.25">
      <c r="A73" s="111">
        <v>17</v>
      </c>
      <c r="B73" s="115">
        <v>1</v>
      </c>
      <c r="C73" s="116">
        <v>0.97942257766786966</v>
      </c>
      <c r="D73" s="116">
        <v>1</v>
      </c>
      <c r="E73" s="116">
        <v>1</v>
      </c>
      <c r="F73" s="116">
        <v>1</v>
      </c>
      <c r="G73" s="116">
        <v>1</v>
      </c>
      <c r="H73" s="116">
        <v>1</v>
      </c>
      <c r="I73" s="116">
        <v>0.98727818459468253</v>
      </c>
      <c r="J73" s="116">
        <v>0.9912040526071908</v>
      </c>
      <c r="K73" s="116">
        <v>0.99460209676970701</v>
      </c>
      <c r="L73" s="116">
        <v>0.99666070350818037</v>
      </c>
      <c r="M73" s="117">
        <v>1</v>
      </c>
    </row>
    <row r="74" spans="1:13" x14ac:dyDescent="0.25">
      <c r="A74" s="111">
        <v>16</v>
      </c>
      <c r="B74" s="115">
        <v>1</v>
      </c>
      <c r="C74" s="116">
        <v>0.97942257766786966</v>
      </c>
      <c r="D74" s="116">
        <v>1</v>
      </c>
      <c r="E74" s="116">
        <v>1</v>
      </c>
      <c r="F74" s="116">
        <v>1</v>
      </c>
      <c r="G74" s="116">
        <v>1</v>
      </c>
      <c r="H74" s="116">
        <v>1</v>
      </c>
      <c r="I74" s="116">
        <v>0.98727818459468253</v>
      </c>
      <c r="J74" s="116">
        <v>0.9912040526071908</v>
      </c>
      <c r="K74" s="116">
        <v>0.99460209676970701</v>
      </c>
      <c r="L74" s="116">
        <v>0.99666070350818037</v>
      </c>
      <c r="M74" s="117">
        <v>1</v>
      </c>
    </row>
    <row r="75" spans="1:13" x14ac:dyDescent="0.25">
      <c r="A75" s="111">
        <v>15</v>
      </c>
      <c r="B75" s="115">
        <v>1</v>
      </c>
      <c r="C75" s="116">
        <v>0.97942257766786966</v>
      </c>
      <c r="D75" s="116">
        <v>1</v>
      </c>
      <c r="E75" s="116">
        <v>1</v>
      </c>
      <c r="F75" s="116">
        <v>1</v>
      </c>
      <c r="G75" s="116">
        <v>1</v>
      </c>
      <c r="H75" s="116">
        <v>1</v>
      </c>
      <c r="I75" s="116">
        <v>0.98727818459468253</v>
      </c>
      <c r="J75" s="116">
        <v>0.9912040526071908</v>
      </c>
      <c r="K75" s="116">
        <v>0.99460209676970701</v>
      </c>
      <c r="L75" s="116">
        <v>0.99666070350818037</v>
      </c>
      <c r="M75" s="117">
        <v>1</v>
      </c>
    </row>
    <row r="76" spans="1:13" x14ac:dyDescent="0.25">
      <c r="A76" s="111">
        <v>14</v>
      </c>
      <c r="B76" s="115">
        <v>1</v>
      </c>
      <c r="C76" s="116">
        <v>0.97942257766786966</v>
      </c>
      <c r="D76" s="116">
        <v>1</v>
      </c>
      <c r="E76" s="116">
        <v>1</v>
      </c>
      <c r="F76" s="116">
        <v>1</v>
      </c>
      <c r="G76" s="116">
        <v>1</v>
      </c>
      <c r="H76" s="116">
        <v>1</v>
      </c>
      <c r="I76" s="116">
        <v>0.98727818459468253</v>
      </c>
      <c r="J76" s="116">
        <v>0.9912040526071908</v>
      </c>
      <c r="K76" s="116">
        <v>0.99460209676970701</v>
      </c>
      <c r="L76" s="116">
        <v>0.99666070350818037</v>
      </c>
      <c r="M76" s="117">
        <v>1</v>
      </c>
    </row>
    <row r="77" spans="1:13" x14ac:dyDescent="0.25">
      <c r="A77" s="111">
        <v>13</v>
      </c>
      <c r="B77" s="115">
        <v>1</v>
      </c>
      <c r="C77" s="116">
        <v>0.97942257766786966</v>
      </c>
      <c r="D77" s="116">
        <v>1</v>
      </c>
      <c r="E77" s="116">
        <v>1</v>
      </c>
      <c r="F77" s="116">
        <v>1</v>
      </c>
      <c r="G77" s="116">
        <v>1</v>
      </c>
      <c r="H77" s="116">
        <v>1</v>
      </c>
      <c r="I77" s="116">
        <v>0.98727818459468253</v>
      </c>
      <c r="J77" s="116">
        <v>0.9912040526071908</v>
      </c>
      <c r="K77" s="116">
        <v>0.99460209676970701</v>
      </c>
      <c r="L77" s="116">
        <v>0.99666070350818037</v>
      </c>
      <c r="M77" s="117">
        <v>1</v>
      </c>
    </row>
    <row r="78" spans="1:13" x14ac:dyDescent="0.25">
      <c r="A78" s="111">
        <v>12</v>
      </c>
      <c r="B78" s="115">
        <v>1</v>
      </c>
      <c r="C78" s="116">
        <v>0.97942257766786966</v>
      </c>
      <c r="D78" s="116">
        <v>1</v>
      </c>
      <c r="E78" s="116">
        <v>1</v>
      </c>
      <c r="F78" s="116">
        <v>1</v>
      </c>
      <c r="G78" s="116">
        <v>1</v>
      </c>
      <c r="H78" s="116">
        <v>1</v>
      </c>
      <c r="I78" s="116">
        <v>0.98727818459468253</v>
      </c>
      <c r="J78" s="116">
        <v>0.9912040526071908</v>
      </c>
      <c r="K78" s="116">
        <v>0.99460209676970701</v>
      </c>
      <c r="L78" s="116">
        <v>0.99666070350818037</v>
      </c>
      <c r="M78" s="117">
        <v>1</v>
      </c>
    </row>
    <row r="79" spans="1:13" x14ac:dyDescent="0.25">
      <c r="A79" s="111">
        <v>11</v>
      </c>
      <c r="B79" s="115">
        <v>1</v>
      </c>
      <c r="C79" s="116">
        <v>0.97610205032644637</v>
      </c>
      <c r="D79" s="116">
        <v>1</v>
      </c>
      <c r="E79" s="116">
        <v>1</v>
      </c>
      <c r="F79" s="116">
        <v>1</v>
      </c>
      <c r="G79" s="116">
        <v>1</v>
      </c>
      <c r="H79" s="116">
        <v>1</v>
      </c>
      <c r="I79" s="116">
        <v>0.98727818459468253</v>
      </c>
      <c r="J79" s="116">
        <v>0.98478609216949509</v>
      </c>
      <c r="K79" s="116">
        <v>0.98892826328292771</v>
      </c>
      <c r="L79" s="116">
        <v>0.99666070350818037</v>
      </c>
      <c r="M79" s="117">
        <v>1</v>
      </c>
    </row>
    <row r="80" spans="1:13" x14ac:dyDescent="0.25">
      <c r="A80" s="111">
        <v>10</v>
      </c>
      <c r="B80" s="115">
        <v>1</v>
      </c>
      <c r="C80" s="116">
        <v>0.96560449132472637</v>
      </c>
      <c r="D80" s="116">
        <v>1</v>
      </c>
      <c r="E80" s="116">
        <v>1</v>
      </c>
      <c r="F80" s="116">
        <v>1</v>
      </c>
      <c r="G80" s="116">
        <v>1</v>
      </c>
      <c r="H80" s="116">
        <v>1</v>
      </c>
      <c r="I80" s="116">
        <v>0.98489522753830538</v>
      </c>
      <c r="J80" s="116">
        <v>0.97097706938629524</v>
      </c>
      <c r="K80" s="116">
        <v>0.974223792153041</v>
      </c>
      <c r="L80" s="116">
        <v>0.99168069459178665</v>
      </c>
      <c r="M80" s="117">
        <v>1</v>
      </c>
    </row>
    <row r="81" spans="1:13" x14ac:dyDescent="0.25">
      <c r="A81" s="111">
        <v>9</v>
      </c>
      <c r="B81" s="115">
        <v>1</v>
      </c>
      <c r="C81" s="116">
        <v>0.94792990066270966</v>
      </c>
      <c r="D81" s="116">
        <v>1</v>
      </c>
      <c r="E81" s="116">
        <v>1</v>
      </c>
      <c r="F81" s="116">
        <v>1</v>
      </c>
      <c r="G81" s="116">
        <v>1</v>
      </c>
      <c r="H81" s="116">
        <v>1</v>
      </c>
      <c r="I81" s="116">
        <v>0.97579365264742768</v>
      </c>
      <c r="J81" s="116">
        <v>0.94977698425759149</v>
      </c>
      <c r="K81" s="116">
        <v>0.95048868338004744</v>
      </c>
      <c r="L81" s="116">
        <v>0.97866199267487697</v>
      </c>
      <c r="M81" s="117">
        <v>0.9953596573354363</v>
      </c>
    </row>
    <row r="82" spans="1:13" x14ac:dyDescent="0.25">
      <c r="A82" s="111">
        <v>8</v>
      </c>
      <c r="B82" s="115">
        <v>1</v>
      </c>
      <c r="C82" s="116">
        <v>0.92307827834039624</v>
      </c>
      <c r="D82" s="116">
        <v>0.98901629702822891</v>
      </c>
      <c r="E82" s="116">
        <v>1</v>
      </c>
      <c r="F82" s="116">
        <v>1</v>
      </c>
      <c r="G82" s="116">
        <v>1</v>
      </c>
      <c r="H82" s="116">
        <v>0.98882756921954429</v>
      </c>
      <c r="I82" s="116">
        <v>0.95997345992204952</v>
      </c>
      <c r="J82" s="116">
        <v>0.92118583678338373</v>
      </c>
      <c r="K82" s="116">
        <v>0.91772293696394658</v>
      </c>
      <c r="L82" s="116">
        <v>0.95760459775745121</v>
      </c>
      <c r="M82" s="117">
        <v>0.98167109937463293</v>
      </c>
    </row>
    <row r="83" spans="1:13" x14ac:dyDescent="0.25">
      <c r="A83" s="111">
        <v>7</v>
      </c>
      <c r="B83" s="115">
        <v>0.97816590338532228</v>
      </c>
      <c r="C83" s="116">
        <v>0.89104962435778612</v>
      </c>
      <c r="D83" s="116">
        <v>0.95431525267787431</v>
      </c>
      <c r="E83" s="116">
        <v>1</v>
      </c>
      <c r="F83" s="116">
        <v>0.99573175325399166</v>
      </c>
      <c r="G83" s="116">
        <v>0.99342570841696287</v>
      </c>
      <c r="H83" s="116">
        <v>0.96796400943799954</v>
      </c>
      <c r="I83" s="116">
        <v>0.93743464936217102</v>
      </c>
      <c r="J83" s="116">
        <v>0.88520362696367205</v>
      </c>
      <c r="K83" s="116">
        <v>0.87592655290473864</v>
      </c>
      <c r="L83" s="116">
        <v>0.92850850983950939</v>
      </c>
      <c r="M83" s="117">
        <v>0.95979942321185885</v>
      </c>
    </row>
    <row r="84" spans="1:13" x14ac:dyDescent="0.25">
      <c r="A84" s="111">
        <v>6</v>
      </c>
      <c r="B84" s="115">
        <v>0.94434956518763591</v>
      </c>
      <c r="C84" s="116">
        <v>0.85184393871487929</v>
      </c>
      <c r="D84" s="116">
        <v>0.90531001684823786</v>
      </c>
      <c r="E84" s="116">
        <v>0.97276009946675435</v>
      </c>
      <c r="F84" s="116">
        <v>0.95901911010442986</v>
      </c>
      <c r="G84" s="116">
        <v>0.95975355322706923</v>
      </c>
      <c r="H84" s="116">
        <v>0.9390918375862517</v>
      </c>
      <c r="I84" s="116">
        <v>0.90817722096779185</v>
      </c>
      <c r="J84" s="116">
        <v>0.84183035479845636</v>
      </c>
      <c r="K84" s="116">
        <v>0.82509953120242352</v>
      </c>
      <c r="L84" s="116">
        <v>0.89137372892105171</v>
      </c>
      <c r="M84" s="117">
        <v>0.92974462884711395</v>
      </c>
    </row>
    <row r="85" spans="1:13" x14ac:dyDescent="0.25">
      <c r="A85" s="111">
        <v>5</v>
      </c>
      <c r="B85" s="115">
        <v>0.90000367065076592</v>
      </c>
      <c r="C85" s="116">
        <v>0.80546122141167564</v>
      </c>
      <c r="D85" s="116">
        <v>0.84200058953931978</v>
      </c>
      <c r="E85" s="116">
        <v>0.9336567080632614</v>
      </c>
      <c r="F85" s="116">
        <v>0.90912251220522466</v>
      </c>
      <c r="G85" s="116">
        <v>0.91423864515186426</v>
      </c>
      <c r="H85" s="116">
        <v>0.90221105366430077</v>
      </c>
      <c r="I85" s="116">
        <v>0.87220117473891245</v>
      </c>
      <c r="J85" s="116">
        <v>0.79106602028773687</v>
      </c>
      <c r="K85" s="116">
        <v>0.76524187185700132</v>
      </c>
      <c r="L85" s="116">
        <v>0.84620025500207818</v>
      </c>
      <c r="M85" s="117">
        <v>0.89150671628039824</v>
      </c>
    </row>
    <row r="86" spans="1:13" x14ac:dyDescent="0.25">
      <c r="A86" s="111">
        <v>4</v>
      </c>
      <c r="B86" s="115">
        <v>0.8451282197747122</v>
      </c>
      <c r="C86" s="116">
        <v>0.75190147244817529</v>
      </c>
      <c r="D86" s="116">
        <v>0.76438697075111994</v>
      </c>
      <c r="E86" s="116">
        <v>0.8839018971561492</v>
      </c>
      <c r="F86" s="116">
        <v>0.84604195955637596</v>
      </c>
      <c r="G86" s="116">
        <v>0.85688098419134806</v>
      </c>
      <c r="H86" s="116">
        <v>0.85732165767214652</v>
      </c>
      <c r="I86" s="116">
        <v>0.82950651067553249</v>
      </c>
      <c r="J86" s="116">
        <v>0.73291062343151325</v>
      </c>
      <c r="K86" s="116">
        <v>0.69635357486847194</v>
      </c>
      <c r="L86" s="116">
        <v>0.79298808808258858</v>
      </c>
      <c r="M86" s="117">
        <v>0.84508568551171159</v>
      </c>
    </row>
    <row r="87" spans="1:13" x14ac:dyDescent="0.25">
      <c r="A87" s="111">
        <v>3</v>
      </c>
      <c r="B87" s="115">
        <v>0.77972321255947474</v>
      </c>
      <c r="C87" s="116">
        <v>0.69116469182437823</v>
      </c>
      <c r="D87" s="116">
        <v>0.67246916048363836</v>
      </c>
      <c r="E87" s="116">
        <v>0.82349566674541785</v>
      </c>
      <c r="F87" s="116">
        <v>0.76977745215788373</v>
      </c>
      <c r="G87" s="116">
        <v>0.78768057034552053</v>
      </c>
      <c r="H87" s="116">
        <v>0.80442364960978896</v>
      </c>
      <c r="I87" s="116">
        <v>0.78009322877765208</v>
      </c>
      <c r="J87" s="116">
        <v>0.66736416422978573</v>
      </c>
      <c r="K87" s="116">
        <v>0.61843464023683548</v>
      </c>
      <c r="L87" s="116">
        <v>0.73173722816258302</v>
      </c>
      <c r="M87" s="117">
        <v>0.79048153654105424</v>
      </c>
    </row>
    <row r="88" spans="1:13" x14ac:dyDescent="0.25">
      <c r="A88" s="111">
        <v>2</v>
      </c>
      <c r="B88" s="115">
        <v>0.70378864900505367</v>
      </c>
      <c r="C88" s="116">
        <v>0.62325087954028446</v>
      </c>
      <c r="D88" s="116">
        <v>0.56624715873687492</v>
      </c>
      <c r="E88" s="116">
        <v>0.75243801683106726</v>
      </c>
      <c r="F88" s="116">
        <v>0.680328990009748</v>
      </c>
      <c r="G88" s="116">
        <v>0.70663740361438165</v>
      </c>
      <c r="H88" s="116">
        <v>0.74351702947722842</v>
      </c>
      <c r="I88" s="116">
        <v>0.72396132904527122</v>
      </c>
      <c r="J88" s="116">
        <v>0.5944266426825543</v>
      </c>
      <c r="K88" s="116">
        <v>0.53148506796209194</v>
      </c>
      <c r="L88" s="116">
        <v>0.6624476752420615</v>
      </c>
      <c r="M88" s="117">
        <v>0.72769426936842607</v>
      </c>
    </row>
    <row r="89" spans="1:13" x14ac:dyDescent="0.25">
      <c r="A89" s="111">
        <v>1</v>
      </c>
      <c r="B89" s="118">
        <v>0.61732452911144875</v>
      </c>
      <c r="C89" s="119">
        <v>0.54816003559589399</v>
      </c>
      <c r="D89" s="119">
        <v>0.44572096551082985</v>
      </c>
      <c r="E89" s="119">
        <v>0.67072894741309741</v>
      </c>
      <c r="F89" s="119">
        <v>0.57769657311196898</v>
      </c>
      <c r="G89" s="119">
        <v>0.61375148399793167</v>
      </c>
      <c r="H89" s="119">
        <v>0.67460179727446457</v>
      </c>
      <c r="I89" s="119">
        <v>0.6611108114783899</v>
      </c>
      <c r="J89" s="119">
        <v>0.51409805878981885</v>
      </c>
      <c r="K89" s="119">
        <v>0.43550485804424116</v>
      </c>
      <c r="L89" s="119">
        <v>0.58511942932102401</v>
      </c>
      <c r="M89" s="120">
        <v>0.65672388399382697</v>
      </c>
    </row>
    <row r="90" spans="1:13" x14ac:dyDescent="0.25">
      <c r="B90" s="93"/>
      <c r="C90" s="93"/>
      <c r="D90" s="93"/>
      <c r="E90" s="93"/>
      <c r="F90" s="93"/>
      <c r="G90" s="93"/>
      <c r="H90" s="93"/>
      <c r="I90" s="93"/>
      <c r="J90" s="93"/>
      <c r="K90" s="93"/>
      <c r="L90" s="93"/>
      <c r="M90" s="93"/>
    </row>
    <row r="91" spans="1:13" x14ac:dyDescent="0.25">
      <c r="A91" s="23" t="s">
        <v>5</v>
      </c>
      <c r="B91" s="110">
        <v>4</v>
      </c>
      <c r="C91" s="110">
        <v>5</v>
      </c>
      <c r="D91" s="110">
        <v>6</v>
      </c>
      <c r="E91" s="110">
        <v>7</v>
      </c>
      <c r="F91" s="110">
        <v>8</v>
      </c>
      <c r="G91" s="110">
        <v>9</v>
      </c>
      <c r="H91" s="110">
        <v>10</v>
      </c>
      <c r="I91" s="110">
        <v>11</v>
      </c>
      <c r="J91" s="110">
        <v>12</v>
      </c>
      <c r="K91" s="110">
        <v>1</v>
      </c>
      <c r="L91" s="110">
        <v>2</v>
      </c>
      <c r="M91" s="110">
        <v>3</v>
      </c>
    </row>
    <row r="92" spans="1:13" x14ac:dyDescent="0.25">
      <c r="A92" s="111">
        <v>20</v>
      </c>
      <c r="B92" s="112">
        <v>1</v>
      </c>
      <c r="C92" s="113">
        <v>1</v>
      </c>
      <c r="D92" s="113">
        <v>1</v>
      </c>
      <c r="E92" s="113">
        <v>1</v>
      </c>
      <c r="F92" s="113">
        <v>1</v>
      </c>
      <c r="G92" s="113">
        <v>1</v>
      </c>
      <c r="H92" s="113">
        <v>1</v>
      </c>
      <c r="I92" s="113">
        <v>0.98607857350939343</v>
      </c>
      <c r="J92" s="113">
        <v>0.99698456064621621</v>
      </c>
      <c r="K92" s="113">
        <v>0.98520864210472237</v>
      </c>
      <c r="L92" s="113">
        <v>0.9995734560350078</v>
      </c>
      <c r="M92" s="114">
        <v>0.99725775458970845</v>
      </c>
    </row>
    <row r="93" spans="1:13" x14ac:dyDescent="0.25">
      <c r="A93" s="111">
        <v>19</v>
      </c>
      <c r="B93" s="115">
        <v>1</v>
      </c>
      <c r="C93" s="116">
        <v>1</v>
      </c>
      <c r="D93" s="116">
        <v>1</v>
      </c>
      <c r="E93" s="116">
        <v>1</v>
      </c>
      <c r="F93" s="116">
        <v>1</v>
      </c>
      <c r="G93" s="116">
        <v>1</v>
      </c>
      <c r="H93" s="116">
        <v>1</v>
      </c>
      <c r="I93" s="116">
        <v>0.98607857350939343</v>
      </c>
      <c r="J93" s="116">
        <v>0.99698456064621621</v>
      </c>
      <c r="K93" s="116">
        <v>0.98520864210472237</v>
      </c>
      <c r="L93" s="116">
        <v>0.9995734560350078</v>
      </c>
      <c r="M93" s="117">
        <v>0.99725775458970845</v>
      </c>
    </row>
    <row r="94" spans="1:13" x14ac:dyDescent="0.25">
      <c r="A94" s="111">
        <v>18</v>
      </c>
      <c r="B94" s="115">
        <v>1</v>
      </c>
      <c r="C94" s="116">
        <v>1</v>
      </c>
      <c r="D94" s="116">
        <v>1</v>
      </c>
      <c r="E94" s="116">
        <v>1</v>
      </c>
      <c r="F94" s="116">
        <v>1</v>
      </c>
      <c r="G94" s="116">
        <v>1</v>
      </c>
      <c r="H94" s="116">
        <v>1</v>
      </c>
      <c r="I94" s="116">
        <v>0.98607857350939343</v>
      </c>
      <c r="J94" s="116">
        <v>0.99698456064621621</v>
      </c>
      <c r="K94" s="116">
        <v>0.98520864210472237</v>
      </c>
      <c r="L94" s="116">
        <v>0.9995734560350078</v>
      </c>
      <c r="M94" s="117">
        <v>0.99725775458970845</v>
      </c>
    </row>
    <row r="95" spans="1:13" x14ac:dyDescent="0.25">
      <c r="A95" s="111">
        <v>17</v>
      </c>
      <c r="B95" s="115">
        <v>1</v>
      </c>
      <c r="C95" s="116">
        <v>1</v>
      </c>
      <c r="D95" s="116">
        <v>1</v>
      </c>
      <c r="E95" s="116">
        <v>1</v>
      </c>
      <c r="F95" s="116">
        <v>1</v>
      </c>
      <c r="G95" s="116">
        <v>1</v>
      </c>
      <c r="H95" s="116">
        <v>1</v>
      </c>
      <c r="I95" s="116">
        <v>0.98607857350939343</v>
      </c>
      <c r="J95" s="116">
        <v>0.99698456064621621</v>
      </c>
      <c r="K95" s="116">
        <v>0.98520864210472237</v>
      </c>
      <c r="L95" s="116">
        <v>0.9995734560350078</v>
      </c>
      <c r="M95" s="117">
        <v>0.99725775458970845</v>
      </c>
    </row>
    <row r="96" spans="1:13" x14ac:dyDescent="0.25">
      <c r="A96" s="111">
        <v>16</v>
      </c>
      <c r="B96" s="115">
        <v>1</v>
      </c>
      <c r="C96" s="116">
        <v>1</v>
      </c>
      <c r="D96" s="116">
        <v>1</v>
      </c>
      <c r="E96" s="116">
        <v>1</v>
      </c>
      <c r="F96" s="116">
        <v>1</v>
      </c>
      <c r="G96" s="116">
        <v>1</v>
      </c>
      <c r="H96" s="116">
        <v>1</v>
      </c>
      <c r="I96" s="116">
        <v>0.98607857350939343</v>
      </c>
      <c r="J96" s="116">
        <v>0.99698456064621621</v>
      </c>
      <c r="K96" s="116">
        <v>0.98520864210472237</v>
      </c>
      <c r="L96" s="116">
        <v>0.9995734560350078</v>
      </c>
      <c r="M96" s="117">
        <v>0.99725775458970845</v>
      </c>
    </row>
    <row r="97" spans="1:13" x14ac:dyDescent="0.25">
      <c r="A97" s="111">
        <v>15</v>
      </c>
      <c r="B97" s="115">
        <v>1</v>
      </c>
      <c r="C97" s="116">
        <v>1</v>
      </c>
      <c r="D97" s="116">
        <v>1</v>
      </c>
      <c r="E97" s="116">
        <v>1</v>
      </c>
      <c r="F97" s="116">
        <v>1</v>
      </c>
      <c r="G97" s="116">
        <v>1</v>
      </c>
      <c r="H97" s="116">
        <v>1</v>
      </c>
      <c r="I97" s="116">
        <v>0.98607857350939343</v>
      </c>
      <c r="J97" s="116">
        <v>0.99698456064621621</v>
      </c>
      <c r="K97" s="116">
        <v>0.98520864210472237</v>
      </c>
      <c r="L97" s="116">
        <v>0.9995734560350078</v>
      </c>
      <c r="M97" s="117">
        <v>0.99725775458970845</v>
      </c>
    </row>
    <row r="98" spans="1:13" x14ac:dyDescent="0.25">
      <c r="A98" s="111">
        <v>14</v>
      </c>
      <c r="B98" s="115">
        <v>1</v>
      </c>
      <c r="C98" s="116">
        <v>1</v>
      </c>
      <c r="D98" s="116">
        <v>1</v>
      </c>
      <c r="E98" s="116">
        <v>1</v>
      </c>
      <c r="F98" s="116">
        <v>1</v>
      </c>
      <c r="G98" s="116">
        <v>1</v>
      </c>
      <c r="H98" s="116">
        <v>1</v>
      </c>
      <c r="I98" s="116">
        <v>0.98607857350939343</v>
      </c>
      <c r="J98" s="116">
        <v>0.99698456064621621</v>
      </c>
      <c r="K98" s="116">
        <v>0.98520864210472237</v>
      </c>
      <c r="L98" s="116">
        <v>0.9995734560350078</v>
      </c>
      <c r="M98" s="117">
        <v>0.99725775458970845</v>
      </c>
    </row>
    <row r="99" spans="1:13" x14ac:dyDescent="0.25">
      <c r="A99" s="111">
        <v>13</v>
      </c>
      <c r="B99" s="115">
        <v>1</v>
      </c>
      <c r="C99" s="116">
        <v>0.99364403274943647</v>
      </c>
      <c r="D99" s="116">
        <v>1</v>
      </c>
      <c r="E99" s="116">
        <v>1</v>
      </c>
      <c r="F99" s="116">
        <v>1</v>
      </c>
      <c r="G99" s="116">
        <v>1</v>
      </c>
      <c r="H99" s="116">
        <v>1</v>
      </c>
      <c r="I99" s="116">
        <v>0.98607857350939343</v>
      </c>
      <c r="J99" s="116">
        <v>0.99698456064621621</v>
      </c>
      <c r="K99" s="116">
        <v>0.98520864210472237</v>
      </c>
      <c r="L99" s="116">
        <v>0.9995734560350078</v>
      </c>
      <c r="M99" s="117">
        <v>0.99725775458970845</v>
      </c>
    </row>
    <row r="100" spans="1:13" x14ac:dyDescent="0.25">
      <c r="A100" s="111">
        <v>12</v>
      </c>
      <c r="B100" s="115">
        <v>1</v>
      </c>
      <c r="C100" s="116">
        <v>0.98436630853945828</v>
      </c>
      <c r="D100" s="116">
        <v>1</v>
      </c>
      <c r="E100" s="116">
        <v>1</v>
      </c>
      <c r="F100" s="116">
        <v>1</v>
      </c>
      <c r="G100" s="116">
        <v>1</v>
      </c>
      <c r="H100" s="116">
        <v>1</v>
      </c>
      <c r="I100" s="116">
        <v>0.98607857350939343</v>
      </c>
      <c r="J100" s="116">
        <v>0.99552308500656417</v>
      </c>
      <c r="K100" s="116">
        <v>0.98520864210472237</v>
      </c>
      <c r="L100" s="116">
        <v>0.99927195318881423</v>
      </c>
      <c r="M100" s="117">
        <v>0.99725775458970845</v>
      </c>
    </row>
    <row r="101" spans="1:13" x14ac:dyDescent="0.25">
      <c r="A101" s="111">
        <v>11</v>
      </c>
      <c r="B101" s="115">
        <v>1</v>
      </c>
      <c r="C101" s="116">
        <v>0.9737309082000416</v>
      </c>
      <c r="D101" s="116">
        <v>1</v>
      </c>
      <c r="E101" s="116">
        <v>1</v>
      </c>
      <c r="F101" s="116">
        <v>1</v>
      </c>
      <c r="G101" s="116">
        <v>1</v>
      </c>
      <c r="H101" s="116">
        <v>1</v>
      </c>
      <c r="I101" s="116">
        <v>0.98607857350939343</v>
      </c>
      <c r="J101" s="116">
        <v>0.98986139037067866</v>
      </c>
      <c r="K101" s="116">
        <v>0.98504204277999685</v>
      </c>
      <c r="L101" s="116">
        <v>0.99426969705288348</v>
      </c>
      <c r="M101" s="117">
        <v>0.99725775458970845</v>
      </c>
    </row>
    <row r="102" spans="1:13" x14ac:dyDescent="0.25">
      <c r="A102" s="111">
        <v>10</v>
      </c>
      <c r="B102" s="115">
        <v>1</v>
      </c>
      <c r="C102" s="116">
        <v>0.96173783173118621</v>
      </c>
      <c r="D102" s="116">
        <v>1</v>
      </c>
      <c r="E102" s="116">
        <v>1</v>
      </c>
      <c r="F102" s="116">
        <v>1</v>
      </c>
      <c r="G102" s="116">
        <v>1</v>
      </c>
      <c r="H102" s="116">
        <v>1</v>
      </c>
      <c r="I102" s="116">
        <v>0.98173471748457652</v>
      </c>
      <c r="J102" s="116">
        <v>0.97999947673855958</v>
      </c>
      <c r="K102" s="116">
        <v>0.98031383656809479</v>
      </c>
      <c r="L102" s="116">
        <v>0.98456668762721566</v>
      </c>
      <c r="M102" s="117">
        <v>0.99725775458970845</v>
      </c>
    </row>
    <row r="103" spans="1:13" x14ac:dyDescent="0.25">
      <c r="A103" s="111">
        <v>9</v>
      </c>
      <c r="B103" s="115">
        <v>1</v>
      </c>
      <c r="C103" s="116">
        <v>0.94838707913289233</v>
      </c>
      <c r="D103" s="116">
        <v>0.9984789771379422</v>
      </c>
      <c r="E103" s="116">
        <v>1</v>
      </c>
      <c r="F103" s="116">
        <v>1</v>
      </c>
      <c r="G103" s="116">
        <v>1</v>
      </c>
      <c r="H103" s="116">
        <v>0.99781464542715725</v>
      </c>
      <c r="I103" s="116">
        <v>0.97213499811969117</v>
      </c>
      <c r="J103" s="116">
        <v>0.96593734411020726</v>
      </c>
      <c r="K103" s="116">
        <v>0.97102402346901606</v>
      </c>
      <c r="L103" s="116">
        <v>0.97016292491181078</v>
      </c>
      <c r="M103" s="117">
        <v>0.99068600741316648</v>
      </c>
    </row>
    <row r="104" spans="1:13" x14ac:dyDescent="0.25">
      <c r="A104" s="111">
        <v>8</v>
      </c>
      <c r="B104" s="115">
        <v>0.9989518847871246</v>
      </c>
      <c r="C104" s="116">
        <v>0.93367865040515974</v>
      </c>
      <c r="D104" s="116">
        <v>0.98067545782703058</v>
      </c>
      <c r="E104" s="116">
        <v>1</v>
      </c>
      <c r="F104" s="116">
        <v>0.99875165852161851</v>
      </c>
      <c r="G104" s="116">
        <v>1</v>
      </c>
      <c r="H104" s="116">
        <v>0.98581449080604855</v>
      </c>
      <c r="I104" s="116">
        <v>0.95727941541473771</v>
      </c>
      <c r="J104" s="116">
        <v>0.94767499248562148</v>
      </c>
      <c r="K104" s="116">
        <v>0.95717260348276056</v>
      </c>
      <c r="L104" s="116">
        <v>0.95105840890666882</v>
      </c>
      <c r="M104" s="117">
        <v>0.97743164460974052</v>
      </c>
    </row>
    <row r="105" spans="1:13" x14ac:dyDescent="0.25">
      <c r="A105" s="111">
        <v>7</v>
      </c>
      <c r="B105" s="115">
        <v>0.97674265454096276</v>
      </c>
      <c r="C105" s="116">
        <v>0.91761254554798866</v>
      </c>
      <c r="D105" s="116">
        <v>0.95148883331866663</v>
      </c>
      <c r="E105" s="116">
        <v>1</v>
      </c>
      <c r="F105" s="116">
        <v>0.98897197453430152</v>
      </c>
      <c r="G105" s="116">
        <v>0.99273200474037449</v>
      </c>
      <c r="H105" s="116">
        <v>0.96735829030401221</v>
      </c>
      <c r="I105" s="116">
        <v>0.93716796936971591</v>
      </c>
      <c r="J105" s="116">
        <v>0.92521242186480224</v>
      </c>
      <c r="K105" s="116">
        <v>0.93875957660932852</v>
      </c>
      <c r="L105" s="116">
        <v>0.92725313961178968</v>
      </c>
      <c r="M105" s="117">
        <v>0.95749466617943035</v>
      </c>
    </row>
    <row r="106" spans="1:13" x14ac:dyDescent="0.25">
      <c r="A106" s="111">
        <v>6</v>
      </c>
      <c r="B106" s="115">
        <v>0.94486890196476225</v>
      </c>
      <c r="C106" s="116">
        <v>0.90018876456137897</v>
      </c>
      <c r="D106" s="116">
        <v>0.91091910361285044</v>
      </c>
      <c r="E106" s="116">
        <v>0.97223258214977748</v>
      </c>
      <c r="F106" s="116">
        <v>0.97489985261696943</v>
      </c>
      <c r="G106" s="116">
        <v>0.96117691386490134</v>
      </c>
      <c r="H106" s="116">
        <v>0.94244604392104803</v>
      </c>
      <c r="I106" s="116">
        <v>0.91180065998462589</v>
      </c>
      <c r="J106" s="116">
        <v>0.89854963224774953</v>
      </c>
      <c r="K106" s="116">
        <v>0.91578494284871981</v>
      </c>
      <c r="L106" s="116">
        <v>0.89874711702717358</v>
      </c>
      <c r="M106" s="117">
        <v>0.9308750721222363</v>
      </c>
    </row>
    <row r="107" spans="1:13" x14ac:dyDescent="0.25">
      <c r="A107" s="111">
        <v>5</v>
      </c>
      <c r="B107" s="115">
        <v>0.90333062705852341</v>
      </c>
      <c r="C107" s="116">
        <v>0.88140730744533069</v>
      </c>
      <c r="D107" s="116">
        <v>0.85896626870958193</v>
      </c>
      <c r="E107" s="116">
        <v>0.93187159684995191</v>
      </c>
      <c r="F107" s="116">
        <v>0.95653529276962201</v>
      </c>
      <c r="G107" s="116">
        <v>0.91857567744081692</v>
      </c>
      <c r="H107" s="116">
        <v>0.91107775165715621</v>
      </c>
      <c r="I107" s="116">
        <v>0.88117748725946754</v>
      </c>
      <c r="J107" s="116">
        <v>0.86768662363446336</v>
      </c>
      <c r="K107" s="116">
        <v>0.88824870220093444</v>
      </c>
      <c r="L107" s="116">
        <v>0.86554034115282019</v>
      </c>
      <c r="M107" s="117">
        <v>0.89757286243815804</v>
      </c>
    </row>
    <row r="108" spans="1:13" x14ac:dyDescent="0.25">
      <c r="A108" s="111">
        <v>4</v>
      </c>
      <c r="B108" s="115">
        <v>0.85212782982224611</v>
      </c>
      <c r="C108" s="116">
        <v>0.86126817419984381</v>
      </c>
      <c r="D108" s="116">
        <v>0.79563032860886107</v>
      </c>
      <c r="E108" s="116">
        <v>0.88046835836751902</v>
      </c>
      <c r="F108" s="116">
        <v>0.93387829499225938</v>
      </c>
      <c r="G108" s="116">
        <v>0.864928295468121</v>
      </c>
      <c r="H108" s="116">
        <v>0.87325341351233665</v>
      </c>
      <c r="I108" s="116">
        <v>0.84529845119424107</v>
      </c>
      <c r="J108" s="116">
        <v>0.83262339602494384</v>
      </c>
      <c r="K108" s="116">
        <v>0.85615085466597241</v>
      </c>
      <c r="L108" s="116">
        <v>0.82763281198872996</v>
      </c>
      <c r="M108" s="117">
        <v>0.85758803712719567</v>
      </c>
    </row>
    <row r="109" spans="1:13" x14ac:dyDescent="0.25">
      <c r="A109" s="111">
        <v>3</v>
      </c>
      <c r="B109" s="115">
        <v>0.79126051025593025</v>
      </c>
      <c r="C109" s="116">
        <v>0.83977136482491821</v>
      </c>
      <c r="D109" s="116">
        <v>0.72091128331068788</v>
      </c>
      <c r="E109" s="116">
        <v>0.81802286670247892</v>
      </c>
      <c r="F109" s="116">
        <v>0.90692885928488143</v>
      </c>
      <c r="G109" s="116">
        <v>0.80023476794681381</v>
      </c>
      <c r="H109" s="116">
        <v>0.82897302948658935</v>
      </c>
      <c r="I109" s="116">
        <v>0.80416355178894627</v>
      </c>
      <c r="J109" s="116">
        <v>0.79335994941919097</v>
      </c>
      <c r="K109" s="116">
        <v>0.81949140024383382</v>
      </c>
      <c r="L109" s="116">
        <v>0.78502452953490243</v>
      </c>
      <c r="M109" s="117">
        <v>0.8109205961893492</v>
      </c>
    </row>
    <row r="110" spans="1:13" x14ac:dyDescent="0.25">
      <c r="A110" s="111">
        <v>2</v>
      </c>
      <c r="B110" s="115">
        <v>0.72072866835957605</v>
      </c>
      <c r="C110" s="116">
        <v>0.81691687932055412</v>
      </c>
      <c r="D110" s="116">
        <v>0.63480913281506246</v>
      </c>
      <c r="E110" s="116">
        <v>0.74453512185483162</v>
      </c>
      <c r="F110" s="116">
        <v>0.87568698564748826</v>
      </c>
      <c r="G110" s="116">
        <v>0.72449509487689512</v>
      </c>
      <c r="H110" s="116">
        <v>0.77823659957991431</v>
      </c>
      <c r="I110" s="116">
        <v>0.75777278904358314</v>
      </c>
      <c r="J110" s="116">
        <v>0.74989628381720452</v>
      </c>
      <c r="K110" s="116">
        <v>0.77827033893451847</v>
      </c>
      <c r="L110" s="116">
        <v>0.73771549379133783</v>
      </c>
      <c r="M110" s="117">
        <v>0.75757053962461873</v>
      </c>
    </row>
    <row r="111" spans="1:13" x14ac:dyDescent="0.25">
      <c r="A111" s="111">
        <v>1</v>
      </c>
      <c r="B111" s="118">
        <v>0.64053230413318329</v>
      </c>
      <c r="C111" s="119">
        <v>0.79270471768675144</v>
      </c>
      <c r="D111" s="119">
        <v>0.53732387712198471</v>
      </c>
      <c r="E111" s="119">
        <v>0.66000512382457699</v>
      </c>
      <c r="F111" s="119">
        <v>0.84015267408007976</v>
      </c>
      <c r="G111" s="119">
        <v>0.63770927625836527</v>
      </c>
      <c r="H111" s="119">
        <v>0.72104412379231153</v>
      </c>
      <c r="I111" s="119">
        <v>0.70612616295815178</v>
      </c>
      <c r="J111" s="119">
        <v>0.70223239921898473</v>
      </c>
      <c r="K111" s="119">
        <v>0.73248767073802656</v>
      </c>
      <c r="L111" s="119">
        <v>0.68570570475803616</v>
      </c>
      <c r="M111" s="120">
        <v>0.69753786743300406</v>
      </c>
    </row>
    <row r="112" spans="1:13" x14ac:dyDescent="0.25">
      <c r="B112" s="93"/>
      <c r="C112" s="93"/>
      <c r="D112" s="93"/>
      <c r="E112" s="93"/>
      <c r="F112" s="93"/>
      <c r="G112" s="93"/>
      <c r="H112" s="93"/>
      <c r="I112" s="93"/>
      <c r="J112" s="93"/>
      <c r="K112" s="93"/>
      <c r="L112" s="93"/>
      <c r="M112" s="93"/>
    </row>
    <row r="113" spans="1:13" x14ac:dyDescent="0.25">
      <c r="A113" s="23" t="s">
        <v>6</v>
      </c>
      <c r="B113" s="110">
        <v>4</v>
      </c>
      <c r="C113" s="110">
        <v>5</v>
      </c>
      <c r="D113" s="110">
        <v>6</v>
      </c>
      <c r="E113" s="110">
        <v>7</v>
      </c>
      <c r="F113" s="110">
        <v>8</v>
      </c>
      <c r="G113" s="110">
        <v>9</v>
      </c>
      <c r="H113" s="110">
        <v>10</v>
      </c>
      <c r="I113" s="110">
        <v>11</v>
      </c>
      <c r="J113" s="110">
        <v>12</v>
      </c>
      <c r="K113" s="110">
        <v>1</v>
      </c>
      <c r="L113" s="110">
        <v>2</v>
      </c>
      <c r="M113" s="110">
        <v>3</v>
      </c>
    </row>
    <row r="114" spans="1:13" x14ac:dyDescent="0.25">
      <c r="A114" s="111">
        <v>20</v>
      </c>
      <c r="B114" s="112">
        <v>1</v>
      </c>
      <c r="C114" s="113">
        <v>0.97881785053942494</v>
      </c>
      <c r="D114" s="113">
        <v>1</v>
      </c>
      <c r="E114" s="113">
        <v>1</v>
      </c>
      <c r="F114" s="113">
        <v>1</v>
      </c>
      <c r="G114" s="113">
        <v>1</v>
      </c>
      <c r="H114" s="113">
        <v>1</v>
      </c>
      <c r="I114" s="113">
        <v>0.98883563851060263</v>
      </c>
      <c r="J114" s="113">
        <v>0.99535390296231996</v>
      </c>
      <c r="K114" s="113">
        <v>0.9995304557016319</v>
      </c>
      <c r="L114" s="113">
        <v>0.99789128062346921</v>
      </c>
      <c r="M114" s="114">
        <v>1</v>
      </c>
    </row>
    <row r="115" spans="1:13" x14ac:dyDescent="0.25">
      <c r="A115" s="111">
        <v>19</v>
      </c>
      <c r="B115" s="115">
        <v>1</v>
      </c>
      <c r="C115" s="116">
        <v>0.97881785053942494</v>
      </c>
      <c r="D115" s="116">
        <v>1</v>
      </c>
      <c r="E115" s="116">
        <v>1</v>
      </c>
      <c r="F115" s="116">
        <v>1</v>
      </c>
      <c r="G115" s="116">
        <v>1</v>
      </c>
      <c r="H115" s="116">
        <v>1</v>
      </c>
      <c r="I115" s="116">
        <v>0.98883563851060263</v>
      </c>
      <c r="J115" s="116">
        <v>0.99535390296231996</v>
      </c>
      <c r="K115" s="116">
        <v>0.9995304557016319</v>
      </c>
      <c r="L115" s="116">
        <v>0.99789128062346921</v>
      </c>
      <c r="M115" s="117">
        <v>1</v>
      </c>
    </row>
    <row r="116" spans="1:13" x14ac:dyDescent="0.25">
      <c r="A116" s="111">
        <v>18</v>
      </c>
      <c r="B116" s="115">
        <v>1</v>
      </c>
      <c r="C116" s="116">
        <v>0.97881785053942494</v>
      </c>
      <c r="D116" s="116">
        <v>1</v>
      </c>
      <c r="E116" s="116">
        <v>1</v>
      </c>
      <c r="F116" s="116">
        <v>1</v>
      </c>
      <c r="G116" s="116">
        <v>1</v>
      </c>
      <c r="H116" s="116">
        <v>1</v>
      </c>
      <c r="I116" s="116">
        <v>0.98883563851060263</v>
      </c>
      <c r="J116" s="116">
        <v>0.99535390296231996</v>
      </c>
      <c r="K116" s="116">
        <v>0.9995304557016319</v>
      </c>
      <c r="L116" s="116">
        <v>0.99789128062346921</v>
      </c>
      <c r="M116" s="117">
        <v>1</v>
      </c>
    </row>
    <row r="117" spans="1:13" x14ac:dyDescent="0.25">
      <c r="A117" s="111">
        <v>17</v>
      </c>
      <c r="B117" s="115">
        <v>1</v>
      </c>
      <c r="C117" s="116">
        <v>0.97881785053942494</v>
      </c>
      <c r="D117" s="116">
        <v>1</v>
      </c>
      <c r="E117" s="116">
        <v>1</v>
      </c>
      <c r="F117" s="116">
        <v>1</v>
      </c>
      <c r="G117" s="116">
        <v>1</v>
      </c>
      <c r="H117" s="116">
        <v>1</v>
      </c>
      <c r="I117" s="116">
        <v>0.98883563851060263</v>
      </c>
      <c r="J117" s="116">
        <v>0.99535390296231996</v>
      </c>
      <c r="K117" s="116">
        <v>0.9995304557016319</v>
      </c>
      <c r="L117" s="116">
        <v>0.99789128062346921</v>
      </c>
      <c r="M117" s="117">
        <v>1</v>
      </c>
    </row>
    <row r="118" spans="1:13" x14ac:dyDescent="0.25">
      <c r="A118" s="111">
        <v>16</v>
      </c>
      <c r="B118" s="115">
        <v>1</v>
      </c>
      <c r="C118" s="116">
        <v>0.97881785053942494</v>
      </c>
      <c r="D118" s="116">
        <v>1</v>
      </c>
      <c r="E118" s="116">
        <v>1</v>
      </c>
      <c r="F118" s="116">
        <v>1</v>
      </c>
      <c r="G118" s="116">
        <v>1</v>
      </c>
      <c r="H118" s="116">
        <v>1</v>
      </c>
      <c r="I118" s="116">
        <v>0.98883563851060263</v>
      </c>
      <c r="J118" s="116">
        <v>0.99535390296231996</v>
      </c>
      <c r="K118" s="116">
        <v>0.9995304557016319</v>
      </c>
      <c r="L118" s="116">
        <v>0.99789128062346921</v>
      </c>
      <c r="M118" s="117">
        <v>1</v>
      </c>
    </row>
    <row r="119" spans="1:13" x14ac:dyDescent="0.25">
      <c r="A119" s="111">
        <v>15</v>
      </c>
      <c r="B119" s="115">
        <v>1</v>
      </c>
      <c r="C119" s="116">
        <v>0.97881785053942494</v>
      </c>
      <c r="D119" s="116">
        <v>1</v>
      </c>
      <c r="E119" s="116">
        <v>1</v>
      </c>
      <c r="F119" s="116">
        <v>1</v>
      </c>
      <c r="G119" s="116">
        <v>1</v>
      </c>
      <c r="H119" s="116">
        <v>1</v>
      </c>
      <c r="I119" s="116">
        <v>0.98883563851060263</v>
      </c>
      <c r="J119" s="116">
        <v>0.99535390296231996</v>
      </c>
      <c r="K119" s="116">
        <v>0.9995304557016319</v>
      </c>
      <c r="L119" s="116">
        <v>0.99789128062346921</v>
      </c>
      <c r="M119" s="117">
        <v>1</v>
      </c>
    </row>
    <row r="120" spans="1:13" x14ac:dyDescent="0.25">
      <c r="A120" s="111">
        <v>14</v>
      </c>
      <c r="B120" s="115">
        <v>1</v>
      </c>
      <c r="C120" s="116">
        <v>0.97881785053942494</v>
      </c>
      <c r="D120" s="116">
        <v>1</v>
      </c>
      <c r="E120" s="116">
        <v>1</v>
      </c>
      <c r="F120" s="116">
        <v>1</v>
      </c>
      <c r="G120" s="116">
        <v>1</v>
      </c>
      <c r="H120" s="116">
        <v>1</v>
      </c>
      <c r="I120" s="116">
        <v>0.98883563851060263</v>
      </c>
      <c r="J120" s="116">
        <v>0.99535390296231996</v>
      </c>
      <c r="K120" s="116">
        <v>0.9995304557016319</v>
      </c>
      <c r="L120" s="116">
        <v>0.99789128062346921</v>
      </c>
      <c r="M120" s="117">
        <v>1</v>
      </c>
    </row>
    <row r="121" spans="1:13" x14ac:dyDescent="0.25">
      <c r="A121" s="111">
        <v>13</v>
      </c>
      <c r="B121" s="115">
        <v>1</v>
      </c>
      <c r="C121" s="116">
        <v>0.97881785053942494</v>
      </c>
      <c r="D121" s="116">
        <v>1</v>
      </c>
      <c r="E121" s="116">
        <v>1</v>
      </c>
      <c r="F121" s="116">
        <v>1</v>
      </c>
      <c r="G121" s="116">
        <v>1</v>
      </c>
      <c r="H121" s="116">
        <v>1</v>
      </c>
      <c r="I121" s="116">
        <v>0.98883563851060263</v>
      </c>
      <c r="J121" s="116">
        <v>0.99535390296231996</v>
      </c>
      <c r="K121" s="116">
        <v>0.9995304557016319</v>
      </c>
      <c r="L121" s="116">
        <v>0.99789128062346921</v>
      </c>
      <c r="M121" s="117">
        <v>1</v>
      </c>
    </row>
    <row r="122" spans="1:13" x14ac:dyDescent="0.25">
      <c r="A122" s="111">
        <v>12</v>
      </c>
      <c r="B122" s="115">
        <v>1</v>
      </c>
      <c r="C122" s="116">
        <v>0.97881785053942494</v>
      </c>
      <c r="D122" s="116">
        <v>1</v>
      </c>
      <c r="E122" s="116">
        <v>1</v>
      </c>
      <c r="F122" s="116">
        <v>1</v>
      </c>
      <c r="G122" s="116">
        <v>1</v>
      </c>
      <c r="H122" s="116">
        <v>1</v>
      </c>
      <c r="I122" s="116">
        <v>0.98883563851060263</v>
      </c>
      <c r="J122" s="116">
        <v>0.99535390296231996</v>
      </c>
      <c r="K122" s="116">
        <v>0.9995304557016319</v>
      </c>
      <c r="L122" s="116">
        <v>0.99789128062346921</v>
      </c>
      <c r="M122" s="117">
        <v>1</v>
      </c>
    </row>
    <row r="123" spans="1:13" x14ac:dyDescent="0.25">
      <c r="A123" s="111">
        <v>11</v>
      </c>
      <c r="B123" s="115">
        <v>1</v>
      </c>
      <c r="C123" s="116">
        <v>0.97881785053942494</v>
      </c>
      <c r="D123" s="116">
        <v>1</v>
      </c>
      <c r="E123" s="116">
        <v>1</v>
      </c>
      <c r="F123" s="116">
        <v>1</v>
      </c>
      <c r="G123" s="116">
        <v>1</v>
      </c>
      <c r="H123" s="116">
        <v>1</v>
      </c>
      <c r="I123" s="116">
        <v>0.98883563851060263</v>
      </c>
      <c r="J123" s="116">
        <v>0.99535390296231996</v>
      </c>
      <c r="K123" s="116">
        <v>0.9995304557016319</v>
      </c>
      <c r="L123" s="116">
        <v>0.99789128062346921</v>
      </c>
      <c r="M123" s="117">
        <v>1</v>
      </c>
    </row>
    <row r="124" spans="1:13" x14ac:dyDescent="0.25">
      <c r="A124" s="111">
        <v>10</v>
      </c>
      <c r="B124" s="115">
        <v>1</v>
      </c>
      <c r="C124" s="116">
        <v>0.97665625353380814</v>
      </c>
      <c r="D124" s="116">
        <v>1</v>
      </c>
      <c r="E124" s="116">
        <v>1</v>
      </c>
      <c r="F124" s="116">
        <v>1</v>
      </c>
      <c r="G124" s="116">
        <v>1</v>
      </c>
      <c r="H124" s="116">
        <v>1</v>
      </c>
      <c r="I124" s="116">
        <v>0.98853987112126085</v>
      </c>
      <c r="J124" s="116">
        <v>0.98897507717106192</v>
      </c>
      <c r="K124" s="116">
        <v>0.99399397739945561</v>
      </c>
      <c r="L124" s="116">
        <v>0.99357347338102997</v>
      </c>
      <c r="M124" s="117">
        <v>1</v>
      </c>
    </row>
    <row r="125" spans="1:13" x14ac:dyDescent="0.25">
      <c r="A125" s="111">
        <v>9</v>
      </c>
      <c r="B125" s="115">
        <v>1</v>
      </c>
      <c r="C125" s="116">
        <v>0.96588738749023006</v>
      </c>
      <c r="D125" s="116">
        <v>1</v>
      </c>
      <c r="E125" s="116">
        <v>1</v>
      </c>
      <c r="F125" s="116">
        <v>1</v>
      </c>
      <c r="G125" s="116">
        <v>1</v>
      </c>
      <c r="H125" s="116">
        <v>1</v>
      </c>
      <c r="I125" s="116">
        <v>0.97958805883558653</v>
      </c>
      <c r="J125" s="116">
        <v>0.97255384875550344</v>
      </c>
      <c r="K125" s="116">
        <v>0.97763645122153486</v>
      </c>
      <c r="L125" s="116">
        <v>0.97985928832321489</v>
      </c>
      <c r="M125" s="117">
        <v>0.99936169485523263</v>
      </c>
    </row>
    <row r="126" spans="1:13" x14ac:dyDescent="0.25">
      <c r="A126" s="111">
        <v>8</v>
      </c>
      <c r="B126" s="115">
        <v>1</v>
      </c>
      <c r="C126" s="116">
        <v>0.9465112524086905</v>
      </c>
      <c r="D126" s="116">
        <v>0.99104539546140336</v>
      </c>
      <c r="E126" s="116">
        <v>1</v>
      </c>
      <c r="F126" s="116">
        <v>1</v>
      </c>
      <c r="G126" s="116">
        <v>1</v>
      </c>
      <c r="H126" s="116">
        <v>0.99450864674762296</v>
      </c>
      <c r="I126" s="116">
        <v>0.96198020165357989</v>
      </c>
      <c r="J126" s="116">
        <v>0.94609021771564428</v>
      </c>
      <c r="K126" s="116">
        <v>0.95045787716786967</v>
      </c>
      <c r="L126" s="116">
        <v>0.95674872545002398</v>
      </c>
      <c r="M126" s="117">
        <v>0.98428838115775208</v>
      </c>
    </row>
    <row r="127" spans="1:13" x14ac:dyDescent="0.25">
      <c r="A127" s="111">
        <v>7</v>
      </c>
      <c r="B127" s="115">
        <v>0.97654693871184017</v>
      </c>
      <c r="C127" s="116">
        <v>0.91852784828918943</v>
      </c>
      <c r="D127" s="116">
        <v>0.9501449730558158</v>
      </c>
      <c r="E127" s="116">
        <v>1</v>
      </c>
      <c r="F127" s="116">
        <v>0.99969373333249401</v>
      </c>
      <c r="G127" s="116">
        <v>0.99358104907125167</v>
      </c>
      <c r="H127" s="116">
        <v>0.96943293687410326</v>
      </c>
      <c r="I127" s="116">
        <v>0.93571629957524083</v>
      </c>
      <c r="J127" s="116">
        <v>0.90958418405148445</v>
      </c>
      <c r="K127" s="116">
        <v>0.91245825523846003</v>
      </c>
      <c r="L127" s="116">
        <v>0.92424178476145746</v>
      </c>
      <c r="M127" s="117">
        <v>0.95924229714855658</v>
      </c>
    </row>
    <row r="128" spans="1:13" x14ac:dyDescent="0.25">
      <c r="A128" s="111">
        <v>6</v>
      </c>
      <c r="B128" s="115">
        <v>0.93459665599729047</v>
      </c>
      <c r="C128" s="116">
        <v>0.88193717513172687</v>
      </c>
      <c r="D128" s="116">
        <v>0.89196914590184462</v>
      </c>
      <c r="E128" s="116">
        <v>0.96634090055204491</v>
      </c>
      <c r="F128" s="116">
        <v>0.96144825987335869</v>
      </c>
      <c r="G128" s="116">
        <v>0.95376757203030682</v>
      </c>
      <c r="H128" s="116">
        <v>0.93363076966006031</v>
      </c>
      <c r="I128" s="116">
        <v>0.90079635260056945</v>
      </c>
      <c r="J128" s="116">
        <v>0.86303574776302416</v>
      </c>
      <c r="K128" s="116">
        <v>0.86363758543330615</v>
      </c>
      <c r="L128" s="116">
        <v>0.88233846625751533</v>
      </c>
      <c r="M128" s="117">
        <v>0.92422344282764646</v>
      </c>
    </row>
    <row r="129" spans="1:13" x14ac:dyDescent="0.25">
      <c r="A129" s="111">
        <v>5</v>
      </c>
      <c r="B129" s="115">
        <v>0.87923659843027679</v>
      </c>
      <c r="C129" s="116">
        <v>0.83673923293630303</v>
      </c>
      <c r="D129" s="116">
        <v>0.81651791399949003</v>
      </c>
      <c r="E129" s="116">
        <v>0.91897609494166632</v>
      </c>
      <c r="F129" s="116">
        <v>0.90901249788487082</v>
      </c>
      <c r="G129" s="116">
        <v>0.89980321917761596</v>
      </c>
      <c r="H129" s="116">
        <v>0.88710214510549412</v>
      </c>
      <c r="I129" s="116">
        <v>0.85722036072956564</v>
      </c>
      <c r="J129" s="116">
        <v>0.8064449088502631</v>
      </c>
      <c r="K129" s="116">
        <v>0.80399586775240772</v>
      </c>
      <c r="L129" s="116">
        <v>0.83103876993819759</v>
      </c>
      <c r="M129" s="117">
        <v>0.87923181819502128</v>
      </c>
    </row>
    <row r="130" spans="1:13" x14ac:dyDescent="0.25">
      <c r="A130" s="111">
        <v>4</v>
      </c>
      <c r="B130" s="115">
        <v>0.81046676601079914</v>
      </c>
      <c r="C130" s="116">
        <v>0.78293402170291759</v>
      </c>
      <c r="D130" s="116">
        <v>0.72379127734875182</v>
      </c>
      <c r="E130" s="116">
        <v>0.85868325983960414</v>
      </c>
      <c r="F130" s="116">
        <v>0.84238644736703061</v>
      </c>
      <c r="G130" s="116">
        <v>0.83168799051317932</v>
      </c>
      <c r="H130" s="116">
        <v>0.82984706321040469</v>
      </c>
      <c r="I130" s="116">
        <v>0.80498832396222952</v>
      </c>
      <c r="J130" s="116">
        <v>0.73981166731320158</v>
      </c>
      <c r="K130" s="116">
        <v>0.73353310219576495</v>
      </c>
      <c r="L130" s="116">
        <v>0.77034269580350401</v>
      </c>
      <c r="M130" s="117">
        <v>0.82426742325068125</v>
      </c>
    </row>
    <row r="131" spans="1:13" x14ac:dyDescent="0.25">
      <c r="A131" s="111">
        <v>3</v>
      </c>
      <c r="B131" s="115">
        <v>0.72828715873885752</v>
      </c>
      <c r="C131" s="116">
        <v>0.72052154143157066</v>
      </c>
      <c r="D131" s="116">
        <v>0.61378923594962997</v>
      </c>
      <c r="E131" s="116">
        <v>0.78546239524585859</v>
      </c>
      <c r="F131" s="116">
        <v>0.76157010831983796</v>
      </c>
      <c r="G131" s="116">
        <v>0.74942188603699655</v>
      </c>
      <c r="H131" s="116">
        <v>0.76186552397479224</v>
      </c>
      <c r="I131" s="116">
        <v>0.74410024229856098</v>
      </c>
      <c r="J131" s="116">
        <v>0.6631360231518395</v>
      </c>
      <c r="K131" s="116">
        <v>0.65224928876337784</v>
      </c>
      <c r="L131" s="116">
        <v>0.70025024385343482</v>
      </c>
      <c r="M131" s="117">
        <v>0.75933025799462639</v>
      </c>
    </row>
    <row r="132" spans="1:13" x14ac:dyDescent="0.25">
      <c r="A132" s="111">
        <v>2</v>
      </c>
      <c r="B132" s="115">
        <v>0.63269777661445181</v>
      </c>
      <c r="C132" s="116">
        <v>0.64950179212226233</v>
      </c>
      <c r="D132" s="116">
        <v>0.48651178980212467</v>
      </c>
      <c r="E132" s="116">
        <v>0.69931350116042956</v>
      </c>
      <c r="F132" s="116">
        <v>0.66656348074329275</v>
      </c>
      <c r="G132" s="116">
        <v>0.65300490574906789</v>
      </c>
      <c r="H132" s="116">
        <v>0.68315752739865632</v>
      </c>
      <c r="I132" s="116">
        <v>0.67455611573856</v>
      </c>
      <c r="J132" s="116">
        <v>0.57641797636617687</v>
      </c>
      <c r="K132" s="116">
        <v>0.56014442745524629</v>
      </c>
      <c r="L132" s="116">
        <v>0.62076141408799002</v>
      </c>
      <c r="M132" s="117">
        <v>0.68442032242685669</v>
      </c>
    </row>
    <row r="133" spans="1:13" x14ac:dyDescent="0.25">
      <c r="A133" s="111">
        <v>1</v>
      </c>
      <c r="B133" s="118">
        <v>0.52369861963758213</v>
      </c>
      <c r="C133" s="119">
        <v>0.56987477377499252</v>
      </c>
      <c r="D133" s="119">
        <v>0.34195893890623574</v>
      </c>
      <c r="E133" s="119">
        <v>0.60023657758331705</v>
      </c>
      <c r="F133" s="119">
        <v>0.55736656463739509</v>
      </c>
      <c r="G133" s="119">
        <v>0.54243704964939332</v>
      </c>
      <c r="H133" s="119">
        <v>0.59372307348199727</v>
      </c>
      <c r="I133" s="119">
        <v>0.59635594428222671</v>
      </c>
      <c r="J133" s="119">
        <v>0.47965752695621355</v>
      </c>
      <c r="K133" s="119">
        <v>0.45721851827137039</v>
      </c>
      <c r="L133" s="119">
        <v>0.53187620650716938</v>
      </c>
      <c r="M133" s="120">
        <v>0.59953761654737203</v>
      </c>
    </row>
    <row r="134" spans="1:13" x14ac:dyDescent="0.25">
      <c r="B134" s="93"/>
      <c r="C134" s="93"/>
      <c r="D134" s="93"/>
      <c r="E134" s="93"/>
      <c r="F134" s="93"/>
      <c r="G134" s="93"/>
      <c r="H134" s="93"/>
      <c r="I134" s="93"/>
      <c r="J134" s="93"/>
      <c r="K134" s="93"/>
      <c r="L134" s="93"/>
      <c r="M134" s="93"/>
    </row>
    <row r="135" spans="1:13" x14ac:dyDescent="0.25">
      <c r="A135" s="23" t="s">
        <v>7</v>
      </c>
      <c r="B135" s="110">
        <v>4</v>
      </c>
      <c r="C135" s="110">
        <v>5</v>
      </c>
      <c r="D135" s="110">
        <v>6</v>
      </c>
      <c r="E135" s="110">
        <v>7</v>
      </c>
      <c r="F135" s="110">
        <v>8</v>
      </c>
      <c r="G135" s="110">
        <v>9</v>
      </c>
      <c r="H135" s="110">
        <v>10</v>
      </c>
      <c r="I135" s="110">
        <v>11</v>
      </c>
      <c r="J135" s="110">
        <v>12</v>
      </c>
      <c r="K135" s="110">
        <v>1</v>
      </c>
      <c r="L135" s="110">
        <v>2</v>
      </c>
      <c r="M135" s="110">
        <v>3</v>
      </c>
    </row>
    <row r="136" spans="1:13" x14ac:dyDescent="0.25">
      <c r="A136" s="111">
        <v>20</v>
      </c>
      <c r="B136" s="112">
        <v>1</v>
      </c>
      <c r="C136" s="113">
        <v>0.986423061095135</v>
      </c>
      <c r="D136" s="113">
        <v>1</v>
      </c>
      <c r="E136" s="113">
        <v>1</v>
      </c>
      <c r="F136" s="113">
        <v>1</v>
      </c>
      <c r="G136" s="113">
        <v>1</v>
      </c>
      <c r="H136" s="113">
        <v>1</v>
      </c>
      <c r="I136" s="113">
        <v>0.98628401028803681</v>
      </c>
      <c r="J136" s="113">
        <v>0.99110514824184692</v>
      </c>
      <c r="K136" s="113">
        <v>0.99873978338140001</v>
      </c>
      <c r="L136" s="113">
        <v>0.99591397176571284</v>
      </c>
      <c r="M136" s="114">
        <v>0.99905936164725673</v>
      </c>
    </row>
    <row r="137" spans="1:13" x14ac:dyDescent="0.25">
      <c r="A137" s="111">
        <v>19</v>
      </c>
      <c r="B137" s="115">
        <v>1</v>
      </c>
      <c r="C137" s="116">
        <v>0.986423061095135</v>
      </c>
      <c r="D137" s="116">
        <v>1</v>
      </c>
      <c r="E137" s="116">
        <v>1</v>
      </c>
      <c r="F137" s="116">
        <v>1</v>
      </c>
      <c r="G137" s="116">
        <v>1</v>
      </c>
      <c r="H137" s="116">
        <v>1</v>
      </c>
      <c r="I137" s="116">
        <v>0.98628401028803681</v>
      </c>
      <c r="J137" s="116">
        <v>0.99110514824184692</v>
      </c>
      <c r="K137" s="116">
        <v>0.99873978338140001</v>
      </c>
      <c r="L137" s="116">
        <v>0.99591397176571284</v>
      </c>
      <c r="M137" s="117">
        <v>0.99905936164725673</v>
      </c>
    </row>
    <row r="138" spans="1:13" x14ac:dyDescent="0.25">
      <c r="A138" s="111">
        <v>18</v>
      </c>
      <c r="B138" s="115">
        <v>1</v>
      </c>
      <c r="C138" s="116">
        <v>0.986423061095135</v>
      </c>
      <c r="D138" s="116">
        <v>1</v>
      </c>
      <c r="E138" s="116">
        <v>1</v>
      </c>
      <c r="F138" s="116">
        <v>1</v>
      </c>
      <c r="G138" s="116">
        <v>1</v>
      </c>
      <c r="H138" s="116">
        <v>1</v>
      </c>
      <c r="I138" s="116">
        <v>0.98628401028803681</v>
      </c>
      <c r="J138" s="116">
        <v>0.99110514824184692</v>
      </c>
      <c r="K138" s="116">
        <v>0.99873978338140001</v>
      </c>
      <c r="L138" s="116">
        <v>0.99591397176571284</v>
      </c>
      <c r="M138" s="117">
        <v>0.99905936164725673</v>
      </c>
    </row>
    <row r="139" spans="1:13" x14ac:dyDescent="0.25">
      <c r="A139" s="111">
        <v>17</v>
      </c>
      <c r="B139" s="115">
        <v>1</v>
      </c>
      <c r="C139" s="116">
        <v>0.986423061095135</v>
      </c>
      <c r="D139" s="116">
        <v>1</v>
      </c>
      <c r="E139" s="116">
        <v>1</v>
      </c>
      <c r="F139" s="116">
        <v>1</v>
      </c>
      <c r="G139" s="116">
        <v>1</v>
      </c>
      <c r="H139" s="116">
        <v>1</v>
      </c>
      <c r="I139" s="116">
        <v>0.98628401028803681</v>
      </c>
      <c r="J139" s="116">
        <v>0.99110514824184692</v>
      </c>
      <c r="K139" s="116">
        <v>0.99873978338140001</v>
      </c>
      <c r="L139" s="116">
        <v>0.99591397176571284</v>
      </c>
      <c r="M139" s="117">
        <v>0.99905936164725673</v>
      </c>
    </row>
    <row r="140" spans="1:13" x14ac:dyDescent="0.25">
      <c r="A140" s="111">
        <v>16</v>
      </c>
      <c r="B140" s="115">
        <v>1</v>
      </c>
      <c r="C140" s="116">
        <v>0.986423061095135</v>
      </c>
      <c r="D140" s="116">
        <v>1</v>
      </c>
      <c r="E140" s="116">
        <v>1</v>
      </c>
      <c r="F140" s="116">
        <v>1</v>
      </c>
      <c r="G140" s="116">
        <v>1</v>
      </c>
      <c r="H140" s="116">
        <v>1</v>
      </c>
      <c r="I140" s="116">
        <v>0.98628401028803681</v>
      </c>
      <c r="J140" s="116">
        <v>0.99110514824184692</v>
      </c>
      <c r="K140" s="116">
        <v>0.99873978338140001</v>
      </c>
      <c r="L140" s="116">
        <v>0.99591397176571284</v>
      </c>
      <c r="M140" s="117">
        <v>0.99905936164725673</v>
      </c>
    </row>
    <row r="141" spans="1:13" x14ac:dyDescent="0.25">
      <c r="A141" s="111">
        <v>15</v>
      </c>
      <c r="B141" s="115">
        <v>1</v>
      </c>
      <c r="C141" s="116">
        <v>0.986423061095135</v>
      </c>
      <c r="D141" s="116">
        <v>1</v>
      </c>
      <c r="E141" s="116">
        <v>1</v>
      </c>
      <c r="F141" s="116">
        <v>1</v>
      </c>
      <c r="G141" s="116">
        <v>1</v>
      </c>
      <c r="H141" s="116">
        <v>1</v>
      </c>
      <c r="I141" s="116">
        <v>0.98628401028803681</v>
      </c>
      <c r="J141" s="116">
        <v>0.99110514824184692</v>
      </c>
      <c r="K141" s="116">
        <v>0.99873978338140001</v>
      </c>
      <c r="L141" s="116">
        <v>0.99591397176571284</v>
      </c>
      <c r="M141" s="117">
        <v>0.99905936164725673</v>
      </c>
    </row>
    <row r="142" spans="1:13" x14ac:dyDescent="0.25">
      <c r="A142" s="111">
        <v>14</v>
      </c>
      <c r="B142" s="115">
        <v>1</v>
      </c>
      <c r="C142" s="116">
        <v>0.986423061095135</v>
      </c>
      <c r="D142" s="116">
        <v>1</v>
      </c>
      <c r="E142" s="116">
        <v>1</v>
      </c>
      <c r="F142" s="116">
        <v>1</v>
      </c>
      <c r="G142" s="116">
        <v>1</v>
      </c>
      <c r="H142" s="116">
        <v>1</v>
      </c>
      <c r="I142" s="116">
        <v>0.98628401028803681</v>
      </c>
      <c r="J142" s="116">
        <v>0.99110514824184692</v>
      </c>
      <c r="K142" s="116">
        <v>0.99873978338140001</v>
      </c>
      <c r="L142" s="116">
        <v>0.99591397176571284</v>
      </c>
      <c r="M142" s="117">
        <v>0.99905936164725673</v>
      </c>
    </row>
    <row r="143" spans="1:13" x14ac:dyDescent="0.25">
      <c r="A143" s="111">
        <v>13</v>
      </c>
      <c r="B143" s="115">
        <v>1</v>
      </c>
      <c r="C143" s="116">
        <v>0.98518551104973673</v>
      </c>
      <c r="D143" s="116">
        <v>1</v>
      </c>
      <c r="E143" s="116">
        <v>1</v>
      </c>
      <c r="F143" s="116">
        <v>1</v>
      </c>
      <c r="G143" s="116">
        <v>1</v>
      </c>
      <c r="H143" s="116">
        <v>1</v>
      </c>
      <c r="I143" s="116">
        <v>0.98628401028803681</v>
      </c>
      <c r="J143" s="116">
        <v>0.99110514824184692</v>
      </c>
      <c r="K143" s="116">
        <v>0.99873978338140001</v>
      </c>
      <c r="L143" s="116">
        <v>0.99591397176571284</v>
      </c>
      <c r="M143" s="117">
        <v>0.99905936164725673</v>
      </c>
    </row>
    <row r="144" spans="1:13" x14ac:dyDescent="0.25">
      <c r="A144" s="111">
        <v>12</v>
      </c>
      <c r="B144" s="115">
        <v>1</v>
      </c>
      <c r="C144" s="116">
        <v>0.98113394543883081</v>
      </c>
      <c r="D144" s="116">
        <v>1</v>
      </c>
      <c r="E144" s="116">
        <v>1</v>
      </c>
      <c r="F144" s="116">
        <v>1</v>
      </c>
      <c r="G144" s="116">
        <v>1</v>
      </c>
      <c r="H144" s="116">
        <v>1</v>
      </c>
      <c r="I144" s="116">
        <v>0.98628401028803681</v>
      </c>
      <c r="J144" s="116">
        <v>0.99110514824184692</v>
      </c>
      <c r="K144" s="116">
        <v>0.99873978338140001</v>
      </c>
      <c r="L144" s="116">
        <v>0.99591397176571284</v>
      </c>
      <c r="M144" s="117">
        <v>0.99905936164725673</v>
      </c>
    </row>
    <row r="145" spans="1:13" x14ac:dyDescent="0.25">
      <c r="A145" s="111">
        <v>11</v>
      </c>
      <c r="B145" s="115">
        <v>1</v>
      </c>
      <c r="C145" s="116">
        <v>0.97426836426241736</v>
      </c>
      <c r="D145" s="116">
        <v>1</v>
      </c>
      <c r="E145" s="116">
        <v>1</v>
      </c>
      <c r="F145" s="116">
        <v>1</v>
      </c>
      <c r="G145" s="116">
        <v>1</v>
      </c>
      <c r="H145" s="116">
        <v>1</v>
      </c>
      <c r="I145" s="116">
        <v>0.98628401028803681</v>
      </c>
      <c r="J145" s="116">
        <v>0.9874171851242759</v>
      </c>
      <c r="K145" s="116">
        <v>0.99873978338140001</v>
      </c>
      <c r="L145" s="116">
        <v>0.99477254263331694</v>
      </c>
      <c r="M145" s="117">
        <v>0.99905936164725673</v>
      </c>
    </row>
    <row r="146" spans="1:13" x14ac:dyDescent="0.25">
      <c r="A146" s="111">
        <v>10</v>
      </c>
      <c r="B146" s="115">
        <v>1</v>
      </c>
      <c r="C146" s="116">
        <v>0.96458876752049649</v>
      </c>
      <c r="D146" s="116">
        <v>1</v>
      </c>
      <c r="E146" s="116">
        <v>1</v>
      </c>
      <c r="F146" s="116">
        <v>1</v>
      </c>
      <c r="G146" s="116">
        <v>1</v>
      </c>
      <c r="H146" s="116">
        <v>1</v>
      </c>
      <c r="I146" s="116">
        <v>0.98254262009237336</v>
      </c>
      <c r="J146" s="116">
        <v>0.97900797442799481</v>
      </c>
      <c r="K146" s="116">
        <v>0.99738136619521267</v>
      </c>
      <c r="L146" s="116">
        <v>0.98743592117655021</v>
      </c>
      <c r="M146" s="117">
        <v>0.99905936164725673</v>
      </c>
    </row>
    <row r="147" spans="1:13" x14ac:dyDescent="0.25">
      <c r="A147" s="111">
        <v>9</v>
      </c>
      <c r="B147" s="115">
        <v>1</v>
      </c>
      <c r="C147" s="116">
        <v>0.95209515521306798</v>
      </c>
      <c r="D147" s="116">
        <v>1</v>
      </c>
      <c r="E147" s="116">
        <v>1</v>
      </c>
      <c r="F147" s="116">
        <v>1</v>
      </c>
      <c r="G147" s="116">
        <v>1</v>
      </c>
      <c r="H147" s="116">
        <v>0.99785915980487827</v>
      </c>
      <c r="I147" s="116">
        <v>0.97314385009994553</v>
      </c>
      <c r="J147" s="116">
        <v>0.96587751615300388</v>
      </c>
      <c r="K147" s="116">
        <v>0.98878425248367208</v>
      </c>
      <c r="L147" s="116">
        <v>0.97390410739541222</v>
      </c>
      <c r="M147" s="117">
        <v>0.99317265369954288</v>
      </c>
    </row>
    <row r="148" spans="1:13" x14ac:dyDescent="0.25">
      <c r="A148" s="111">
        <v>8</v>
      </c>
      <c r="B148" s="115">
        <v>1</v>
      </c>
      <c r="C148" s="116">
        <v>0.93678752734013204</v>
      </c>
      <c r="D148" s="116">
        <v>0.98614252962451865</v>
      </c>
      <c r="E148" s="116">
        <v>1</v>
      </c>
      <c r="F148" s="116">
        <v>1</v>
      </c>
      <c r="G148" s="116">
        <v>1</v>
      </c>
      <c r="H148" s="116">
        <v>0.98571535528272358</v>
      </c>
      <c r="I148" s="116">
        <v>0.95808770031075297</v>
      </c>
      <c r="J148" s="116">
        <v>0.948025810299303</v>
      </c>
      <c r="K148" s="116">
        <v>0.97294844224677823</v>
      </c>
      <c r="L148" s="116">
        <v>0.95417710128990341</v>
      </c>
      <c r="M148" s="117">
        <v>0.97991901258260894</v>
      </c>
    </row>
    <row r="149" spans="1:13" x14ac:dyDescent="0.25">
      <c r="A149" s="111">
        <v>7</v>
      </c>
      <c r="B149" s="115">
        <v>0.97802367877809959</v>
      </c>
      <c r="C149" s="116">
        <v>0.91866588390168846</v>
      </c>
      <c r="D149" s="116">
        <v>0.95529801455523022</v>
      </c>
      <c r="E149" s="116">
        <v>0.99952584518248122</v>
      </c>
      <c r="F149" s="116">
        <v>0.99729134040213196</v>
      </c>
      <c r="G149" s="116">
        <v>0.99242271109548574</v>
      </c>
      <c r="H149" s="116">
        <v>0.96686453799872707</v>
      </c>
      <c r="I149" s="116">
        <v>0.9373741707247959</v>
      </c>
      <c r="J149" s="116">
        <v>0.92545285686689205</v>
      </c>
      <c r="K149" s="116">
        <v>0.94987393548453125</v>
      </c>
      <c r="L149" s="116">
        <v>0.92825490286002343</v>
      </c>
      <c r="M149" s="117">
        <v>0.95929843829645489</v>
      </c>
    </row>
    <row r="150" spans="1:13" x14ac:dyDescent="0.25">
      <c r="A150" s="111">
        <v>6</v>
      </c>
      <c r="B150" s="115">
        <v>0.94422197635261895</v>
      </c>
      <c r="C150" s="116">
        <v>0.89773022489773746</v>
      </c>
      <c r="D150" s="116">
        <v>0.91226820533175434</v>
      </c>
      <c r="E150" s="116">
        <v>0.97299538502065208</v>
      </c>
      <c r="F150" s="116">
        <v>0.97029248812080793</v>
      </c>
      <c r="G150" s="116">
        <v>0.96193794589255055</v>
      </c>
      <c r="H150" s="116">
        <v>0.94130670795288907</v>
      </c>
      <c r="I150" s="116">
        <v>0.91100326134207432</v>
      </c>
      <c r="J150" s="116">
        <v>0.89815865585577126</v>
      </c>
      <c r="K150" s="116">
        <v>0.91956073219693113</v>
      </c>
      <c r="L150" s="116">
        <v>0.89613751210577242</v>
      </c>
      <c r="M150" s="117">
        <v>0.93131093084108063</v>
      </c>
    </row>
    <row r="151" spans="1:13" x14ac:dyDescent="0.25">
      <c r="A151" s="111">
        <v>5</v>
      </c>
      <c r="B151" s="115">
        <v>0.89989982243594036</v>
      </c>
      <c r="C151" s="116">
        <v>0.87398055032827893</v>
      </c>
      <c r="D151" s="116">
        <v>0.85705310195409135</v>
      </c>
      <c r="E151" s="116">
        <v>0.93665792495232625</v>
      </c>
      <c r="F151" s="116">
        <v>0.93352361540608753</v>
      </c>
      <c r="G151" s="116">
        <v>0.920873397569964</v>
      </c>
      <c r="H151" s="116">
        <v>0.90904186514520924</v>
      </c>
      <c r="I151" s="116">
        <v>0.87897497216258813</v>
      </c>
      <c r="J151" s="116">
        <v>0.86614320726594052</v>
      </c>
      <c r="K151" s="116">
        <v>0.88200883238397765</v>
      </c>
      <c r="L151" s="116">
        <v>0.85782492902715035</v>
      </c>
      <c r="M151" s="117">
        <v>0.89595649021648638</v>
      </c>
    </row>
    <row r="152" spans="1:13" x14ac:dyDescent="0.25">
      <c r="A152" s="111">
        <v>4</v>
      </c>
      <c r="B152" s="115">
        <v>0.84505721702806424</v>
      </c>
      <c r="C152" s="116">
        <v>0.84741686019331286</v>
      </c>
      <c r="D152" s="116">
        <v>0.78965270442224089</v>
      </c>
      <c r="E152" s="116">
        <v>0.89051346497750361</v>
      </c>
      <c r="F152" s="116">
        <v>0.88698472225797054</v>
      </c>
      <c r="G152" s="116">
        <v>0.86922906612772644</v>
      </c>
      <c r="H152" s="116">
        <v>0.8700700095756877</v>
      </c>
      <c r="I152" s="116">
        <v>0.84128930318633732</v>
      </c>
      <c r="J152" s="116">
        <v>0.82940651109739982</v>
      </c>
      <c r="K152" s="116">
        <v>0.83721823604567103</v>
      </c>
      <c r="L152" s="116">
        <v>0.81331715362415724</v>
      </c>
      <c r="M152" s="117">
        <v>0.85323511642267191</v>
      </c>
    </row>
    <row r="153" spans="1:13" x14ac:dyDescent="0.25">
      <c r="A153" s="111">
        <v>3</v>
      </c>
      <c r="B153" s="115">
        <v>0.77969416012899029</v>
      </c>
      <c r="C153" s="116">
        <v>0.81803915449283937</v>
      </c>
      <c r="D153" s="116">
        <v>0.71006701273620321</v>
      </c>
      <c r="E153" s="116">
        <v>0.83456200509618417</v>
      </c>
      <c r="F153" s="116">
        <v>0.83067580867645696</v>
      </c>
      <c r="G153" s="116">
        <v>0.80700495156583796</v>
      </c>
      <c r="H153" s="116">
        <v>0.82439114124432455</v>
      </c>
      <c r="I153" s="116">
        <v>0.79794625441332212</v>
      </c>
      <c r="J153" s="116">
        <v>0.78794856735014907</v>
      </c>
      <c r="K153" s="116">
        <v>0.78518894318201127</v>
      </c>
      <c r="L153" s="116">
        <v>0.7626141858967932</v>
      </c>
      <c r="M153" s="117">
        <v>0.80314680945963746</v>
      </c>
    </row>
    <row r="154" spans="1:13" x14ac:dyDescent="0.25">
      <c r="A154" s="111">
        <v>2</v>
      </c>
      <c r="B154" s="115">
        <v>0.7038106517387186</v>
      </c>
      <c r="C154" s="116">
        <v>0.78584743322685824</v>
      </c>
      <c r="D154" s="116">
        <v>0.61829602689597818</v>
      </c>
      <c r="E154" s="116">
        <v>0.76880354530836803</v>
      </c>
      <c r="F154" s="116">
        <v>0.76459687466154691</v>
      </c>
      <c r="G154" s="116">
        <v>0.73420105388429813</v>
      </c>
      <c r="H154" s="116">
        <v>0.77200526015111948</v>
      </c>
      <c r="I154" s="116">
        <v>0.74894582584354219</v>
      </c>
      <c r="J154" s="116">
        <v>0.74176937602418846</v>
      </c>
      <c r="K154" s="116">
        <v>0.72592095379299826</v>
      </c>
      <c r="L154" s="116">
        <v>0.70571602584505788</v>
      </c>
      <c r="M154" s="117">
        <v>0.7456915693273829</v>
      </c>
    </row>
    <row r="155" spans="1:13" x14ac:dyDescent="0.25">
      <c r="A155" s="111">
        <v>1</v>
      </c>
      <c r="B155" s="118">
        <v>0.61740669185724917</v>
      </c>
      <c r="C155" s="119">
        <v>0.75084169639536957</v>
      </c>
      <c r="D155" s="119">
        <v>0.51433974690156592</v>
      </c>
      <c r="E155" s="119">
        <v>0.69323808561405509</v>
      </c>
      <c r="F155" s="119">
        <v>0.68874792021324027</v>
      </c>
      <c r="G155" s="119">
        <v>0.65081737308310728</v>
      </c>
      <c r="H155" s="119">
        <v>0.7129123662960728</v>
      </c>
      <c r="I155" s="119">
        <v>0.69428801747699775</v>
      </c>
      <c r="J155" s="119">
        <v>0.6908689371195178</v>
      </c>
      <c r="K155" s="119">
        <v>0.65941426787863211</v>
      </c>
      <c r="L155" s="119">
        <v>0.64262267346895163</v>
      </c>
      <c r="M155" s="120">
        <v>0.68086939602590824</v>
      </c>
    </row>
    <row r="156" spans="1:13" x14ac:dyDescent="0.25">
      <c r="B156" s="93"/>
      <c r="C156" s="93"/>
      <c r="D156" s="93"/>
      <c r="E156" s="93"/>
      <c r="F156" s="93"/>
      <c r="G156" s="93"/>
      <c r="H156" s="93"/>
      <c r="I156" s="93"/>
      <c r="J156" s="93"/>
      <c r="K156" s="93"/>
      <c r="L156" s="93"/>
      <c r="M156" s="93"/>
    </row>
    <row r="157" spans="1:13" x14ac:dyDescent="0.25">
      <c r="A157" s="23" t="s">
        <v>8</v>
      </c>
      <c r="B157" s="110">
        <v>4</v>
      </c>
      <c r="C157" s="110">
        <v>5</v>
      </c>
      <c r="D157" s="110">
        <v>6</v>
      </c>
      <c r="E157" s="110">
        <v>7</v>
      </c>
      <c r="F157" s="110">
        <v>8</v>
      </c>
      <c r="G157" s="110">
        <v>9</v>
      </c>
      <c r="H157" s="110">
        <v>10</v>
      </c>
      <c r="I157" s="110">
        <v>11</v>
      </c>
      <c r="J157" s="110">
        <v>12</v>
      </c>
      <c r="K157" s="110">
        <v>1</v>
      </c>
      <c r="L157" s="110">
        <v>2</v>
      </c>
      <c r="M157" s="110">
        <v>3</v>
      </c>
    </row>
    <row r="158" spans="1:13" x14ac:dyDescent="0.25">
      <c r="A158" s="111">
        <v>20</v>
      </c>
      <c r="B158" s="112">
        <v>1</v>
      </c>
      <c r="C158" s="113">
        <v>1</v>
      </c>
      <c r="D158" s="113">
        <v>1</v>
      </c>
      <c r="E158" s="113">
        <v>1</v>
      </c>
      <c r="F158" s="113">
        <v>1</v>
      </c>
      <c r="G158" s="113">
        <v>1</v>
      </c>
      <c r="H158" s="113">
        <v>1</v>
      </c>
      <c r="I158" s="113">
        <v>0.98619587697427491</v>
      </c>
      <c r="J158" s="113">
        <v>0.99657256996106569</v>
      </c>
      <c r="K158" s="113">
        <v>0.99838827484425163</v>
      </c>
      <c r="L158" s="113">
        <v>0.99771804815768927</v>
      </c>
      <c r="M158" s="114">
        <v>0.9975789514782254</v>
      </c>
    </row>
    <row r="159" spans="1:13" x14ac:dyDescent="0.25">
      <c r="A159" s="111">
        <v>19</v>
      </c>
      <c r="B159" s="115">
        <v>1</v>
      </c>
      <c r="C159" s="116">
        <v>1</v>
      </c>
      <c r="D159" s="116">
        <v>1</v>
      </c>
      <c r="E159" s="116">
        <v>1</v>
      </c>
      <c r="F159" s="116">
        <v>1</v>
      </c>
      <c r="G159" s="116">
        <v>1</v>
      </c>
      <c r="H159" s="116">
        <v>1</v>
      </c>
      <c r="I159" s="116">
        <v>0.98619587697427491</v>
      </c>
      <c r="J159" s="116">
        <v>0.99657256996106569</v>
      </c>
      <c r="K159" s="116">
        <v>0.99838827484425163</v>
      </c>
      <c r="L159" s="116">
        <v>0.99771804815768927</v>
      </c>
      <c r="M159" s="117">
        <v>0.9975789514782254</v>
      </c>
    </row>
    <row r="160" spans="1:13" x14ac:dyDescent="0.25">
      <c r="A160" s="111">
        <v>18</v>
      </c>
      <c r="B160" s="115">
        <v>1</v>
      </c>
      <c r="C160" s="116">
        <v>1</v>
      </c>
      <c r="D160" s="116">
        <v>1</v>
      </c>
      <c r="E160" s="116">
        <v>1</v>
      </c>
      <c r="F160" s="116">
        <v>1</v>
      </c>
      <c r="G160" s="116">
        <v>1</v>
      </c>
      <c r="H160" s="116">
        <v>1</v>
      </c>
      <c r="I160" s="116">
        <v>0.98619587697427491</v>
      </c>
      <c r="J160" s="116">
        <v>0.99657256996106569</v>
      </c>
      <c r="K160" s="116">
        <v>0.99838827484425163</v>
      </c>
      <c r="L160" s="116">
        <v>0.99771804815768927</v>
      </c>
      <c r="M160" s="117">
        <v>0.9975789514782254</v>
      </c>
    </row>
    <row r="161" spans="1:13" x14ac:dyDescent="0.25">
      <c r="A161" s="111">
        <v>17</v>
      </c>
      <c r="B161" s="115">
        <v>1</v>
      </c>
      <c r="C161" s="116">
        <v>1</v>
      </c>
      <c r="D161" s="116">
        <v>1</v>
      </c>
      <c r="E161" s="116">
        <v>1</v>
      </c>
      <c r="F161" s="116">
        <v>1</v>
      </c>
      <c r="G161" s="116">
        <v>1</v>
      </c>
      <c r="H161" s="116">
        <v>1</v>
      </c>
      <c r="I161" s="116">
        <v>0.98619587697427491</v>
      </c>
      <c r="J161" s="116">
        <v>0.99657256996106569</v>
      </c>
      <c r="K161" s="116">
        <v>0.99838827484425163</v>
      </c>
      <c r="L161" s="116">
        <v>0.99771804815768927</v>
      </c>
      <c r="M161" s="117">
        <v>0.9975789514782254</v>
      </c>
    </row>
    <row r="162" spans="1:13" x14ac:dyDescent="0.25">
      <c r="A162" s="111">
        <v>16</v>
      </c>
      <c r="B162" s="115">
        <v>1</v>
      </c>
      <c r="C162" s="116">
        <v>1</v>
      </c>
      <c r="D162" s="116">
        <v>1</v>
      </c>
      <c r="E162" s="116">
        <v>1</v>
      </c>
      <c r="F162" s="116">
        <v>1</v>
      </c>
      <c r="G162" s="116">
        <v>1</v>
      </c>
      <c r="H162" s="116">
        <v>1</v>
      </c>
      <c r="I162" s="116">
        <v>0.98619587697427491</v>
      </c>
      <c r="J162" s="116">
        <v>0.99657256996106569</v>
      </c>
      <c r="K162" s="116">
        <v>0.99838827484425163</v>
      </c>
      <c r="L162" s="116">
        <v>0.99771804815768927</v>
      </c>
      <c r="M162" s="117">
        <v>0.9975789514782254</v>
      </c>
    </row>
    <row r="163" spans="1:13" x14ac:dyDescent="0.25">
      <c r="A163" s="111">
        <v>15</v>
      </c>
      <c r="B163" s="115">
        <v>1</v>
      </c>
      <c r="C163" s="116">
        <v>1</v>
      </c>
      <c r="D163" s="116">
        <v>1</v>
      </c>
      <c r="E163" s="116">
        <v>1</v>
      </c>
      <c r="F163" s="116">
        <v>1</v>
      </c>
      <c r="G163" s="116">
        <v>1</v>
      </c>
      <c r="H163" s="116">
        <v>1</v>
      </c>
      <c r="I163" s="116">
        <v>0.98619587697427491</v>
      </c>
      <c r="J163" s="116">
        <v>0.99657256996106569</v>
      </c>
      <c r="K163" s="116">
        <v>0.99838827484425163</v>
      </c>
      <c r="L163" s="116">
        <v>0.99771804815768927</v>
      </c>
      <c r="M163" s="117">
        <v>0.9975789514782254</v>
      </c>
    </row>
    <row r="164" spans="1:13" x14ac:dyDescent="0.25">
      <c r="A164" s="111">
        <v>14</v>
      </c>
      <c r="B164" s="115">
        <v>1</v>
      </c>
      <c r="C164" s="116">
        <v>0.99703757772192847</v>
      </c>
      <c r="D164" s="116">
        <v>1</v>
      </c>
      <c r="E164" s="116">
        <v>1</v>
      </c>
      <c r="F164" s="116">
        <v>1</v>
      </c>
      <c r="G164" s="116">
        <v>1</v>
      </c>
      <c r="H164" s="116">
        <v>1</v>
      </c>
      <c r="I164" s="116">
        <v>0.98619587697427491</v>
      </c>
      <c r="J164" s="116">
        <v>0.99657256996106569</v>
      </c>
      <c r="K164" s="116">
        <v>0.99838827484425163</v>
      </c>
      <c r="L164" s="116">
        <v>0.99771804815768927</v>
      </c>
      <c r="M164" s="117">
        <v>0.9975789514782254</v>
      </c>
    </row>
    <row r="165" spans="1:13" x14ac:dyDescent="0.25">
      <c r="A165" s="111">
        <v>13</v>
      </c>
      <c r="B165" s="115">
        <v>1</v>
      </c>
      <c r="C165" s="116">
        <v>0.99112410698043019</v>
      </c>
      <c r="D165" s="116">
        <v>1</v>
      </c>
      <c r="E165" s="116">
        <v>1</v>
      </c>
      <c r="F165" s="116">
        <v>1</v>
      </c>
      <c r="G165" s="116">
        <v>1</v>
      </c>
      <c r="H165" s="116">
        <v>1</v>
      </c>
      <c r="I165" s="116">
        <v>0.98619587697427491</v>
      </c>
      <c r="J165" s="116">
        <v>0.99657256996106569</v>
      </c>
      <c r="K165" s="116">
        <v>0.99838827484425163</v>
      </c>
      <c r="L165" s="116">
        <v>0.99771804815768927</v>
      </c>
      <c r="M165" s="117">
        <v>0.9975789514782254</v>
      </c>
    </row>
    <row r="166" spans="1:13" x14ac:dyDescent="0.25">
      <c r="A166" s="111">
        <v>12</v>
      </c>
      <c r="B166" s="115">
        <v>1</v>
      </c>
      <c r="C166" s="116">
        <v>0.98338214019204928</v>
      </c>
      <c r="D166" s="116">
        <v>1</v>
      </c>
      <c r="E166" s="116">
        <v>1</v>
      </c>
      <c r="F166" s="116">
        <v>1</v>
      </c>
      <c r="G166" s="116">
        <v>1</v>
      </c>
      <c r="H166" s="116">
        <v>1</v>
      </c>
      <c r="I166" s="116">
        <v>0.98619587697427491</v>
      </c>
      <c r="J166" s="116">
        <v>0.99529597663633407</v>
      </c>
      <c r="K166" s="116">
        <v>0.99838827484425163</v>
      </c>
      <c r="L166" s="116">
        <v>0.99771804815768927</v>
      </c>
      <c r="M166" s="117">
        <v>0.9975789514782254</v>
      </c>
    </row>
    <row r="167" spans="1:13" x14ac:dyDescent="0.25">
      <c r="A167" s="111">
        <v>11</v>
      </c>
      <c r="B167" s="115">
        <v>1</v>
      </c>
      <c r="C167" s="116">
        <v>0.97381167735678598</v>
      </c>
      <c r="D167" s="116">
        <v>1</v>
      </c>
      <c r="E167" s="116">
        <v>1</v>
      </c>
      <c r="F167" s="116">
        <v>1</v>
      </c>
      <c r="G167" s="116">
        <v>1</v>
      </c>
      <c r="H167" s="116">
        <v>1</v>
      </c>
      <c r="I167" s="116">
        <v>0.98599218549292011</v>
      </c>
      <c r="J167" s="116">
        <v>0.98984571609908412</v>
      </c>
      <c r="K167" s="116">
        <v>0.99838827484425163</v>
      </c>
      <c r="L167" s="116">
        <v>0.99468885192603107</v>
      </c>
      <c r="M167" s="117">
        <v>0.9975789514782254</v>
      </c>
    </row>
    <row r="168" spans="1:13" x14ac:dyDescent="0.25">
      <c r="A168" s="111">
        <v>10</v>
      </c>
      <c r="B168" s="115">
        <v>1</v>
      </c>
      <c r="C168" s="116">
        <v>0.96241271847464005</v>
      </c>
      <c r="D168" s="116">
        <v>1</v>
      </c>
      <c r="E168" s="116">
        <v>1</v>
      </c>
      <c r="F168" s="116">
        <v>1</v>
      </c>
      <c r="G168" s="116">
        <v>1</v>
      </c>
      <c r="H168" s="116">
        <v>1</v>
      </c>
      <c r="I168" s="116">
        <v>0.98077709146395087</v>
      </c>
      <c r="J168" s="116">
        <v>0.98022178834931595</v>
      </c>
      <c r="K168" s="116">
        <v>0.99492711296493075</v>
      </c>
      <c r="L168" s="116">
        <v>0.98620808330360199</v>
      </c>
      <c r="M168" s="117">
        <v>0.9975789514782254</v>
      </c>
    </row>
    <row r="169" spans="1:13" x14ac:dyDescent="0.25">
      <c r="A169" s="111">
        <v>9</v>
      </c>
      <c r="B169" s="115">
        <v>1</v>
      </c>
      <c r="C169" s="116">
        <v>0.94918526354561161</v>
      </c>
      <c r="D169" s="116">
        <v>0.99963752403921524</v>
      </c>
      <c r="E169" s="116">
        <v>1</v>
      </c>
      <c r="F169" s="116">
        <v>1</v>
      </c>
      <c r="G169" s="116">
        <v>1</v>
      </c>
      <c r="H169" s="116">
        <v>0.99676701647111776</v>
      </c>
      <c r="I169" s="116">
        <v>0.97055059488736695</v>
      </c>
      <c r="J169" s="116">
        <v>0.96642419338702945</v>
      </c>
      <c r="K169" s="116">
        <v>0.98600067679245007</v>
      </c>
      <c r="L169" s="116">
        <v>0.97227574229040203</v>
      </c>
      <c r="M169" s="117">
        <v>0.99136650274879945</v>
      </c>
    </row>
    <row r="170" spans="1:13" x14ac:dyDescent="0.25">
      <c r="A170" s="111">
        <v>8</v>
      </c>
      <c r="B170" s="115">
        <v>0.99937784613229175</v>
      </c>
      <c r="C170" s="116">
        <v>0.93412931256970078</v>
      </c>
      <c r="D170" s="116">
        <v>0.98218885773167863</v>
      </c>
      <c r="E170" s="116">
        <v>1</v>
      </c>
      <c r="F170" s="116">
        <v>1</v>
      </c>
      <c r="G170" s="116">
        <v>1</v>
      </c>
      <c r="H170" s="116">
        <v>0.98476921505056891</v>
      </c>
      <c r="I170" s="116">
        <v>0.95531269576316835</v>
      </c>
      <c r="J170" s="116">
        <v>0.94845293121222463</v>
      </c>
      <c r="K170" s="116">
        <v>0.97160896632680982</v>
      </c>
      <c r="L170" s="116">
        <v>0.95289182888643098</v>
      </c>
      <c r="M170" s="117">
        <v>0.97841107829708462</v>
      </c>
    </row>
    <row r="171" spans="1:13" x14ac:dyDescent="0.25">
      <c r="A171" s="111">
        <v>7</v>
      </c>
      <c r="B171" s="115">
        <v>0.97707982755769129</v>
      </c>
      <c r="C171" s="116">
        <v>0.91724486554690732</v>
      </c>
      <c r="D171" s="116">
        <v>0.95459381228921125</v>
      </c>
      <c r="E171" s="116">
        <v>0.99880736569434514</v>
      </c>
      <c r="F171" s="116">
        <v>0.99551350189037713</v>
      </c>
      <c r="G171" s="116">
        <v>0.99137281421047541</v>
      </c>
      <c r="H171" s="116">
        <v>0.9665316657848847</v>
      </c>
      <c r="I171" s="116">
        <v>0.93506339409135508</v>
      </c>
      <c r="J171" s="116">
        <v>0.92630800182490147</v>
      </c>
      <c r="K171" s="116">
        <v>0.95175198156800978</v>
      </c>
      <c r="L171" s="116">
        <v>0.92805634309168905</v>
      </c>
      <c r="M171" s="117">
        <v>0.9587126781230807</v>
      </c>
    </row>
    <row r="172" spans="1:13" x14ac:dyDescent="0.25">
      <c r="A172" s="111">
        <v>6</v>
      </c>
      <c r="B172" s="115">
        <v>0.94500551291309842</v>
      </c>
      <c r="C172" s="116">
        <v>0.89853192247723146</v>
      </c>
      <c r="D172" s="116">
        <v>0.91685238771181288</v>
      </c>
      <c r="E172" s="116">
        <v>0.97527022169655753</v>
      </c>
      <c r="F172" s="116">
        <v>0.97255729774843203</v>
      </c>
      <c r="G172" s="116">
        <v>0.9627093312574555</v>
      </c>
      <c r="H172" s="116">
        <v>0.94205436867406522</v>
      </c>
      <c r="I172" s="116">
        <v>0.90980268987192725</v>
      </c>
      <c r="J172" s="116">
        <v>0.89998940522505999</v>
      </c>
      <c r="K172" s="116">
        <v>0.92642972251604994</v>
      </c>
      <c r="L172" s="116">
        <v>0.89776928490617636</v>
      </c>
      <c r="M172" s="117">
        <v>0.93227130222678789</v>
      </c>
    </row>
    <row r="173" spans="1:13" x14ac:dyDescent="0.25">
      <c r="A173" s="111">
        <v>5</v>
      </c>
      <c r="B173" s="115">
        <v>0.90315490219851302</v>
      </c>
      <c r="C173" s="116">
        <v>0.87799048336067309</v>
      </c>
      <c r="D173" s="116">
        <v>0.86896458399948373</v>
      </c>
      <c r="E173" s="116">
        <v>0.94314798402203504</v>
      </c>
      <c r="F173" s="116">
        <v>0.941524779293616</v>
      </c>
      <c r="G173" s="116">
        <v>0.92425088948862222</v>
      </c>
      <c r="H173" s="116">
        <v>0.91133732371811027</v>
      </c>
      <c r="I173" s="116">
        <v>0.87953058310488463</v>
      </c>
      <c r="J173" s="116">
        <v>0.86949714141270029</v>
      </c>
      <c r="K173" s="116">
        <v>0.89564218917093041</v>
      </c>
      <c r="L173" s="116">
        <v>0.86203065432989257</v>
      </c>
      <c r="M173" s="117">
        <v>0.89908695060820598</v>
      </c>
    </row>
    <row r="174" spans="1:13" x14ac:dyDescent="0.25">
      <c r="A174" s="111">
        <v>4</v>
      </c>
      <c r="B174" s="115">
        <v>0.85152799541393498</v>
      </c>
      <c r="C174" s="116">
        <v>0.8556205481972321</v>
      </c>
      <c r="D174" s="116">
        <v>0.81093040115222359</v>
      </c>
      <c r="E174" s="116">
        <v>0.90244065267077778</v>
      </c>
      <c r="F174" s="116">
        <v>0.90241594652592916</v>
      </c>
      <c r="G174" s="116">
        <v>0.87599748890397555</v>
      </c>
      <c r="H174" s="116">
        <v>0.87438053091702006</v>
      </c>
      <c r="I174" s="116">
        <v>0.84424707379022745</v>
      </c>
      <c r="J174" s="116">
        <v>0.83483121038782215</v>
      </c>
      <c r="K174" s="116">
        <v>0.85938938153265121</v>
      </c>
      <c r="L174" s="116">
        <v>0.82084045136283801</v>
      </c>
      <c r="M174" s="117">
        <v>0.8591596232673353</v>
      </c>
    </row>
    <row r="175" spans="1:13" x14ac:dyDescent="0.25">
      <c r="A175" s="111">
        <v>3</v>
      </c>
      <c r="B175" s="115">
        <v>0.79012479255936441</v>
      </c>
      <c r="C175" s="116">
        <v>0.83142211698690871</v>
      </c>
      <c r="D175" s="116">
        <v>0.74274983917003246</v>
      </c>
      <c r="E175" s="116">
        <v>0.85314822764278553</v>
      </c>
      <c r="F175" s="116">
        <v>0.85523079944537139</v>
      </c>
      <c r="G175" s="116">
        <v>0.8179491295035155</v>
      </c>
      <c r="H175" s="116">
        <v>0.83118399027079448</v>
      </c>
      <c r="I175" s="116">
        <v>0.80395216192795549</v>
      </c>
      <c r="J175" s="116">
        <v>0.7959916121504258</v>
      </c>
      <c r="K175" s="116">
        <v>0.81767129960121221</v>
      </c>
      <c r="L175" s="116">
        <v>0.77419867600501235</v>
      </c>
      <c r="M175" s="117">
        <v>0.81248932020417541</v>
      </c>
    </row>
    <row r="176" spans="1:13" x14ac:dyDescent="0.25">
      <c r="A176" s="111">
        <v>2</v>
      </c>
      <c r="B176" s="115">
        <v>0.71894529363480131</v>
      </c>
      <c r="C176" s="116">
        <v>0.8053951897297027</v>
      </c>
      <c r="D176" s="116">
        <v>0.66442289805291055</v>
      </c>
      <c r="E176" s="116">
        <v>0.79527070893805851</v>
      </c>
      <c r="F176" s="116">
        <v>0.79996933805194281</v>
      </c>
      <c r="G176" s="116">
        <v>0.75010581128724207</v>
      </c>
      <c r="H176" s="116">
        <v>0.78174770177943342</v>
      </c>
      <c r="I176" s="116">
        <v>0.75864584751806885</v>
      </c>
      <c r="J176" s="116">
        <v>0.75297834670051123</v>
      </c>
      <c r="K176" s="116">
        <v>0.77048794337661353</v>
      </c>
      <c r="L176" s="116">
        <v>0.72210532825641593</v>
      </c>
      <c r="M176" s="117">
        <v>0.75907604141872664</v>
      </c>
    </row>
    <row r="177" spans="1:13" x14ac:dyDescent="0.25">
      <c r="A177" s="111">
        <v>1</v>
      </c>
      <c r="B177" s="118">
        <v>0.63798949864024568</v>
      </c>
      <c r="C177" s="119">
        <v>0.77753976642561429</v>
      </c>
      <c r="D177" s="119">
        <v>0.57594957780085776</v>
      </c>
      <c r="E177" s="119">
        <v>0.72880809655659662</v>
      </c>
      <c r="F177" s="119">
        <v>0.7366315623456432</v>
      </c>
      <c r="G177" s="119">
        <v>0.67246753425515537</v>
      </c>
      <c r="H177" s="119">
        <v>0.72607166544293722</v>
      </c>
      <c r="I177" s="119">
        <v>0.70832813056056765</v>
      </c>
      <c r="J177" s="119">
        <v>0.70579141403807821</v>
      </c>
      <c r="K177" s="119">
        <v>0.71783931285885505</v>
      </c>
      <c r="L177" s="119">
        <v>0.66456040811704842</v>
      </c>
      <c r="M177" s="120">
        <v>0.69891978691098888</v>
      </c>
    </row>
    <row r="178" spans="1:13" x14ac:dyDescent="0.25">
      <c r="B178" s="93"/>
      <c r="C178" s="93"/>
      <c r="D178" s="93"/>
      <c r="E178" s="93"/>
      <c r="F178" s="93"/>
      <c r="G178" s="93"/>
      <c r="H178" s="93"/>
      <c r="I178" s="93"/>
      <c r="J178" s="93"/>
      <c r="K178" s="93"/>
      <c r="L178" s="93"/>
      <c r="M178" s="93"/>
    </row>
    <row r="179" spans="1:13" x14ac:dyDescent="0.25">
      <c r="A179" s="23" t="s">
        <v>9</v>
      </c>
      <c r="B179" s="110">
        <v>4</v>
      </c>
      <c r="C179" s="110">
        <v>5</v>
      </c>
      <c r="D179" s="110">
        <v>6</v>
      </c>
      <c r="E179" s="110">
        <v>7</v>
      </c>
      <c r="F179" s="110">
        <v>8</v>
      </c>
      <c r="G179" s="110">
        <v>9</v>
      </c>
      <c r="H179" s="110">
        <v>10</v>
      </c>
      <c r="I179" s="110">
        <v>11</v>
      </c>
      <c r="J179" s="110">
        <v>12</v>
      </c>
      <c r="K179" s="110">
        <v>1</v>
      </c>
      <c r="L179" s="110">
        <v>2</v>
      </c>
      <c r="M179" s="110">
        <v>3</v>
      </c>
    </row>
    <row r="180" spans="1:13" x14ac:dyDescent="0.25">
      <c r="A180" s="111">
        <v>20</v>
      </c>
      <c r="B180" s="112">
        <v>1</v>
      </c>
      <c r="C180" s="113">
        <v>0.97830076961553925</v>
      </c>
      <c r="D180" s="113">
        <v>1</v>
      </c>
      <c r="E180" s="113">
        <v>1</v>
      </c>
      <c r="F180" s="113">
        <v>1</v>
      </c>
      <c r="G180" s="113">
        <v>1</v>
      </c>
      <c r="H180" s="113">
        <v>1</v>
      </c>
      <c r="I180" s="113">
        <v>0.98555462279176487</v>
      </c>
      <c r="J180" s="113">
        <v>0.99167436247743423</v>
      </c>
      <c r="K180" s="113">
        <v>0.99918976145281335</v>
      </c>
      <c r="L180" s="113">
        <v>0.99806182888418205</v>
      </c>
      <c r="M180" s="114">
        <v>1</v>
      </c>
    </row>
    <row r="181" spans="1:13" x14ac:dyDescent="0.25">
      <c r="A181" s="111">
        <v>19</v>
      </c>
      <c r="B181" s="115">
        <v>1</v>
      </c>
      <c r="C181" s="116">
        <v>0.97830076961553925</v>
      </c>
      <c r="D181" s="116">
        <v>1</v>
      </c>
      <c r="E181" s="116">
        <v>1</v>
      </c>
      <c r="F181" s="116">
        <v>1</v>
      </c>
      <c r="G181" s="116">
        <v>1</v>
      </c>
      <c r="H181" s="116">
        <v>1</v>
      </c>
      <c r="I181" s="116">
        <v>0.98555462279176487</v>
      </c>
      <c r="J181" s="116">
        <v>0.99167436247743423</v>
      </c>
      <c r="K181" s="116">
        <v>0.99918976145281335</v>
      </c>
      <c r="L181" s="116">
        <v>0.99806182888418205</v>
      </c>
      <c r="M181" s="117">
        <v>1</v>
      </c>
    </row>
    <row r="182" spans="1:13" x14ac:dyDescent="0.25">
      <c r="A182" s="111">
        <v>18</v>
      </c>
      <c r="B182" s="115">
        <v>1</v>
      </c>
      <c r="C182" s="116">
        <v>0.97830076961553925</v>
      </c>
      <c r="D182" s="116">
        <v>1</v>
      </c>
      <c r="E182" s="116">
        <v>1</v>
      </c>
      <c r="F182" s="116">
        <v>1</v>
      </c>
      <c r="G182" s="116">
        <v>1</v>
      </c>
      <c r="H182" s="116">
        <v>1</v>
      </c>
      <c r="I182" s="116">
        <v>0.98555462279176487</v>
      </c>
      <c r="J182" s="116">
        <v>0.99167436247743423</v>
      </c>
      <c r="K182" s="116">
        <v>0.99918976145281335</v>
      </c>
      <c r="L182" s="116">
        <v>0.99806182888418205</v>
      </c>
      <c r="M182" s="117">
        <v>1</v>
      </c>
    </row>
    <row r="183" spans="1:13" x14ac:dyDescent="0.25">
      <c r="A183" s="111">
        <v>17</v>
      </c>
      <c r="B183" s="115">
        <v>1</v>
      </c>
      <c r="C183" s="116">
        <v>0.97830076961553925</v>
      </c>
      <c r="D183" s="116">
        <v>1</v>
      </c>
      <c r="E183" s="116">
        <v>1</v>
      </c>
      <c r="F183" s="116">
        <v>1</v>
      </c>
      <c r="G183" s="116">
        <v>1</v>
      </c>
      <c r="H183" s="116">
        <v>1</v>
      </c>
      <c r="I183" s="116">
        <v>0.98555462279176487</v>
      </c>
      <c r="J183" s="116">
        <v>0.99167436247743423</v>
      </c>
      <c r="K183" s="116">
        <v>0.99918976145281335</v>
      </c>
      <c r="L183" s="116">
        <v>0.99806182888418205</v>
      </c>
      <c r="M183" s="117">
        <v>1</v>
      </c>
    </row>
    <row r="184" spans="1:13" x14ac:dyDescent="0.25">
      <c r="A184" s="111">
        <v>16</v>
      </c>
      <c r="B184" s="115">
        <v>1</v>
      </c>
      <c r="C184" s="116">
        <v>0.97830076961553925</v>
      </c>
      <c r="D184" s="116">
        <v>1</v>
      </c>
      <c r="E184" s="116">
        <v>1</v>
      </c>
      <c r="F184" s="116">
        <v>1</v>
      </c>
      <c r="G184" s="116">
        <v>1</v>
      </c>
      <c r="H184" s="116">
        <v>1</v>
      </c>
      <c r="I184" s="116">
        <v>0.98555462279176487</v>
      </c>
      <c r="J184" s="116">
        <v>0.99167436247743423</v>
      </c>
      <c r="K184" s="116">
        <v>0.99918976145281335</v>
      </c>
      <c r="L184" s="116">
        <v>0.99806182888418205</v>
      </c>
      <c r="M184" s="117">
        <v>1</v>
      </c>
    </row>
    <row r="185" spans="1:13" x14ac:dyDescent="0.25">
      <c r="A185" s="111">
        <v>15</v>
      </c>
      <c r="B185" s="115">
        <v>1</v>
      </c>
      <c r="C185" s="116">
        <v>0.97830076961553925</v>
      </c>
      <c r="D185" s="116">
        <v>1</v>
      </c>
      <c r="E185" s="116">
        <v>1</v>
      </c>
      <c r="F185" s="116">
        <v>1</v>
      </c>
      <c r="G185" s="116">
        <v>1</v>
      </c>
      <c r="H185" s="116">
        <v>1</v>
      </c>
      <c r="I185" s="116">
        <v>0.98555462279176487</v>
      </c>
      <c r="J185" s="116">
        <v>0.99167436247743423</v>
      </c>
      <c r="K185" s="116">
        <v>0.99918976145281335</v>
      </c>
      <c r="L185" s="116">
        <v>0.99806182888418205</v>
      </c>
      <c r="M185" s="117">
        <v>1</v>
      </c>
    </row>
    <row r="186" spans="1:13" x14ac:dyDescent="0.25">
      <c r="A186" s="111">
        <v>14</v>
      </c>
      <c r="B186" s="115">
        <v>1</v>
      </c>
      <c r="C186" s="116">
        <v>0.97830076961553925</v>
      </c>
      <c r="D186" s="116">
        <v>1</v>
      </c>
      <c r="E186" s="116">
        <v>1</v>
      </c>
      <c r="F186" s="116">
        <v>1</v>
      </c>
      <c r="G186" s="116">
        <v>1</v>
      </c>
      <c r="H186" s="116">
        <v>1</v>
      </c>
      <c r="I186" s="116">
        <v>0.98555462279176487</v>
      </c>
      <c r="J186" s="116">
        <v>0.99167436247743423</v>
      </c>
      <c r="K186" s="116">
        <v>0.99918976145281335</v>
      </c>
      <c r="L186" s="116">
        <v>0.99806182888418205</v>
      </c>
      <c r="M186" s="117">
        <v>1</v>
      </c>
    </row>
    <row r="187" spans="1:13" x14ac:dyDescent="0.25">
      <c r="A187" s="111">
        <v>13</v>
      </c>
      <c r="B187" s="115">
        <v>1</v>
      </c>
      <c r="C187" s="116">
        <v>0.97830076961553925</v>
      </c>
      <c r="D187" s="116">
        <v>1</v>
      </c>
      <c r="E187" s="116">
        <v>1</v>
      </c>
      <c r="F187" s="116">
        <v>1</v>
      </c>
      <c r="G187" s="116">
        <v>1</v>
      </c>
      <c r="H187" s="116">
        <v>1</v>
      </c>
      <c r="I187" s="116">
        <v>0.98555462279176487</v>
      </c>
      <c r="J187" s="116">
        <v>0.99167436247743423</v>
      </c>
      <c r="K187" s="116">
        <v>0.99918976145281335</v>
      </c>
      <c r="L187" s="116">
        <v>0.99806182888418205</v>
      </c>
      <c r="M187" s="117">
        <v>1</v>
      </c>
    </row>
    <row r="188" spans="1:13" x14ac:dyDescent="0.25">
      <c r="A188" s="111">
        <v>12</v>
      </c>
      <c r="B188" s="115">
        <v>1</v>
      </c>
      <c r="C188" s="116">
        <v>0.97830076961553925</v>
      </c>
      <c r="D188" s="116">
        <v>1</v>
      </c>
      <c r="E188" s="116">
        <v>1</v>
      </c>
      <c r="F188" s="116">
        <v>1</v>
      </c>
      <c r="G188" s="116">
        <v>1</v>
      </c>
      <c r="H188" s="116">
        <v>1</v>
      </c>
      <c r="I188" s="116">
        <v>0.98555462279176487</v>
      </c>
      <c r="J188" s="116">
        <v>0.99167436247743423</v>
      </c>
      <c r="K188" s="116">
        <v>0.99918976145281335</v>
      </c>
      <c r="L188" s="116">
        <v>0.99806182888418205</v>
      </c>
      <c r="M188" s="117">
        <v>1</v>
      </c>
    </row>
    <row r="189" spans="1:13" x14ac:dyDescent="0.25">
      <c r="A189" s="111">
        <v>11</v>
      </c>
      <c r="B189" s="115">
        <v>1</v>
      </c>
      <c r="C189" s="116">
        <v>0.97830076961553925</v>
      </c>
      <c r="D189" s="116">
        <v>1</v>
      </c>
      <c r="E189" s="116">
        <v>1</v>
      </c>
      <c r="F189" s="116">
        <v>1</v>
      </c>
      <c r="G189" s="116">
        <v>1</v>
      </c>
      <c r="H189" s="116">
        <v>1</v>
      </c>
      <c r="I189" s="116">
        <v>0.98555462279176487</v>
      </c>
      <c r="J189" s="116">
        <v>0.99167436247743423</v>
      </c>
      <c r="K189" s="116">
        <v>0.99918976145281335</v>
      </c>
      <c r="L189" s="116">
        <v>0.99806182888418205</v>
      </c>
      <c r="M189" s="117">
        <v>1</v>
      </c>
    </row>
    <row r="190" spans="1:13" x14ac:dyDescent="0.25">
      <c r="A190" s="111">
        <v>10</v>
      </c>
      <c r="B190" s="115">
        <v>1</v>
      </c>
      <c r="C190" s="116">
        <v>0.97322035213730995</v>
      </c>
      <c r="D190" s="116">
        <v>1</v>
      </c>
      <c r="E190" s="116">
        <v>1</v>
      </c>
      <c r="F190" s="116">
        <v>1</v>
      </c>
      <c r="G190" s="116">
        <v>1</v>
      </c>
      <c r="H190" s="116">
        <v>1</v>
      </c>
      <c r="I190" s="116">
        <v>0.98149260646043712</v>
      </c>
      <c r="J190" s="116">
        <v>0.98669013897354962</v>
      </c>
      <c r="K190" s="116">
        <v>0.9980065767230013</v>
      </c>
      <c r="L190" s="116">
        <v>0.99336606172014552</v>
      </c>
      <c r="M190" s="117">
        <v>1</v>
      </c>
    </row>
    <row r="191" spans="1:13" x14ac:dyDescent="0.25">
      <c r="A191" s="111">
        <v>9</v>
      </c>
      <c r="B191" s="115">
        <v>1</v>
      </c>
      <c r="C191" s="116">
        <v>0.95884474711248346</v>
      </c>
      <c r="D191" s="116">
        <v>1</v>
      </c>
      <c r="E191" s="116">
        <v>1</v>
      </c>
      <c r="F191" s="116">
        <v>1</v>
      </c>
      <c r="G191" s="116">
        <v>1</v>
      </c>
      <c r="H191" s="116">
        <v>1</v>
      </c>
      <c r="I191" s="116">
        <v>0.96737829890596794</v>
      </c>
      <c r="J191" s="116">
        <v>0.97441647060955083</v>
      </c>
      <c r="K191" s="116">
        <v>0.98893391999842817</v>
      </c>
      <c r="L191" s="116">
        <v>0.97879432520061738</v>
      </c>
      <c r="M191" s="117">
        <v>0.99541929108666727</v>
      </c>
    </row>
    <row r="192" spans="1:13" x14ac:dyDescent="0.25">
      <c r="A192" s="111">
        <v>8</v>
      </c>
      <c r="B192" s="115">
        <v>0.99170172509805476</v>
      </c>
      <c r="C192" s="116">
        <v>0.93517395454105978</v>
      </c>
      <c r="D192" s="116">
        <v>0.98498319244269705</v>
      </c>
      <c r="E192" s="116">
        <v>1</v>
      </c>
      <c r="F192" s="116">
        <v>1</v>
      </c>
      <c r="G192" s="116">
        <v>1</v>
      </c>
      <c r="H192" s="116">
        <v>0.991918768682437</v>
      </c>
      <c r="I192" s="116">
        <v>0.94321170012835709</v>
      </c>
      <c r="J192" s="116">
        <v>0.95485335738543786</v>
      </c>
      <c r="K192" s="116">
        <v>0.97197179127909394</v>
      </c>
      <c r="L192" s="116">
        <v>0.95434661932559772</v>
      </c>
      <c r="M192" s="117">
        <v>0.97477270497518775</v>
      </c>
    </row>
    <row r="193" spans="1:13" x14ac:dyDescent="0.25">
      <c r="A193" s="111">
        <v>7</v>
      </c>
      <c r="B193" s="115">
        <v>0.95641854071665511</v>
      </c>
      <c r="C193" s="116">
        <v>0.90220797442303868</v>
      </c>
      <c r="D193" s="116">
        <v>0.94954497491771761</v>
      </c>
      <c r="E193" s="116">
        <v>1</v>
      </c>
      <c r="F193" s="116">
        <v>0.99700051794640998</v>
      </c>
      <c r="G193" s="116">
        <v>0.99041849312965757</v>
      </c>
      <c r="H193" s="116">
        <v>0.96139364086757806</v>
      </c>
      <c r="I193" s="116">
        <v>0.90899281012760491</v>
      </c>
      <c r="J193" s="116">
        <v>0.92800079930121071</v>
      </c>
      <c r="K193" s="116">
        <v>0.94712019056499874</v>
      </c>
      <c r="L193" s="116">
        <v>0.92002294409508623</v>
      </c>
      <c r="M193" s="117">
        <v>0.94174789565361239</v>
      </c>
    </row>
    <row r="194" spans="1:13" x14ac:dyDescent="0.25">
      <c r="A194" s="111">
        <v>6</v>
      </c>
      <c r="B194" s="115">
        <v>0.90619030999209971</v>
      </c>
      <c r="C194" s="116">
        <v>0.85994680675842006</v>
      </c>
      <c r="D194" s="116">
        <v>0.9001437399297838</v>
      </c>
      <c r="E194" s="116">
        <v>0.97115815606346489</v>
      </c>
      <c r="F194" s="116">
        <v>0.96956631797761361</v>
      </c>
      <c r="G194" s="116">
        <v>0.94982344276438901</v>
      </c>
      <c r="H194" s="116">
        <v>0.91811682928995841</v>
      </c>
      <c r="I194" s="116">
        <v>0.86472162890371118</v>
      </c>
      <c r="J194" s="116">
        <v>0.89385879635686938</v>
      </c>
      <c r="K194" s="116">
        <v>0.91437911785614268</v>
      </c>
      <c r="L194" s="116">
        <v>0.87582329950908311</v>
      </c>
      <c r="M194" s="117">
        <v>0.89634486312194117</v>
      </c>
    </row>
    <row r="195" spans="1:13" x14ac:dyDescent="0.25">
      <c r="A195" s="111">
        <v>5</v>
      </c>
      <c r="B195" s="115">
        <v>0.84101703292438901</v>
      </c>
      <c r="C195" s="116">
        <v>0.80839045154720401</v>
      </c>
      <c r="D195" s="116">
        <v>0.83677948747889563</v>
      </c>
      <c r="E195" s="116">
        <v>0.9305342145971478</v>
      </c>
      <c r="F195" s="116">
        <v>0.93227055287421978</v>
      </c>
      <c r="G195" s="116">
        <v>0.89512094194026948</v>
      </c>
      <c r="H195" s="116">
        <v>0.86208833394957829</v>
      </c>
      <c r="I195" s="116">
        <v>0.81039815645667601</v>
      </c>
      <c r="J195" s="116">
        <v>0.85242734855241387</v>
      </c>
      <c r="K195" s="116">
        <v>0.87374857315252563</v>
      </c>
      <c r="L195" s="116">
        <v>0.82174768556758826</v>
      </c>
      <c r="M195" s="117">
        <v>0.8385636073801741</v>
      </c>
    </row>
    <row r="196" spans="1:13" x14ac:dyDescent="0.25">
      <c r="A196" s="111">
        <v>4</v>
      </c>
      <c r="B196" s="115">
        <v>0.76089870951352245</v>
      </c>
      <c r="C196" s="116">
        <v>0.74753890878939089</v>
      </c>
      <c r="D196" s="116">
        <v>0.75945221756505332</v>
      </c>
      <c r="E196" s="116">
        <v>0.87888283625461372</v>
      </c>
      <c r="F196" s="116">
        <v>0.88511322263622816</v>
      </c>
      <c r="G196" s="116">
        <v>0.82631099065729885</v>
      </c>
      <c r="H196" s="116">
        <v>0.79330815484643769</v>
      </c>
      <c r="I196" s="116">
        <v>0.74602239278649951</v>
      </c>
      <c r="J196" s="116">
        <v>0.80370645588784417</v>
      </c>
      <c r="K196" s="116">
        <v>0.8252285564541475</v>
      </c>
      <c r="L196" s="116">
        <v>0.7577961022706019</v>
      </c>
      <c r="M196" s="117">
        <v>0.76840412842831141</v>
      </c>
    </row>
    <row r="197" spans="1:13" x14ac:dyDescent="0.25">
      <c r="A197" s="111">
        <v>3</v>
      </c>
      <c r="B197" s="115">
        <v>0.66583533975950027</v>
      </c>
      <c r="C197" s="116">
        <v>0.67739217848498023</v>
      </c>
      <c r="D197" s="116">
        <v>0.66816193018825665</v>
      </c>
      <c r="E197" s="116">
        <v>0.81620402103586298</v>
      </c>
      <c r="F197" s="116">
        <v>0.82809432726363896</v>
      </c>
      <c r="G197" s="116">
        <v>0.74339358891547724</v>
      </c>
      <c r="H197" s="116">
        <v>0.71177629198053638</v>
      </c>
      <c r="I197" s="116">
        <v>0.67159433789318146</v>
      </c>
      <c r="J197" s="116">
        <v>0.7476961183631603</v>
      </c>
      <c r="K197" s="116">
        <v>0.7688190677610085</v>
      </c>
      <c r="L197" s="116">
        <v>0.68396854961812381</v>
      </c>
      <c r="M197" s="117">
        <v>0.68586642626635297</v>
      </c>
    </row>
    <row r="198" spans="1:13" x14ac:dyDescent="0.25">
      <c r="A198" s="111">
        <v>2</v>
      </c>
      <c r="B198" s="115">
        <v>0.55582692366232267</v>
      </c>
      <c r="C198" s="116">
        <v>0.59795026063397216</v>
      </c>
      <c r="D198" s="116">
        <v>0.56290862534850572</v>
      </c>
      <c r="E198" s="116">
        <v>0.74249776894089525</v>
      </c>
      <c r="F198" s="116">
        <v>0.7612138667564522</v>
      </c>
      <c r="G198" s="116">
        <v>0.64636873671480466</v>
      </c>
      <c r="H198" s="116">
        <v>0.61749274535187471</v>
      </c>
      <c r="I198" s="116">
        <v>0.58711399177672186</v>
      </c>
      <c r="J198" s="116">
        <v>0.68439633597836225</v>
      </c>
      <c r="K198" s="116">
        <v>0.70452010707310841</v>
      </c>
      <c r="L198" s="116">
        <v>0.6002650276101541</v>
      </c>
      <c r="M198" s="117">
        <v>0.59095050089429857</v>
      </c>
    </row>
    <row r="199" spans="1:13" x14ac:dyDescent="0.25">
      <c r="A199" s="111">
        <v>1</v>
      </c>
      <c r="B199" s="118">
        <v>0.43087346122198938</v>
      </c>
      <c r="C199" s="119">
        <v>0.50921315523636679</v>
      </c>
      <c r="D199" s="119">
        <v>0.44369230304580054</v>
      </c>
      <c r="E199" s="119">
        <v>0.65776407996971065</v>
      </c>
      <c r="F199" s="119">
        <v>0.68447184111466775</v>
      </c>
      <c r="G199" s="119">
        <v>0.5352364340552811</v>
      </c>
      <c r="H199" s="119">
        <v>0.51045751496045233</v>
      </c>
      <c r="I199" s="119">
        <v>0.49258135443712081</v>
      </c>
      <c r="J199" s="119">
        <v>0.61380710873345001</v>
      </c>
      <c r="K199" s="119">
        <v>0.63233167439044735</v>
      </c>
      <c r="L199" s="119">
        <v>0.50668553624669277</v>
      </c>
      <c r="M199" s="120">
        <v>0.48365635231214843</v>
      </c>
    </row>
    <row r="201" spans="1:13" x14ac:dyDescent="0.25">
      <c r="A201" s="121" t="s">
        <v>153</v>
      </c>
      <c r="B201" s="122">
        <v>4</v>
      </c>
      <c r="C201" s="122">
        <v>5</v>
      </c>
      <c r="D201" s="122">
        <v>6</v>
      </c>
      <c r="E201" s="122">
        <v>7</v>
      </c>
      <c r="F201" s="122">
        <v>8</v>
      </c>
      <c r="G201" s="122">
        <v>9</v>
      </c>
      <c r="H201" s="122">
        <v>10</v>
      </c>
      <c r="I201" s="122">
        <v>11</v>
      </c>
      <c r="J201" s="122">
        <v>12</v>
      </c>
      <c r="K201" s="122">
        <v>1</v>
      </c>
      <c r="L201" s="122">
        <v>2</v>
      </c>
      <c r="M201" s="122">
        <v>3</v>
      </c>
    </row>
    <row r="202" spans="1:13" x14ac:dyDescent="0.25">
      <c r="A202" s="123">
        <v>20</v>
      </c>
      <c r="B202" s="124" t="b">
        <f>IF(入力!$E$16="北海道",B4,IF(入力!$E$16="東北",B26,IF(入力!$E$16="東京",B48,IF(入力!$E$16="中部",B70,IF(入力!$E$16="北陸",B92,IF(入力!$E$16="関西",B114,IF(入力!$E$16="中国",B136,IF(入力!$E$16="四国",B158,IF(入力!$E$16="九州",B180)))))))))</f>
        <v>0</v>
      </c>
      <c r="C202" s="124" t="b">
        <f>IF(入力!$E$16="北海道",C4,IF(入力!$E$16="東北",C26,IF(入力!$E$16="東京",C48,IF(入力!$E$16="中部",C70,IF(入力!$E$16="北陸",C92,IF(入力!$E$16="関西",C114,IF(入力!$E$16="中国",C136,IF(入力!$E$16="四国",C158,IF(入力!$E$16="九州",C180)))))))))</f>
        <v>0</v>
      </c>
      <c r="D202" s="124" t="b">
        <f>IF(入力!$E$16="北海道",D4,IF(入力!$E$16="東北",D26,IF(入力!$E$16="東京",D48,IF(入力!$E$16="中部",D70,IF(入力!$E$16="北陸",D92,IF(入力!$E$16="関西",D114,IF(入力!$E$16="中国",D136,IF(入力!$E$16="四国",D158,IF(入力!$E$16="九州",D180)))))))))</f>
        <v>0</v>
      </c>
      <c r="E202" s="124" t="b">
        <f>IF(入力!$E$16="北海道",E4,IF(入力!$E$16="東北",E26,IF(入力!$E$16="東京",E48,IF(入力!$E$16="中部",E70,IF(入力!$E$16="北陸",E92,IF(入力!$E$16="関西",E114,IF(入力!$E$16="中国",E136,IF(入力!$E$16="四国",E158,IF(入力!$E$16="九州",E180)))))))))</f>
        <v>0</v>
      </c>
      <c r="F202" s="124" t="b">
        <f>IF(入力!$E$16="北海道",F4,IF(入力!$E$16="東北",F26,IF(入力!$E$16="東京",F48,IF(入力!$E$16="中部",F70,IF(入力!$E$16="北陸",F92,IF(入力!$E$16="関西",F114,IF(入力!$E$16="中国",F136,IF(入力!$E$16="四国",F158,IF(入力!$E$16="九州",F180)))))))))</f>
        <v>0</v>
      </c>
      <c r="G202" s="124" t="b">
        <f>IF(入力!$E$16="北海道",G4,IF(入力!$E$16="東北",G26,IF(入力!$E$16="東京",G48,IF(入力!$E$16="中部",G70,IF(入力!$E$16="北陸",G92,IF(入力!$E$16="関西",G114,IF(入力!$E$16="中国",G136,IF(入力!$E$16="四国",G158,IF(入力!$E$16="九州",G180)))))))))</f>
        <v>0</v>
      </c>
      <c r="H202" s="124" t="b">
        <f>IF(入力!$E$16="北海道",H4,IF(入力!$E$16="東北",H26,IF(入力!$E$16="東京",H48,IF(入力!$E$16="中部",H70,IF(入力!$E$16="北陸",H92,IF(入力!$E$16="関西",H114,IF(入力!$E$16="中国",H136,IF(入力!$E$16="四国",H158,IF(入力!$E$16="九州",H180)))))))))</f>
        <v>0</v>
      </c>
      <c r="I202" s="124" t="b">
        <f>IF(入力!$E$16="北海道",I4,IF(入力!$E$16="東北",I26,IF(入力!$E$16="東京",I48,IF(入力!$E$16="中部",I70,IF(入力!$E$16="北陸",I92,IF(入力!$E$16="関西",I114,IF(入力!$E$16="中国",I136,IF(入力!$E$16="四国",I158,IF(入力!$E$16="九州",I180)))))))))</f>
        <v>0</v>
      </c>
      <c r="J202" s="124" t="b">
        <f>IF(入力!$E$16="北海道",J4,IF(入力!$E$16="東北",J26,IF(入力!$E$16="東京",J48,IF(入力!$E$16="中部",J70,IF(入力!$E$16="北陸",J92,IF(入力!$E$16="関西",J114,IF(入力!$E$16="中国",J136,IF(入力!$E$16="四国",J158,IF(入力!$E$16="九州",J180)))))))))</f>
        <v>0</v>
      </c>
      <c r="K202" s="124" t="b">
        <f>IF(入力!$E$16="北海道",K4,IF(入力!$E$16="東北",K26,IF(入力!$E$16="東京",K48,IF(入力!$E$16="中部",K70,IF(入力!$E$16="北陸",K92,IF(入力!$E$16="関西",K114,IF(入力!$E$16="中国",K136,IF(入力!$E$16="四国",K158,IF(入力!$E$16="九州",K180)))))))))</f>
        <v>0</v>
      </c>
      <c r="L202" s="124" t="b">
        <f>IF(入力!$E$16="北海道",L4,IF(入力!$E$16="東北",L26,IF(入力!$E$16="東京",L48,IF(入力!$E$16="中部",L70,IF(入力!$E$16="北陸",L92,IF(入力!$E$16="関西",L114,IF(入力!$E$16="中国",L136,IF(入力!$E$16="四国",L158,IF(入力!$E$16="九州",L180)))))))))</f>
        <v>0</v>
      </c>
      <c r="M202" s="124" t="b">
        <f>IF(入力!$E$16="北海道",M4,IF(入力!$E$16="東北",M26,IF(入力!$E$16="東京",M48,IF(入力!$E$16="中部",M70,IF(入力!$E$16="北陸",M92,IF(入力!$E$16="関西",M114,IF(入力!$E$16="中国",M136,IF(入力!$E$16="四国",M158,IF(入力!$E$16="九州",M180)))))))))</f>
        <v>0</v>
      </c>
    </row>
    <row r="203" spans="1:13" x14ac:dyDescent="0.25">
      <c r="A203" s="123">
        <v>19</v>
      </c>
      <c r="B203" s="124" t="b">
        <f>IF(入力!$E$16="北海道",B5,IF(入力!$E$16="東北",B27,IF(入力!$E$16="東京",B49,IF(入力!$E$16="中部",B71,IF(入力!$E$16="北陸",B93,IF(入力!$E$16="関西",B115,IF(入力!$E$16="中国",B137,IF(入力!$E$16="四国",B159,IF(入力!$E$16="九州",B181)))))))))</f>
        <v>0</v>
      </c>
      <c r="C203" s="124" t="b">
        <f>IF(入力!$E$16="北海道",C5,IF(入力!$E$16="東北",C27,IF(入力!$E$16="東京",C49,IF(入力!$E$16="中部",C71,IF(入力!$E$16="北陸",C93,IF(入力!$E$16="関西",C115,IF(入力!$E$16="中国",C137,IF(入力!$E$16="四国",C159,IF(入力!$E$16="九州",C181)))))))))</f>
        <v>0</v>
      </c>
      <c r="D203" s="124" t="b">
        <f>IF(入力!$E$16="北海道",D5,IF(入力!$E$16="東北",D27,IF(入力!$E$16="東京",D49,IF(入力!$E$16="中部",D71,IF(入力!$E$16="北陸",D93,IF(入力!$E$16="関西",D115,IF(入力!$E$16="中国",D137,IF(入力!$E$16="四国",D159,IF(入力!$E$16="九州",D181)))))))))</f>
        <v>0</v>
      </c>
      <c r="E203" s="124" t="b">
        <f>IF(入力!$E$16="北海道",E5,IF(入力!$E$16="東北",E27,IF(入力!$E$16="東京",E49,IF(入力!$E$16="中部",E71,IF(入力!$E$16="北陸",E93,IF(入力!$E$16="関西",E115,IF(入力!$E$16="中国",E137,IF(入力!$E$16="四国",E159,IF(入力!$E$16="九州",E181)))))))))</f>
        <v>0</v>
      </c>
      <c r="F203" s="124" t="b">
        <f>IF(入力!$E$16="北海道",F5,IF(入力!$E$16="東北",F27,IF(入力!$E$16="東京",F49,IF(入力!$E$16="中部",F71,IF(入力!$E$16="北陸",F93,IF(入力!$E$16="関西",F115,IF(入力!$E$16="中国",F137,IF(入力!$E$16="四国",F159,IF(入力!$E$16="九州",F181)))))))))</f>
        <v>0</v>
      </c>
      <c r="G203" s="124" t="b">
        <f>IF(入力!$E$16="北海道",G5,IF(入力!$E$16="東北",G27,IF(入力!$E$16="東京",G49,IF(入力!$E$16="中部",G71,IF(入力!$E$16="北陸",G93,IF(入力!$E$16="関西",G115,IF(入力!$E$16="中国",G137,IF(入力!$E$16="四国",G159,IF(入力!$E$16="九州",G181)))))))))</f>
        <v>0</v>
      </c>
      <c r="H203" s="124" t="b">
        <f>IF(入力!$E$16="北海道",H5,IF(入力!$E$16="東北",H27,IF(入力!$E$16="東京",H49,IF(入力!$E$16="中部",H71,IF(入力!$E$16="北陸",H93,IF(入力!$E$16="関西",H115,IF(入力!$E$16="中国",H137,IF(入力!$E$16="四国",H159,IF(入力!$E$16="九州",H181)))))))))</f>
        <v>0</v>
      </c>
      <c r="I203" s="124" t="b">
        <f>IF(入力!$E$16="北海道",I5,IF(入力!$E$16="東北",I27,IF(入力!$E$16="東京",I49,IF(入力!$E$16="中部",I71,IF(入力!$E$16="北陸",I93,IF(入力!$E$16="関西",I115,IF(入力!$E$16="中国",I137,IF(入力!$E$16="四国",I159,IF(入力!$E$16="九州",I181)))))))))</f>
        <v>0</v>
      </c>
      <c r="J203" s="124" t="b">
        <f>IF(入力!$E$16="北海道",J5,IF(入力!$E$16="東北",J27,IF(入力!$E$16="東京",J49,IF(入力!$E$16="中部",J71,IF(入力!$E$16="北陸",J93,IF(入力!$E$16="関西",J115,IF(入力!$E$16="中国",J137,IF(入力!$E$16="四国",J159,IF(入力!$E$16="九州",J181)))))))))</f>
        <v>0</v>
      </c>
      <c r="K203" s="124" t="b">
        <f>IF(入力!$E$16="北海道",K5,IF(入力!$E$16="東北",K27,IF(入力!$E$16="東京",K49,IF(入力!$E$16="中部",K71,IF(入力!$E$16="北陸",K93,IF(入力!$E$16="関西",K115,IF(入力!$E$16="中国",K137,IF(入力!$E$16="四国",K159,IF(入力!$E$16="九州",K181)))))))))</f>
        <v>0</v>
      </c>
      <c r="L203" s="124" t="b">
        <f>IF(入力!$E$16="北海道",L5,IF(入力!$E$16="東北",L27,IF(入力!$E$16="東京",L49,IF(入力!$E$16="中部",L71,IF(入力!$E$16="北陸",L93,IF(入力!$E$16="関西",L115,IF(入力!$E$16="中国",L137,IF(入力!$E$16="四国",L159,IF(入力!$E$16="九州",L181)))))))))</f>
        <v>0</v>
      </c>
      <c r="M203" s="124" t="b">
        <f>IF(入力!$E$16="北海道",M5,IF(入力!$E$16="東北",M27,IF(入力!$E$16="東京",M49,IF(入力!$E$16="中部",M71,IF(入力!$E$16="北陸",M93,IF(入力!$E$16="関西",M115,IF(入力!$E$16="中国",M137,IF(入力!$E$16="四国",M159,IF(入力!$E$16="九州",M181)))))))))</f>
        <v>0</v>
      </c>
    </row>
    <row r="204" spans="1:13" x14ac:dyDescent="0.25">
      <c r="A204" s="123">
        <v>18</v>
      </c>
      <c r="B204" s="124" t="b">
        <f>IF(入力!$E$16="北海道",B6,IF(入力!$E$16="東北",B28,IF(入力!$E$16="東京",B50,IF(入力!$E$16="中部",B72,IF(入力!$E$16="北陸",B94,IF(入力!$E$16="関西",B116,IF(入力!$E$16="中国",B138,IF(入力!$E$16="四国",B160,IF(入力!$E$16="九州",B182)))))))))</f>
        <v>0</v>
      </c>
      <c r="C204" s="124" t="b">
        <f>IF(入力!$E$16="北海道",C6,IF(入力!$E$16="東北",C28,IF(入力!$E$16="東京",C50,IF(入力!$E$16="中部",C72,IF(入力!$E$16="北陸",C94,IF(入力!$E$16="関西",C116,IF(入力!$E$16="中国",C138,IF(入力!$E$16="四国",C160,IF(入力!$E$16="九州",C182)))))))))</f>
        <v>0</v>
      </c>
      <c r="D204" s="124" t="b">
        <f>IF(入力!$E$16="北海道",D6,IF(入力!$E$16="東北",D28,IF(入力!$E$16="東京",D50,IF(入力!$E$16="中部",D72,IF(入力!$E$16="北陸",D94,IF(入力!$E$16="関西",D116,IF(入力!$E$16="中国",D138,IF(入力!$E$16="四国",D160,IF(入力!$E$16="九州",D182)))))))))</f>
        <v>0</v>
      </c>
      <c r="E204" s="124" t="b">
        <f>IF(入力!$E$16="北海道",E6,IF(入力!$E$16="東北",E28,IF(入力!$E$16="東京",E50,IF(入力!$E$16="中部",E72,IF(入力!$E$16="北陸",E94,IF(入力!$E$16="関西",E116,IF(入力!$E$16="中国",E138,IF(入力!$E$16="四国",E160,IF(入力!$E$16="九州",E182)))))))))</f>
        <v>0</v>
      </c>
      <c r="F204" s="124" t="b">
        <f>IF(入力!$E$16="北海道",F6,IF(入力!$E$16="東北",F28,IF(入力!$E$16="東京",F50,IF(入力!$E$16="中部",F72,IF(入力!$E$16="北陸",F94,IF(入力!$E$16="関西",F116,IF(入力!$E$16="中国",F138,IF(入力!$E$16="四国",F160,IF(入力!$E$16="九州",F182)))))))))</f>
        <v>0</v>
      </c>
      <c r="G204" s="124" t="b">
        <f>IF(入力!$E$16="北海道",G6,IF(入力!$E$16="東北",G28,IF(入力!$E$16="東京",G50,IF(入力!$E$16="中部",G72,IF(入力!$E$16="北陸",G94,IF(入力!$E$16="関西",G116,IF(入力!$E$16="中国",G138,IF(入力!$E$16="四国",G160,IF(入力!$E$16="九州",G182)))))))))</f>
        <v>0</v>
      </c>
      <c r="H204" s="124" t="b">
        <f>IF(入力!$E$16="北海道",H6,IF(入力!$E$16="東北",H28,IF(入力!$E$16="東京",H50,IF(入力!$E$16="中部",H72,IF(入力!$E$16="北陸",H94,IF(入力!$E$16="関西",H116,IF(入力!$E$16="中国",H138,IF(入力!$E$16="四国",H160,IF(入力!$E$16="九州",H182)))))))))</f>
        <v>0</v>
      </c>
      <c r="I204" s="124" t="b">
        <f>IF(入力!$E$16="北海道",I6,IF(入力!$E$16="東北",I28,IF(入力!$E$16="東京",I50,IF(入力!$E$16="中部",I72,IF(入力!$E$16="北陸",I94,IF(入力!$E$16="関西",I116,IF(入力!$E$16="中国",I138,IF(入力!$E$16="四国",I160,IF(入力!$E$16="九州",I182)))))))))</f>
        <v>0</v>
      </c>
      <c r="J204" s="124" t="b">
        <f>IF(入力!$E$16="北海道",J6,IF(入力!$E$16="東北",J28,IF(入力!$E$16="東京",J50,IF(入力!$E$16="中部",J72,IF(入力!$E$16="北陸",J94,IF(入力!$E$16="関西",J116,IF(入力!$E$16="中国",J138,IF(入力!$E$16="四国",J160,IF(入力!$E$16="九州",J182)))))))))</f>
        <v>0</v>
      </c>
      <c r="K204" s="124" t="b">
        <f>IF(入力!$E$16="北海道",K6,IF(入力!$E$16="東北",K28,IF(入力!$E$16="東京",K50,IF(入力!$E$16="中部",K72,IF(入力!$E$16="北陸",K94,IF(入力!$E$16="関西",K116,IF(入力!$E$16="中国",K138,IF(入力!$E$16="四国",K160,IF(入力!$E$16="九州",K182)))))))))</f>
        <v>0</v>
      </c>
      <c r="L204" s="124" t="b">
        <f>IF(入力!$E$16="北海道",L6,IF(入力!$E$16="東北",L28,IF(入力!$E$16="東京",L50,IF(入力!$E$16="中部",L72,IF(入力!$E$16="北陸",L94,IF(入力!$E$16="関西",L116,IF(入力!$E$16="中国",L138,IF(入力!$E$16="四国",L160,IF(入力!$E$16="九州",L182)))))))))</f>
        <v>0</v>
      </c>
      <c r="M204" s="124" t="b">
        <f>IF(入力!$E$16="北海道",M6,IF(入力!$E$16="東北",M28,IF(入力!$E$16="東京",M50,IF(入力!$E$16="中部",M72,IF(入力!$E$16="北陸",M94,IF(入力!$E$16="関西",M116,IF(入力!$E$16="中国",M138,IF(入力!$E$16="四国",M160,IF(入力!$E$16="九州",M182)))))))))</f>
        <v>0</v>
      </c>
    </row>
    <row r="205" spans="1:13" x14ac:dyDescent="0.25">
      <c r="A205" s="123">
        <v>17</v>
      </c>
      <c r="B205" s="124" t="b">
        <f>IF(入力!$E$16="北海道",B7,IF(入力!$E$16="東北",B29,IF(入力!$E$16="東京",B51,IF(入力!$E$16="中部",B73,IF(入力!$E$16="北陸",B95,IF(入力!$E$16="関西",B117,IF(入力!$E$16="中国",B139,IF(入力!$E$16="四国",B161,IF(入力!$E$16="九州",B183)))))))))</f>
        <v>0</v>
      </c>
      <c r="C205" s="124" t="b">
        <f>IF(入力!$E$16="北海道",C7,IF(入力!$E$16="東北",C29,IF(入力!$E$16="東京",C51,IF(入力!$E$16="中部",C73,IF(入力!$E$16="北陸",C95,IF(入力!$E$16="関西",C117,IF(入力!$E$16="中国",C139,IF(入力!$E$16="四国",C161,IF(入力!$E$16="九州",C183)))))))))</f>
        <v>0</v>
      </c>
      <c r="D205" s="124" t="b">
        <f>IF(入力!$E$16="北海道",D7,IF(入力!$E$16="東北",D29,IF(入力!$E$16="東京",D51,IF(入力!$E$16="中部",D73,IF(入力!$E$16="北陸",D95,IF(入力!$E$16="関西",D117,IF(入力!$E$16="中国",D139,IF(入力!$E$16="四国",D161,IF(入力!$E$16="九州",D183)))))))))</f>
        <v>0</v>
      </c>
      <c r="E205" s="124" t="b">
        <f>IF(入力!$E$16="北海道",E7,IF(入力!$E$16="東北",E29,IF(入力!$E$16="東京",E51,IF(入力!$E$16="中部",E73,IF(入力!$E$16="北陸",E95,IF(入力!$E$16="関西",E117,IF(入力!$E$16="中国",E139,IF(入力!$E$16="四国",E161,IF(入力!$E$16="九州",E183)))))))))</f>
        <v>0</v>
      </c>
      <c r="F205" s="124" t="b">
        <f>IF(入力!$E$16="北海道",F7,IF(入力!$E$16="東北",F29,IF(入力!$E$16="東京",F51,IF(入力!$E$16="中部",F73,IF(入力!$E$16="北陸",F95,IF(入力!$E$16="関西",F117,IF(入力!$E$16="中国",F139,IF(入力!$E$16="四国",F161,IF(入力!$E$16="九州",F183)))))))))</f>
        <v>0</v>
      </c>
      <c r="G205" s="124" t="b">
        <f>IF(入力!$E$16="北海道",G7,IF(入力!$E$16="東北",G29,IF(入力!$E$16="東京",G51,IF(入力!$E$16="中部",G73,IF(入力!$E$16="北陸",G95,IF(入力!$E$16="関西",G117,IF(入力!$E$16="中国",G139,IF(入力!$E$16="四国",G161,IF(入力!$E$16="九州",G183)))))))))</f>
        <v>0</v>
      </c>
      <c r="H205" s="124" t="b">
        <f>IF(入力!$E$16="北海道",H7,IF(入力!$E$16="東北",H29,IF(入力!$E$16="東京",H51,IF(入力!$E$16="中部",H73,IF(入力!$E$16="北陸",H95,IF(入力!$E$16="関西",H117,IF(入力!$E$16="中国",H139,IF(入力!$E$16="四国",H161,IF(入力!$E$16="九州",H183)))))))))</f>
        <v>0</v>
      </c>
      <c r="I205" s="124" t="b">
        <f>IF(入力!$E$16="北海道",I7,IF(入力!$E$16="東北",I29,IF(入力!$E$16="東京",I51,IF(入力!$E$16="中部",I73,IF(入力!$E$16="北陸",I95,IF(入力!$E$16="関西",I117,IF(入力!$E$16="中国",I139,IF(入力!$E$16="四国",I161,IF(入力!$E$16="九州",I183)))))))))</f>
        <v>0</v>
      </c>
      <c r="J205" s="124" t="b">
        <f>IF(入力!$E$16="北海道",J7,IF(入力!$E$16="東北",J29,IF(入力!$E$16="東京",J51,IF(入力!$E$16="中部",J73,IF(入力!$E$16="北陸",J95,IF(入力!$E$16="関西",J117,IF(入力!$E$16="中国",J139,IF(入力!$E$16="四国",J161,IF(入力!$E$16="九州",J183)))))))))</f>
        <v>0</v>
      </c>
      <c r="K205" s="124" t="b">
        <f>IF(入力!$E$16="北海道",K7,IF(入力!$E$16="東北",K29,IF(入力!$E$16="東京",K51,IF(入力!$E$16="中部",K73,IF(入力!$E$16="北陸",K95,IF(入力!$E$16="関西",K117,IF(入力!$E$16="中国",K139,IF(入力!$E$16="四国",K161,IF(入力!$E$16="九州",K183)))))))))</f>
        <v>0</v>
      </c>
      <c r="L205" s="124" t="b">
        <f>IF(入力!$E$16="北海道",L7,IF(入力!$E$16="東北",L29,IF(入力!$E$16="東京",L51,IF(入力!$E$16="中部",L73,IF(入力!$E$16="北陸",L95,IF(入力!$E$16="関西",L117,IF(入力!$E$16="中国",L139,IF(入力!$E$16="四国",L161,IF(入力!$E$16="九州",L183)))))))))</f>
        <v>0</v>
      </c>
      <c r="M205" s="124" t="b">
        <f>IF(入力!$E$16="北海道",M7,IF(入力!$E$16="東北",M29,IF(入力!$E$16="東京",M51,IF(入力!$E$16="中部",M73,IF(入力!$E$16="北陸",M95,IF(入力!$E$16="関西",M117,IF(入力!$E$16="中国",M139,IF(入力!$E$16="四国",M161,IF(入力!$E$16="九州",M183)))))))))</f>
        <v>0</v>
      </c>
    </row>
    <row r="206" spans="1:13" x14ac:dyDescent="0.25">
      <c r="A206" s="123">
        <v>16</v>
      </c>
      <c r="B206" s="124" t="b">
        <f>IF(入力!$E$16="北海道",B8,IF(入力!$E$16="東北",B30,IF(入力!$E$16="東京",B52,IF(入力!$E$16="中部",B74,IF(入力!$E$16="北陸",B96,IF(入力!$E$16="関西",B118,IF(入力!$E$16="中国",B140,IF(入力!$E$16="四国",B162,IF(入力!$E$16="九州",B184)))))))))</f>
        <v>0</v>
      </c>
      <c r="C206" s="124" t="b">
        <f>IF(入力!$E$16="北海道",C8,IF(入力!$E$16="東北",C30,IF(入力!$E$16="東京",C52,IF(入力!$E$16="中部",C74,IF(入力!$E$16="北陸",C96,IF(入力!$E$16="関西",C118,IF(入力!$E$16="中国",C140,IF(入力!$E$16="四国",C162,IF(入力!$E$16="九州",C184)))))))))</f>
        <v>0</v>
      </c>
      <c r="D206" s="124" t="b">
        <f>IF(入力!$E$16="北海道",D8,IF(入力!$E$16="東北",D30,IF(入力!$E$16="東京",D52,IF(入力!$E$16="中部",D74,IF(入力!$E$16="北陸",D96,IF(入力!$E$16="関西",D118,IF(入力!$E$16="中国",D140,IF(入力!$E$16="四国",D162,IF(入力!$E$16="九州",D184)))))))))</f>
        <v>0</v>
      </c>
      <c r="E206" s="124" t="b">
        <f>IF(入力!$E$16="北海道",E8,IF(入力!$E$16="東北",E30,IF(入力!$E$16="東京",E52,IF(入力!$E$16="中部",E74,IF(入力!$E$16="北陸",E96,IF(入力!$E$16="関西",E118,IF(入力!$E$16="中国",E140,IF(入力!$E$16="四国",E162,IF(入力!$E$16="九州",E184)))))))))</f>
        <v>0</v>
      </c>
      <c r="F206" s="124" t="b">
        <f>IF(入力!$E$16="北海道",F8,IF(入力!$E$16="東北",F30,IF(入力!$E$16="東京",F52,IF(入力!$E$16="中部",F74,IF(入力!$E$16="北陸",F96,IF(入力!$E$16="関西",F118,IF(入力!$E$16="中国",F140,IF(入力!$E$16="四国",F162,IF(入力!$E$16="九州",F184)))))))))</f>
        <v>0</v>
      </c>
      <c r="G206" s="124" t="b">
        <f>IF(入力!$E$16="北海道",G8,IF(入力!$E$16="東北",G30,IF(入力!$E$16="東京",G52,IF(入力!$E$16="中部",G74,IF(入力!$E$16="北陸",G96,IF(入力!$E$16="関西",G118,IF(入力!$E$16="中国",G140,IF(入力!$E$16="四国",G162,IF(入力!$E$16="九州",G184)))))))))</f>
        <v>0</v>
      </c>
      <c r="H206" s="124" t="b">
        <f>IF(入力!$E$16="北海道",H8,IF(入力!$E$16="東北",H30,IF(入力!$E$16="東京",H52,IF(入力!$E$16="中部",H74,IF(入力!$E$16="北陸",H96,IF(入力!$E$16="関西",H118,IF(入力!$E$16="中国",H140,IF(入力!$E$16="四国",H162,IF(入力!$E$16="九州",H184)))))))))</f>
        <v>0</v>
      </c>
      <c r="I206" s="124" t="b">
        <f>IF(入力!$E$16="北海道",I8,IF(入力!$E$16="東北",I30,IF(入力!$E$16="東京",I52,IF(入力!$E$16="中部",I74,IF(入力!$E$16="北陸",I96,IF(入力!$E$16="関西",I118,IF(入力!$E$16="中国",I140,IF(入力!$E$16="四国",I162,IF(入力!$E$16="九州",I184)))))))))</f>
        <v>0</v>
      </c>
      <c r="J206" s="124" t="b">
        <f>IF(入力!$E$16="北海道",J8,IF(入力!$E$16="東北",J30,IF(入力!$E$16="東京",J52,IF(入力!$E$16="中部",J74,IF(入力!$E$16="北陸",J96,IF(入力!$E$16="関西",J118,IF(入力!$E$16="中国",J140,IF(入力!$E$16="四国",J162,IF(入力!$E$16="九州",J184)))))))))</f>
        <v>0</v>
      </c>
      <c r="K206" s="124" t="b">
        <f>IF(入力!$E$16="北海道",K8,IF(入力!$E$16="東北",K30,IF(入力!$E$16="東京",K52,IF(入力!$E$16="中部",K74,IF(入力!$E$16="北陸",K96,IF(入力!$E$16="関西",K118,IF(入力!$E$16="中国",K140,IF(入力!$E$16="四国",K162,IF(入力!$E$16="九州",K184)))))))))</f>
        <v>0</v>
      </c>
      <c r="L206" s="124" t="b">
        <f>IF(入力!$E$16="北海道",L8,IF(入力!$E$16="東北",L30,IF(入力!$E$16="東京",L52,IF(入力!$E$16="中部",L74,IF(入力!$E$16="北陸",L96,IF(入力!$E$16="関西",L118,IF(入力!$E$16="中国",L140,IF(入力!$E$16="四国",L162,IF(入力!$E$16="九州",L184)))))))))</f>
        <v>0</v>
      </c>
      <c r="M206" s="124" t="b">
        <f>IF(入力!$E$16="北海道",M8,IF(入力!$E$16="東北",M30,IF(入力!$E$16="東京",M52,IF(入力!$E$16="中部",M74,IF(入力!$E$16="北陸",M96,IF(入力!$E$16="関西",M118,IF(入力!$E$16="中国",M140,IF(入力!$E$16="四国",M162,IF(入力!$E$16="九州",M184)))))))))</f>
        <v>0</v>
      </c>
    </row>
    <row r="207" spans="1:13" x14ac:dyDescent="0.25">
      <c r="A207" s="123">
        <v>15</v>
      </c>
      <c r="B207" s="124" t="b">
        <f>IF(入力!$E$16="北海道",B9,IF(入力!$E$16="東北",B31,IF(入力!$E$16="東京",B53,IF(入力!$E$16="中部",B75,IF(入力!$E$16="北陸",B97,IF(入力!$E$16="関西",B119,IF(入力!$E$16="中国",B141,IF(入力!$E$16="四国",B163,IF(入力!$E$16="九州",B185)))))))))</f>
        <v>0</v>
      </c>
      <c r="C207" s="124" t="b">
        <f>IF(入力!$E$16="北海道",C9,IF(入力!$E$16="東北",C31,IF(入力!$E$16="東京",C53,IF(入力!$E$16="中部",C75,IF(入力!$E$16="北陸",C97,IF(入力!$E$16="関西",C119,IF(入力!$E$16="中国",C141,IF(入力!$E$16="四国",C163,IF(入力!$E$16="九州",C185)))))))))</f>
        <v>0</v>
      </c>
      <c r="D207" s="124" t="b">
        <f>IF(入力!$E$16="北海道",D9,IF(入力!$E$16="東北",D31,IF(入力!$E$16="東京",D53,IF(入力!$E$16="中部",D75,IF(入力!$E$16="北陸",D97,IF(入力!$E$16="関西",D119,IF(入力!$E$16="中国",D141,IF(入力!$E$16="四国",D163,IF(入力!$E$16="九州",D185)))))))))</f>
        <v>0</v>
      </c>
      <c r="E207" s="124" t="b">
        <f>IF(入力!$E$16="北海道",E9,IF(入力!$E$16="東北",E31,IF(入力!$E$16="東京",E53,IF(入力!$E$16="中部",E75,IF(入力!$E$16="北陸",E97,IF(入力!$E$16="関西",E119,IF(入力!$E$16="中国",E141,IF(入力!$E$16="四国",E163,IF(入力!$E$16="九州",E185)))))))))</f>
        <v>0</v>
      </c>
      <c r="F207" s="124" t="b">
        <f>IF(入力!$E$16="北海道",F9,IF(入力!$E$16="東北",F31,IF(入力!$E$16="東京",F53,IF(入力!$E$16="中部",F75,IF(入力!$E$16="北陸",F97,IF(入力!$E$16="関西",F119,IF(入力!$E$16="中国",F141,IF(入力!$E$16="四国",F163,IF(入力!$E$16="九州",F185)))))))))</f>
        <v>0</v>
      </c>
      <c r="G207" s="124" t="b">
        <f>IF(入力!$E$16="北海道",G9,IF(入力!$E$16="東北",G31,IF(入力!$E$16="東京",G53,IF(入力!$E$16="中部",G75,IF(入力!$E$16="北陸",G97,IF(入力!$E$16="関西",G119,IF(入力!$E$16="中国",G141,IF(入力!$E$16="四国",G163,IF(入力!$E$16="九州",G185)))))))))</f>
        <v>0</v>
      </c>
      <c r="H207" s="124" t="b">
        <f>IF(入力!$E$16="北海道",H9,IF(入力!$E$16="東北",H31,IF(入力!$E$16="東京",H53,IF(入力!$E$16="中部",H75,IF(入力!$E$16="北陸",H97,IF(入力!$E$16="関西",H119,IF(入力!$E$16="中国",H141,IF(入力!$E$16="四国",H163,IF(入力!$E$16="九州",H185)))))))))</f>
        <v>0</v>
      </c>
      <c r="I207" s="124" t="b">
        <f>IF(入力!$E$16="北海道",I9,IF(入力!$E$16="東北",I31,IF(入力!$E$16="東京",I53,IF(入力!$E$16="中部",I75,IF(入力!$E$16="北陸",I97,IF(入力!$E$16="関西",I119,IF(入力!$E$16="中国",I141,IF(入力!$E$16="四国",I163,IF(入力!$E$16="九州",I185)))))))))</f>
        <v>0</v>
      </c>
      <c r="J207" s="124" t="b">
        <f>IF(入力!$E$16="北海道",J9,IF(入力!$E$16="東北",J31,IF(入力!$E$16="東京",J53,IF(入力!$E$16="中部",J75,IF(入力!$E$16="北陸",J97,IF(入力!$E$16="関西",J119,IF(入力!$E$16="中国",J141,IF(入力!$E$16="四国",J163,IF(入力!$E$16="九州",J185)))))))))</f>
        <v>0</v>
      </c>
      <c r="K207" s="124" t="b">
        <f>IF(入力!$E$16="北海道",K9,IF(入力!$E$16="東北",K31,IF(入力!$E$16="東京",K53,IF(入力!$E$16="中部",K75,IF(入力!$E$16="北陸",K97,IF(入力!$E$16="関西",K119,IF(入力!$E$16="中国",K141,IF(入力!$E$16="四国",K163,IF(入力!$E$16="九州",K185)))))))))</f>
        <v>0</v>
      </c>
      <c r="L207" s="124" t="b">
        <f>IF(入力!$E$16="北海道",L9,IF(入力!$E$16="東北",L31,IF(入力!$E$16="東京",L53,IF(入力!$E$16="中部",L75,IF(入力!$E$16="北陸",L97,IF(入力!$E$16="関西",L119,IF(入力!$E$16="中国",L141,IF(入力!$E$16="四国",L163,IF(入力!$E$16="九州",L185)))))))))</f>
        <v>0</v>
      </c>
      <c r="M207" s="124" t="b">
        <f>IF(入力!$E$16="北海道",M9,IF(入力!$E$16="東北",M31,IF(入力!$E$16="東京",M53,IF(入力!$E$16="中部",M75,IF(入力!$E$16="北陸",M97,IF(入力!$E$16="関西",M119,IF(入力!$E$16="中国",M141,IF(入力!$E$16="四国",M163,IF(入力!$E$16="九州",M185)))))))))</f>
        <v>0</v>
      </c>
    </row>
    <row r="208" spans="1:13" x14ac:dyDescent="0.25">
      <c r="A208" s="123">
        <v>14</v>
      </c>
      <c r="B208" s="124" t="b">
        <f>IF(入力!$E$16="北海道",B10,IF(入力!$E$16="東北",B32,IF(入力!$E$16="東京",B54,IF(入力!$E$16="中部",B76,IF(入力!$E$16="北陸",B98,IF(入力!$E$16="関西",B120,IF(入力!$E$16="中国",B142,IF(入力!$E$16="四国",B164,IF(入力!$E$16="九州",B186)))))))))</f>
        <v>0</v>
      </c>
      <c r="C208" s="124" t="b">
        <f>IF(入力!$E$16="北海道",C10,IF(入力!$E$16="東北",C32,IF(入力!$E$16="東京",C54,IF(入力!$E$16="中部",C76,IF(入力!$E$16="北陸",C98,IF(入力!$E$16="関西",C120,IF(入力!$E$16="中国",C142,IF(入力!$E$16="四国",C164,IF(入力!$E$16="九州",C186)))))))))</f>
        <v>0</v>
      </c>
      <c r="D208" s="124" t="b">
        <f>IF(入力!$E$16="北海道",D10,IF(入力!$E$16="東北",D32,IF(入力!$E$16="東京",D54,IF(入力!$E$16="中部",D76,IF(入力!$E$16="北陸",D98,IF(入力!$E$16="関西",D120,IF(入力!$E$16="中国",D142,IF(入力!$E$16="四国",D164,IF(入力!$E$16="九州",D186)))))))))</f>
        <v>0</v>
      </c>
      <c r="E208" s="124" t="b">
        <f>IF(入力!$E$16="北海道",E10,IF(入力!$E$16="東北",E32,IF(入力!$E$16="東京",E54,IF(入力!$E$16="中部",E76,IF(入力!$E$16="北陸",E98,IF(入力!$E$16="関西",E120,IF(入力!$E$16="中国",E142,IF(入力!$E$16="四国",E164,IF(入力!$E$16="九州",E186)))))))))</f>
        <v>0</v>
      </c>
      <c r="F208" s="124" t="b">
        <f>IF(入力!$E$16="北海道",F10,IF(入力!$E$16="東北",F32,IF(入力!$E$16="東京",F54,IF(入力!$E$16="中部",F76,IF(入力!$E$16="北陸",F98,IF(入力!$E$16="関西",F120,IF(入力!$E$16="中国",F142,IF(入力!$E$16="四国",F164,IF(入力!$E$16="九州",F186)))))))))</f>
        <v>0</v>
      </c>
      <c r="G208" s="124" t="b">
        <f>IF(入力!$E$16="北海道",G10,IF(入力!$E$16="東北",G32,IF(入力!$E$16="東京",G54,IF(入力!$E$16="中部",G76,IF(入力!$E$16="北陸",G98,IF(入力!$E$16="関西",G120,IF(入力!$E$16="中国",G142,IF(入力!$E$16="四国",G164,IF(入力!$E$16="九州",G186)))))))))</f>
        <v>0</v>
      </c>
      <c r="H208" s="124" t="b">
        <f>IF(入力!$E$16="北海道",H10,IF(入力!$E$16="東北",H32,IF(入力!$E$16="東京",H54,IF(入力!$E$16="中部",H76,IF(入力!$E$16="北陸",H98,IF(入力!$E$16="関西",H120,IF(入力!$E$16="中国",H142,IF(入力!$E$16="四国",H164,IF(入力!$E$16="九州",H186)))))))))</f>
        <v>0</v>
      </c>
      <c r="I208" s="124" t="b">
        <f>IF(入力!$E$16="北海道",I10,IF(入力!$E$16="東北",I32,IF(入力!$E$16="東京",I54,IF(入力!$E$16="中部",I76,IF(入力!$E$16="北陸",I98,IF(入力!$E$16="関西",I120,IF(入力!$E$16="中国",I142,IF(入力!$E$16="四国",I164,IF(入力!$E$16="九州",I186)))))))))</f>
        <v>0</v>
      </c>
      <c r="J208" s="124" t="b">
        <f>IF(入力!$E$16="北海道",J10,IF(入力!$E$16="東北",J32,IF(入力!$E$16="東京",J54,IF(入力!$E$16="中部",J76,IF(入力!$E$16="北陸",J98,IF(入力!$E$16="関西",J120,IF(入力!$E$16="中国",J142,IF(入力!$E$16="四国",J164,IF(入力!$E$16="九州",J186)))))))))</f>
        <v>0</v>
      </c>
      <c r="K208" s="124" t="b">
        <f>IF(入力!$E$16="北海道",K10,IF(入力!$E$16="東北",K32,IF(入力!$E$16="東京",K54,IF(入力!$E$16="中部",K76,IF(入力!$E$16="北陸",K98,IF(入力!$E$16="関西",K120,IF(入力!$E$16="中国",K142,IF(入力!$E$16="四国",K164,IF(入力!$E$16="九州",K186)))))))))</f>
        <v>0</v>
      </c>
      <c r="L208" s="124" t="b">
        <f>IF(入力!$E$16="北海道",L10,IF(入力!$E$16="東北",L32,IF(入力!$E$16="東京",L54,IF(入力!$E$16="中部",L76,IF(入力!$E$16="北陸",L98,IF(入力!$E$16="関西",L120,IF(入力!$E$16="中国",L142,IF(入力!$E$16="四国",L164,IF(入力!$E$16="九州",L186)))))))))</f>
        <v>0</v>
      </c>
      <c r="M208" s="124" t="b">
        <f>IF(入力!$E$16="北海道",M10,IF(入力!$E$16="東北",M32,IF(入力!$E$16="東京",M54,IF(入力!$E$16="中部",M76,IF(入力!$E$16="北陸",M98,IF(入力!$E$16="関西",M120,IF(入力!$E$16="中国",M142,IF(入力!$E$16="四国",M164,IF(入力!$E$16="九州",M186)))))))))</f>
        <v>0</v>
      </c>
    </row>
    <row r="209" spans="1:13" x14ac:dyDescent="0.25">
      <c r="A209" s="123">
        <v>13</v>
      </c>
      <c r="B209" s="124" t="b">
        <f>IF(入力!$E$16="北海道",B11,IF(入力!$E$16="東北",B33,IF(入力!$E$16="東京",B55,IF(入力!$E$16="中部",B77,IF(入力!$E$16="北陸",B99,IF(入力!$E$16="関西",B121,IF(入力!$E$16="中国",B143,IF(入力!$E$16="四国",B165,IF(入力!$E$16="九州",B187)))))))))</f>
        <v>0</v>
      </c>
      <c r="C209" s="124" t="b">
        <f>IF(入力!$E$16="北海道",C11,IF(入力!$E$16="東北",C33,IF(入力!$E$16="東京",C55,IF(入力!$E$16="中部",C77,IF(入力!$E$16="北陸",C99,IF(入力!$E$16="関西",C121,IF(入力!$E$16="中国",C143,IF(入力!$E$16="四国",C165,IF(入力!$E$16="九州",C187)))))))))</f>
        <v>0</v>
      </c>
      <c r="D209" s="124" t="b">
        <f>IF(入力!$E$16="北海道",D11,IF(入力!$E$16="東北",D33,IF(入力!$E$16="東京",D55,IF(入力!$E$16="中部",D77,IF(入力!$E$16="北陸",D99,IF(入力!$E$16="関西",D121,IF(入力!$E$16="中国",D143,IF(入力!$E$16="四国",D165,IF(入力!$E$16="九州",D187)))))))))</f>
        <v>0</v>
      </c>
      <c r="E209" s="124" t="b">
        <f>IF(入力!$E$16="北海道",E11,IF(入力!$E$16="東北",E33,IF(入力!$E$16="東京",E55,IF(入力!$E$16="中部",E77,IF(入力!$E$16="北陸",E99,IF(入力!$E$16="関西",E121,IF(入力!$E$16="中国",E143,IF(入力!$E$16="四国",E165,IF(入力!$E$16="九州",E187)))))))))</f>
        <v>0</v>
      </c>
      <c r="F209" s="124" t="b">
        <f>IF(入力!$E$16="北海道",F11,IF(入力!$E$16="東北",F33,IF(入力!$E$16="東京",F55,IF(入力!$E$16="中部",F77,IF(入力!$E$16="北陸",F99,IF(入力!$E$16="関西",F121,IF(入力!$E$16="中国",F143,IF(入力!$E$16="四国",F165,IF(入力!$E$16="九州",F187)))))))))</f>
        <v>0</v>
      </c>
      <c r="G209" s="124" t="b">
        <f>IF(入力!$E$16="北海道",G11,IF(入力!$E$16="東北",G33,IF(入力!$E$16="東京",G55,IF(入力!$E$16="中部",G77,IF(入力!$E$16="北陸",G99,IF(入力!$E$16="関西",G121,IF(入力!$E$16="中国",G143,IF(入力!$E$16="四国",G165,IF(入力!$E$16="九州",G187)))))))))</f>
        <v>0</v>
      </c>
      <c r="H209" s="124" t="b">
        <f>IF(入力!$E$16="北海道",H11,IF(入力!$E$16="東北",H33,IF(入力!$E$16="東京",H55,IF(入力!$E$16="中部",H77,IF(入力!$E$16="北陸",H99,IF(入力!$E$16="関西",H121,IF(入力!$E$16="中国",H143,IF(入力!$E$16="四国",H165,IF(入力!$E$16="九州",H187)))))))))</f>
        <v>0</v>
      </c>
      <c r="I209" s="124" t="b">
        <f>IF(入力!$E$16="北海道",I11,IF(入力!$E$16="東北",I33,IF(入力!$E$16="東京",I55,IF(入力!$E$16="中部",I77,IF(入力!$E$16="北陸",I99,IF(入力!$E$16="関西",I121,IF(入力!$E$16="中国",I143,IF(入力!$E$16="四国",I165,IF(入力!$E$16="九州",I187)))))))))</f>
        <v>0</v>
      </c>
      <c r="J209" s="124" t="b">
        <f>IF(入力!$E$16="北海道",J11,IF(入力!$E$16="東北",J33,IF(入力!$E$16="東京",J55,IF(入力!$E$16="中部",J77,IF(入力!$E$16="北陸",J99,IF(入力!$E$16="関西",J121,IF(入力!$E$16="中国",J143,IF(入力!$E$16="四国",J165,IF(入力!$E$16="九州",J187)))))))))</f>
        <v>0</v>
      </c>
      <c r="K209" s="124" t="b">
        <f>IF(入力!$E$16="北海道",K11,IF(入力!$E$16="東北",K33,IF(入力!$E$16="東京",K55,IF(入力!$E$16="中部",K77,IF(入力!$E$16="北陸",K99,IF(入力!$E$16="関西",K121,IF(入力!$E$16="中国",K143,IF(入力!$E$16="四国",K165,IF(入力!$E$16="九州",K187)))))))))</f>
        <v>0</v>
      </c>
      <c r="L209" s="124" t="b">
        <f>IF(入力!$E$16="北海道",L11,IF(入力!$E$16="東北",L33,IF(入力!$E$16="東京",L55,IF(入力!$E$16="中部",L77,IF(入力!$E$16="北陸",L99,IF(入力!$E$16="関西",L121,IF(入力!$E$16="中国",L143,IF(入力!$E$16="四国",L165,IF(入力!$E$16="九州",L187)))))))))</f>
        <v>0</v>
      </c>
      <c r="M209" s="124" t="b">
        <f>IF(入力!$E$16="北海道",M11,IF(入力!$E$16="東北",M33,IF(入力!$E$16="東京",M55,IF(入力!$E$16="中部",M77,IF(入力!$E$16="北陸",M99,IF(入力!$E$16="関西",M121,IF(入力!$E$16="中国",M143,IF(入力!$E$16="四国",M165,IF(入力!$E$16="九州",M187)))))))))</f>
        <v>0</v>
      </c>
    </row>
    <row r="210" spans="1:13" x14ac:dyDescent="0.25">
      <c r="A210" s="123">
        <v>12</v>
      </c>
      <c r="B210" s="124" t="b">
        <f>IF(入力!$E$16="北海道",B12,IF(入力!$E$16="東北",B34,IF(入力!$E$16="東京",B56,IF(入力!$E$16="中部",B78,IF(入力!$E$16="北陸",B100,IF(入力!$E$16="関西",B122,IF(入力!$E$16="中国",B144,IF(入力!$E$16="四国",B166,IF(入力!$E$16="九州",B188)))))))))</f>
        <v>0</v>
      </c>
      <c r="C210" s="124" t="b">
        <f>IF(入力!$E$16="北海道",C12,IF(入力!$E$16="東北",C34,IF(入力!$E$16="東京",C56,IF(入力!$E$16="中部",C78,IF(入力!$E$16="北陸",C100,IF(入力!$E$16="関西",C122,IF(入力!$E$16="中国",C144,IF(入力!$E$16="四国",C166,IF(入力!$E$16="九州",C188)))))))))</f>
        <v>0</v>
      </c>
      <c r="D210" s="124" t="b">
        <f>IF(入力!$E$16="北海道",D12,IF(入力!$E$16="東北",D34,IF(入力!$E$16="東京",D56,IF(入力!$E$16="中部",D78,IF(入力!$E$16="北陸",D100,IF(入力!$E$16="関西",D122,IF(入力!$E$16="中国",D144,IF(入力!$E$16="四国",D166,IF(入力!$E$16="九州",D188)))))))))</f>
        <v>0</v>
      </c>
      <c r="E210" s="124" t="b">
        <f>IF(入力!$E$16="北海道",E12,IF(入力!$E$16="東北",E34,IF(入力!$E$16="東京",E56,IF(入力!$E$16="中部",E78,IF(入力!$E$16="北陸",E100,IF(入力!$E$16="関西",E122,IF(入力!$E$16="中国",E144,IF(入力!$E$16="四国",E166,IF(入力!$E$16="九州",E188)))))))))</f>
        <v>0</v>
      </c>
      <c r="F210" s="124" t="b">
        <f>IF(入力!$E$16="北海道",F12,IF(入力!$E$16="東北",F34,IF(入力!$E$16="東京",F56,IF(入力!$E$16="中部",F78,IF(入力!$E$16="北陸",F100,IF(入力!$E$16="関西",F122,IF(入力!$E$16="中国",F144,IF(入力!$E$16="四国",F166,IF(入力!$E$16="九州",F188)))))))))</f>
        <v>0</v>
      </c>
      <c r="G210" s="124" t="b">
        <f>IF(入力!$E$16="北海道",G12,IF(入力!$E$16="東北",G34,IF(入力!$E$16="東京",G56,IF(入力!$E$16="中部",G78,IF(入力!$E$16="北陸",G100,IF(入力!$E$16="関西",G122,IF(入力!$E$16="中国",G144,IF(入力!$E$16="四国",G166,IF(入力!$E$16="九州",G188)))))))))</f>
        <v>0</v>
      </c>
      <c r="H210" s="124" t="b">
        <f>IF(入力!$E$16="北海道",H12,IF(入力!$E$16="東北",H34,IF(入力!$E$16="東京",H56,IF(入力!$E$16="中部",H78,IF(入力!$E$16="北陸",H100,IF(入力!$E$16="関西",H122,IF(入力!$E$16="中国",H144,IF(入力!$E$16="四国",H166,IF(入力!$E$16="九州",H188)))))))))</f>
        <v>0</v>
      </c>
      <c r="I210" s="124" t="b">
        <f>IF(入力!$E$16="北海道",I12,IF(入力!$E$16="東北",I34,IF(入力!$E$16="東京",I56,IF(入力!$E$16="中部",I78,IF(入力!$E$16="北陸",I100,IF(入力!$E$16="関西",I122,IF(入力!$E$16="中国",I144,IF(入力!$E$16="四国",I166,IF(入力!$E$16="九州",I188)))))))))</f>
        <v>0</v>
      </c>
      <c r="J210" s="124" t="b">
        <f>IF(入力!$E$16="北海道",J12,IF(入力!$E$16="東北",J34,IF(入力!$E$16="東京",J56,IF(入力!$E$16="中部",J78,IF(入力!$E$16="北陸",J100,IF(入力!$E$16="関西",J122,IF(入力!$E$16="中国",J144,IF(入力!$E$16="四国",J166,IF(入力!$E$16="九州",J188)))))))))</f>
        <v>0</v>
      </c>
      <c r="K210" s="124" t="b">
        <f>IF(入力!$E$16="北海道",K12,IF(入力!$E$16="東北",K34,IF(入力!$E$16="東京",K56,IF(入力!$E$16="中部",K78,IF(入力!$E$16="北陸",K100,IF(入力!$E$16="関西",K122,IF(入力!$E$16="中国",K144,IF(入力!$E$16="四国",K166,IF(入力!$E$16="九州",K188)))))))))</f>
        <v>0</v>
      </c>
      <c r="L210" s="124" t="b">
        <f>IF(入力!$E$16="北海道",L12,IF(入力!$E$16="東北",L34,IF(入力!$E$16="東京",L56,IF(入力!$E$16="中部",L78,IF(入力!$E$16="北陸",L100,IF(入力!$E$16="関西",L122,IF(入力!$E$16="中国",L144,IF(入力!$E$16="四国",L166,IF(入力!$E$16="九州",L188)))))))))</f>
        <v>0</v>
      </c>
      <c r="M210" s="124" t="b">
        <f>IF(入力!$E$16="北海道",M12,IF(入力!$E$16="東北",M34,IF(入力!$E$16="東京",M56,IF(入力!$E$16="中部",M78,IF(入力!$E$16="北陸",M100,IF(入力!$E$16="関西",M122,IF(入力!$E$16="中国",M144,IF(入力!$E$16="四国",M166,IF(入力!$E$16="九州",M188)))))))))</f>
        <v>0</v>
      </c>
    </row>
    <row r="211" spans="1:13" x14ac:dyDescent="0.25">
      <c r="A211" s="123">
        <v>11</v>
      </c>
      <c r="B211" s="124" t="b">
        <f>IF(入力!$E$16="北海道",B13,IF(入力!$E$16="東北",B35,IF(入力!$E$16="東京",B57,IF(入力!$E$16="中部",B79,IF(入力!$E$16="北陸",B101,IF(入力!$E$16="関西",B123,IF(入力!$E$16="中国",B145,IF(入力!$E$16="四国",B167,IF(入力!$E$16="九州",B189)))))))))</f>
        <v>0</v>
      </c>
      <c r="C211" s="124" t="b">
        <f>IF(入力!$E$16="北海道",C13,IF(入力!$E$16="東北",C35,IF(入力!$E$16="東京",C57,IF(入力!$E$16="中部",C79,IF(入力!$E$16="北陸",C101,IF(入力!$E$16="関西",C123,IF(入力!$E$16="中国",C145,IF(入力!$E$16="四国",C167,IF(入力!$E$16="九州",C189)))))))))</f>
        <v>0</v>
      </c>
      <c r="D211" s="124" t="b">
        <f>IF(入力!$E$16="北海道",D13,IF(入力!$E$16="東北",D35,IF(入力!$E$16="東京",D57,IF(入力!$E$16="中部",D79,IF(入力!$E$16="北陸",D101,IF(入力!$E$16="関西",D123,IF(入力!$E$16="中国",D145,IF(入力!$E$16="四国",D167,IF(入力!$E$16="九州",D189)))))))))</f>
        <v>0</v>
      </c>
      <c r="E211" s="124" t="b">
        <f>IF(入力!$E$16="北海道",E13,IF(入力!$E$16="東北",E35,IF(入力!$E$16="東京",E57,IF(入力!$E$16="中部",E79,IF(入力!$E$16="北陸",E101,IF(入力!$E$16="関西",E123,IF(入力!$E$16="中国",E145,IF(入力!$E$16="四国",E167,IF(入力!$E$16="九州",E189)))))))))</f>
        <v>0</v>
      </c>
      <c r="F211" s="124" t="b">
        <f>IF(入力!$E$16="北海道",F13,IF(入力!$E$16="東北",F35,IF(入力!$E$16="東京",F57,IF(入力!$E$16="中部",F79,IF(入力!$E$16="北陸",F101,IF(入力!$E$16="関西",F123,IF(入力!$E$16="中国",F145,IF(入力!$E$16="四国",F167,IF(入力!$E$16="九州",F189)))))))))</f>
        <v>0</v>
      </c>
      <c r="G211" s="124" t="b">
        <f>IF(入力!$E$16="北海道",G13,IF(入力!$E$16="東北",G35,IF(入力!$E$16="東京",G57,IF(入力!$E$16="中部",G79,IF(入力!$E$16="北陸",G101,IF(入力!$E$16="関西",G123,IF(入力!$E$16="中国",G145,IF(入力!$E$16="四国",G167,IF(入力!$E$16="九州",G189)))))))))</f>
        <v>0</v>
      </c>
      <c r="H211" s="124" t="b">
        <f>IF(入力!$E$16="北海道",H13,IF(入力!$E$16="東北",H35,IF(入力!$E$16="東京",H57,IF(入力!$E$16="中部",H79,IF(入力!$E$16="北陸",H101,IF(入力!$E$16="関西",H123,IF(入力!$E$16="中国",H145,IF(入力!$E$16="四国",H167,IF(入力!$E$16="九州",H189)))))))))</f>
        <v>0</v>
      </c>
      <c r="I211" s="124" t="b">
        <f>IF(入力!$E$16="北海道",I13,IF(入力!$E$16="東北",I35,IF(入力!$E$16="東京",I57,IF(入力!$E$16="中部",I79,IF(入力!$E$16="北陸",I101,IF(入力!$E$16="関西",I123,IF(入力!$E$16="中国",I145,IF(入力!$E$16="四国",I167,IF(入力!$E$16="九州",I189)))))))))</f>
        <v>0</v>
      </c>
      <c r="J211" s="124" t="b">
        <f>IF(入力!$E$16="北海道",J13,IF(入力!$E$16="東北",J35,IF(入力!$E$16="東京",J57,IF(入力!$E$16="中部",J79,IF(入力!$E$16="北陸",J101,IF(入力!$E$16="関西",J123,IF(入力!$E$16="中国",J145,IF(入力!$E$16="四国",J167,IF(入力!$E$16="九州",J189)))))))))</f>
        <v>0</v>
      </c>
      <c r="K211" s="124" t="b">
        <f>IF(入力!$E$16="北海道",K13,IF(入力!$E$16="東北",K35,IF(入力!$E$16="東京",K57,IF(入力!$E$16="中部",K79,IF(入力!$E$16="北陸",K101,IF(入力!$E$16="関西",K123,IF(入力!$E$16="中国",K145,IF(入力!$E$16="四国",K167,IF(入力!$E$16="九州",K189)))))))))</f>
        <v>0</v>
      </c>
      <c r="L211" s="124" t="b">
        <f>IF(入力!$E$16="北海道",L13,IF(入力!$E$16="東北",L35,IF(入力!$E$16="東京",L57,IF(入力!$E$16="中部",L79,IF(入力!$E$16="北陸",L101,IF(入力!$E$16="関西",L123,IF(入力!$E$16="中国",L145,IF(入力!$E$16="四国",L167,IF(入力!$E$16="九州",L189)))))))))</f>
        <v>0</v>
      </c>
      <c r="M211" s="124" t="b">
        <f>IF(入力!$E$16="北海道",M13,IF(入力!$E$16="東北",M35,IF(入力!$E$16="東京",M57,IF(入力!$E$16="中部",M79,IF(入力!$E$16="北陸",M101,IF(入力!$E$16="関西",M123,IF(入力!$E$16="中国",M145,IF(入力!$E$16="四国",M167,IF(入力!$E$16="九州",M189)))))))))</f>
        <v>0</v>
      </c>
    </row>
    <row r="212" spans="1:13" x14ac:dyDescent="0.25">
      <c r="A212" s="123">
        <v>10</v>
      </c>
      <c r="B212" s="124" t="b">
        <f>IF(入力!$E$16="北海道",B14,IF(入力!$E$16="東北",B36,IF(入力!$E$16="東京",B58,IF(入力!$E$16="中部",B80,IF(入力!$E$16="北陸",B102,IF(入力!$E$16="関西",B124,IF(入力!$E$16="中国",B146,IF(入力!$E$16="四国",B168,IF(入力!$E$16="九州",B190)))))))))</f>
        <v>0</v>
      </c>
      <c r="C212" s="124" t="b">
        <f>IF(入力!$E$16="北海道",C14,IF(入力!$E$16="東北",C36,IF(入力!$E$16="東京",C58,IF(入力!$E$16="中部",C80,IF(入力!$E$16="北陸",C102,IF(入力!$E$16="関西",C124,IF(入力!$E$16="中国",C146,IF(入力!$E$16="四国",C168,IF(入力!$E$16="九州",C190)))))))))</f>
        <v>0</v>
      </c>
      <c r="D212" s="124" t="b">
        <f>IF(入力!$E$16="北海道",D14,IF(入力!$E$16="東北",D36,IF(入力!$E$16="東京",D58,IF(入力!$E$16="中部",D80,IF(入力!$E$16="北陸",D102,IF(入力!$E$16="関西",D124,IF(入力!$E$16="中国",D146,IF(入力!$E$16="四国",D168,IF(入力!$E$16="九州",D190)))))))))</f>
        <v>0</v>
      </c>
      <c r="E212" s="124" t="b">
        <f>IF(入力!$E$16="北海道",E14,IF(入力!$E$16="東北",E36,IF(入力!$E$16="東京",E58,IF(入力!$E$16="中部",E80,IF(入力!$E$16="北陸",E102,IF(入力!$E$16="関西",E124,IF(入力!$E$16="中国",E146,IF(入力!$E$16="四国",E168,IF(入力!$E$16="九州",E190)))))))))</f>
        <v>0</v>
      </c>
      <c r="F212" s="124" t="b">
        <f>IF(入力!$E$16="北海道",F14,IF(入力!$E$16="東北",F36,IF(入力!$E$16="東京",F58,IF(入力!$E$16="中部",F80,IF(入力!$E$16="北陸",F102,IF(入力!$E$16="関西",F124,IF(入力!$E$16="中国",F146,IF(入力!$E$16="四国",F168,IF(入力!$E$16="九州",F190)))))))))</f>
        <v>0</v>
      </c>
      <c r="G212" s="124" t="b">
        <f>IF(入力!$E$16="北海道",G14,IF(入力!$E$16="東北",G36,IF(入力!$E$16="東京",G58,IF(入力!$E$16="中部",G80,IF(入力!$E$16="北陸",G102,IF(入力!$E$16="関西",G124,IF(入力!$E$16="中国",G146,IF(入力!$E$16="四国",G168,IF(入力!$E$16="九州",G190)))))))))</f>
        <v>0</v>
      </c>
      <c r="H212" s="124" t="b">
        <f>IF(入力!$E$16="北海道",H14,IF(入力!$E$16="東北",H36,IF(入力!$E$16="東京",H58,IF(入力!$E$16="中部",H80,IF(入力!$E$16="北陸",H102,IF(入力!$E$16="関西",H124,IF(入力!$E$16="中国",H146,IF(入力!$E$16="四国",H168,IF(入力!$E$16="九州",H190)))))))))</f>
        <v>0</v>
      </c>
      <c r="I212" s="124" t="b">
        <f>IF(入力!$E$16="北海道",I14,IF(入力!$E$16="東北",I36,IF(入力!$E$16="東京",I58,IF(入力!$E$16="中部",I80,IF(入力!$E$16="北陸",I102,IF(入力!$E$16="関西",I124,IF(入力!$E$16="中国",I146,IF(入力!$E$16="四国",I168,IF(入力!$E$16="九州",I190)))))))))</f>
        <v>0</v>
      </c>
      <c r="J212" s="124" t="b">
        <f>IF(入力!$E$16="北海道",J14,IF(入力!$E$16="東北",J36,IF(入力!$E$16="東京",J58,IF(入力!$E$16="中部",J80,IF(入力!$E$16="北陸",J102,IF(入力!$E$16="関西",J124,IF(入力!$E$16="中国",J146,IF(入力!$E$16="四国",J168,IF(入力!$E$16="九州",J190)))))))))</f>
        <v>0</v>
      </c>
      <c r="K212" s="124" t="b">
        <f>IF(入力!$E$16="北海道",K14,IF(入力!$E$16="東北",K36,IF(入力!$E$16="東京",K58,IF(入力!$E$16="中部",K80,IF(入力!$E$16="北陸",K102,IF(入力!$E$16="関西",K124,IF(入力!$E$16="中国",K146,IF(入力!$E$16="四国",K168,IF(入力!$E$16="九州",K190)))))))))</f>
        <v>0</v>
      </c>
      <c r="L212" s="124" t="b">
        <f>IF(入力!$E$16="北海道",L14,IF(入力!$E$16="東北",L36,IF(入力!$E$16="東京",L58,IF(入力!$E$16="中部",L80,IF(入力!$E$16="北陸",L102,IF(入力!$E$16="関西",L124,IF(入力!$E$16="中国",L146,IF(入力!$E$16="四国",L168,IF(入力!$E$16="九州",L190)))))))))</f>
        <v>0</v>
      </c>
      <c r="M212" s="124" t="b">
        <f>IF(入力!$E$16="北海道",M14,IF(入力!$E$16="東北",M36,IF(入力!$E$16="東京",M58,IF(入力!$E$16="中部",M80,IF(入力!$E$16="北陸",M102,IF(入力!$E$16="関西",M124,IF(入力!$E$16="中国",M146,IF(入力!$E$16="四国",M168,IF(入力!$E$16="九州",M190)))))))))</f>
        <v>0</v>
      </c>
    </row>
    <row r="213" spans="1:13" x14ac:dyDescent="0.25">
      <c r="A213" s="123">
        <v>9</v>
      </c>
      <c r="B213" s="124" t="b">
        <f>IF(入力!$E$16="北海道",B15,IF(入力!$E$16="東北",B37,IF(入力!$E$16="東京",B59,IF(入力!$E$16="中部",B81,IF(入力!$E$16="北陸",B103,IF(入力!$E$16="関西",B125,IF(入力!$E$16="中国",B147,IF(入力!$E$16="四国",B169,IF(入力!$E$16="九州",B191)))))))))</f>
        <v>0</v>
      </c>
      <c r="C213" s="124" t="b">
        <f>IF(入力!$E$16="北海道",C15,IF(入力!$E$16="東北",C37,IF(入力!$E$16="東京",C59,IF(入力!$E$16="中部",C81,IF(入力!$E$16="北陸",C103,IF(入力!$E$16="関西",C125,IF(入力!$E$16="中国",C147,IF(入力!$E$16="四国",C169,IF(入力!$E$16="九州",C191)))))))))</f>
        <v>0</v>
      </c>
      <c r="D213" s="124" t="b">
        <f>IF(入力!$E$16="北海道",D15,IF(入力!$E$16="東北",D37,IF(入力!$E$16="東京",D59,IF(入力!$E$16="中部",D81,IF(入力!$E$16="北陸",D103,IF(入力!$E$16="関西",D125,IF(入力!$E$16="中国",D147,IF(入力!$E$16="四国",D169,IF(入力!$E$16="九州",D191)))))))))</f>
        <v>0</v>
      </c>
      <c r="E213" s="124" t="b">
        <f>IF(入力!$E$16="北海道",E15,IF(入力!$E$16="東北",E37,IF(入力!$E$16="東京",E59,IF(入力!$E$16="中部",E81,IF(入力!$E$16="北陸",E103,IF(入力!$E$16="関西",E125,IF(入力!$E$16="中国",E147,IF(入力!$E$16="四国",E169,IF(入力!$E$16="九州",E191)))))))))</f>
        <v>0</v>
      </c>
      <c r="F213" s="124" t="b">
        <f>IF(入力!$E$16="北海道",F15,IF(入力!$E$16="東北",F37,IF(入力!$E$16="東京",F59,IF(入力!$E$16="中部",F81,IF(入力!$E$16="北陸",F103,IF(入力!$E$16="関西",F125,IF(入力!$E$16="中国",F147,IF(入力!$E$16="四国",F169,IF(入力!$E$16="九州",F191)))))))))</f>
        <v>0</v>
      </c>
      <c r="G213" s="124" t="b">
        <f>IF(入力!$E$16="北海道",G15,IF(入力!$E$16="東北",G37,IF(入力!$E$16="東京",G59,IF(入力!$E$16="中部",G81,IF(入力!$E$16="北陸",G103,IF(入力!$E$16="関西",G125,IF(入力!$E$16="中国",G147,IF(入力!$E$16="四国",G169,IF(入力!$E$16="九州",G191)))))))))</f>
        <v>0</v>
      </c>
      <c r="H213" s="124" t="b">
        <f>IF(入力!$E$16="北海道",H15,IF(入力!$E$16="東北",H37,IF(入力!$E$16="東京",H59,IF(入力!$E$16="中部",H81,IF(入力!$E$16="北陸",H103,IF(入力!$E$16="関西",H125,IF(入力!$E$16="中国",H147,IF(入力!$E$16="四国",H169,IF(入力!$E$16="九州",H191)))))))))</f>
        <v>0</v>
      </c>
      <c r="I213" s="124" t="b">
        <f>IF(入力!$E$16="北海道",I15,IF(入力!$E$16="東北",I37,IF(入力!$E$16="東京",I59,IF(入力!$E$16="中部",I81,IF(入力!$E$16="北陸",I103,IF(入力!$E$16="関西",I125,IF(入力!$E$16="中国",I147,IF(入力!$E$16="四国",I169,IF(入力!$E$16="九州",I191)))))))))</f>
        <v>0</v>
      </c>
      <c r="J213" s="124" t="b">
        <f>IF(入力!$E$16="北海道",J15,IF(入力!$E$16="東北",J37,IF(入力!$E$16="東京",J59,IF(入力!$E$16="中部",J81,IF(入力!$E$16="北陸",J103,IF(入力!$E$16="関西",J125,IF(入力!$E$16="中国",J147,IF(入力!$E$16="四国",J169,IF(入力!$E$16="九州",J191)))))))))</f>
        <v>0</v>
      </c>
      <c r="K213" s="124" t="b">
        <f>IF(入力!$E$16="北海道",K15,IF(入力!$E$16="東北",K37,IF(入力!$E$16="東京",K59,IF(入力!$E$16="中部",K81,IF(入力!$E$16="北陸",K103,IF(入力!$E$16="関西",K125,IF(入力!$E$16="中国",K147,IF(入力!$E$16="四国",K169,IF(入力!$E$16="九州",K191)))))))))</f>
        <v>0</v>
      </c>
      <c r="L213" s="124" t="b">
        <f>IF(入力!$E$16="北海道",L15,IF(入力!$E$16="東北",L37,IF(入力!$E$16="東京",L59,IF(入力!$E$16="中部",L81,IF(入力!$E$16="北陸",L103,IF(入力!$E$16="関西",L125,IF(入力!$E$16="中国",L147,IF(入力!$E$16="四国",L169,IF(入力!$E$16="九州",L191)))))))))</f>
        <v>0</v>
      </c>
      <c r="M213" s="124" t="b">
        <f>IF(入力!$E$16="北海道",M15,IF(入力!$E$16="東北",M37,IF(入力!$E$16="東京",M59,IF(入力!$E$16="中部",M81,IF(入力!$E$16="北陸",M103,IF(入力!$E$16="関西",M125,IF(入力!$E$16="中国",M147,IF(入力!$E$16="四国",M169,IF(入力!$E$16="九州",M191)))))))))</f>
        <v>0</v>
      </c>
    </row>
    <row r="214" spans="1:13" x14ac:dyDescent="0.25">
      <c r="A214" s="123">
        <v>8</v>
      </c>
      <c r="B214" s="124" t="b">
        <f>IF(入力!$E$16="北海道",B16,IF(入力!$E$16="東北",B38,IF(入力!$E$16="東京",B60,IF(入力!$E$16="中部",B82,IF(入力!$E$16="北陸",B104,IF(入力!$E$16="関西",B126,IF(入力!$E$16="中国",B148,IF(入力!$E$16="四国",B170,IF(入力!$E$16="九州",B192)))))))))</f>
        <v>0</v>
      </c>
      <c r="C214" s="124" t="b">
        <f>IF(入力!$E$16="北海道",C16,IF(入力!$E$16="東北",C38,IF(入力!$E$16="東京",C60,IF(入力!$E$16="中部",C82,IF(入力!$E$16="北陸",C104,IF(入力!$E$16="関西",C126,IF(入力!$E$16="中国",C148,IF(入力!$E$16="四国",C170,IF(入力!$E$16="九州",C192)))))))))</f>
        <v>0</v>
      </c>
      <c r="D214" s="124" t="b">
        <f>IF(入力!$E$16="北海道",D16,IF(入力!$E$16="東北",D38,IF(入力!$E$16="東京",D60,IF(入力!$E$16="中部",D82,IF(入力!$E$16="北陸",D104,IF(入力!$E$16="関西",D126,IF(入力!$E$16="中国",D148,IF(入力!$E$16="四国",D170,IF(入力!$E$16="九州",D192)))))))))</f>
        <v>0</v>
      </c>
      <c r="E214" s="124" t="b">
        <f>IF(入力!$E$16="北海道",E16,IF(入力!$E$16="東北",E38,IF(入力!$E$16="東京",E60,IF(入力!$E$16="中部",E82,IF(入力!$E$16="北陸",E104,IF(入力!$E$16="関西",E126,IF(入力!$E$16="中国",E148,IF(入力!$E$16="四国",E170,IF(入力!$E$16="九州",E192)))))))))</f>
        <v>0</v>
      </c>
      <c r="F214" s="124" t="b">
        <f>IF(入力!$E$16="北海道",F16,IF(入力!$E$16="東北",F38,IF(入力!$E$16="東京",F60,IF(入力!$E$16="中部",F82,IF(入力!$E$16="北陸",F104,IF(入力!$E$16="関西",F126,IF(入力!$E$16="中国",F148,IF(入力!$E$16="四国",F170,IF(入力!$E$16="九州",F192)))))))))</f>
        <v>0</v>
      </c>
      <c r="G214" s="124" t="b">
        <f>IF(入力!$E$16="北海道",G16,IF(入力!$E$16="東北",G38,IF(入力!$E$16="東京",G60,IF(入力!$E$16="中部",G82,IF(入力!$E$16="北陸",G104,IF(入力!$E$16="関西",G126,IF(入力!$E$16="中国",G148,IF(入力!$E$16="四国",G170,IF(入力!$E$16="九州",G192)))))))))</f>
        <v>0</v>
      </c>
      <c r="H214" s="124" t="b">
        <f>IF(入力!$E$16="北海道",H16,IF(入力!$E$16="東北",H38,IF(入力!$E$16="東京",H60,IF(入力!$E$16="中部",H82,IF(入力!$E$16="北陸",H104,IF(入力!$E$16="関西",H126,IF(入力!$E$16="中国",H148,IF(入力!$E$16="四国",H170,IF(入力!$E$16="九州",H192)))))))))</f>
        <v>0</v>
      </c>
      <c r="I214" s="124" t="b">
        <f>IF(入力!$E$16="北海道",I16,IF(入力!$E$16="東北",I38,IF(入力!$E$16="東京",I60,IF(入力!$E$16="中部",I82,IF(入力!$E$16="北陸",I104,IF(入力!$E$16="関西",I126,IF(入力!$E$16="中国",I148,IF(入力!$E$16="四国",I170,IF(入力!$E$16="九州",I192)))))))))</f>
        <v>0</v>
      </c>
      <c r="J214" s="124" t="b">
        <f>IF(入力!$E$16="北海道",J16,IF(入力!$E$16="東北",J38,IF(入力!$E$16="東京",J60,IF(入力!$E$16="中部",J82,IF(入力!$E$16="北陸",J104,IF(入力!$E$16="関西",J126,IF(入力!$E$16="中国",J148,IF(入力!$E$16="四国",J170,IF(入力!$E$16="九州",J192)))))))))</f>
        <v>0</v>
      </c>
      <c r="K214" s="124" t="b">
        <f>IF(入力!$E$16="北海道",K16,IF(入力!$E$16="東北",K38,IF(入力!$E$16="東京",K60,IF(入力!$E$16="中部",K82,IF(入力!$E$16="北陸",K104,IF(入力!$E$16="関西",K126,IF(入力!$E$16="中国",K148,IF(入力!$E$16="四国",K170,IF(入力!$E$16="九州",K192)))))))))</f>
        <v>0</v>
      </c>
      <c r="L214" s="124" t="b">
        <f>IF(入力!$E$16="北海道",L16,IF(入力!$E$16="東北",L38,IF(入力!$E$16="東京",L60,IF(入力!$E$16="中部",L82,IF(入力!$E$16="北陸",L104,IF(入力!$E$16="関西",L126,IF(入力!$E$16="中国",L148,IF(入力!$E$16="四国",L170,IF(入力!$E$16="九州",L192)))))))))</f>
        <v>0</v>
      </c>
      <c r="M214" s="124" t="b">
        <f>IF(入力!$E$16="北海道",M16,IF(入力!$E$16="東北",M38,IF(入力!$E$16="東京",M60,IF(入力!$E$16="中部",M82,IF(入力!$E$16="北陸",M104,IF(入力!$E$16="関西",M126,IF(入力!$E$16="中国",M148,IF(入力!$E$16="四国",M170,IF(入力!$E$16="九州",M192)))))))))</f>
        <v>0</v>
      </c>
    </row>
    <row r="215" spans="1:13" x14ac:dyDescent="0.25">
      <c r="A215" s="123">
        <v>7</v>
      </c>
      <c r="B215" s="124" t="b">
        <f>IF(入力!$E$16="北海道",B17,IF(入力!$E$16="東北",B39,IF(入力!$E$16="東京",B61,IF(入力!$E$16="中部",B83,IF(入力!$E$16="北陸",B105,IF(入力!$E$16="関西",B127,IF(入力!$E$16="中国",B149,IF(入力!$E$16="四国",B171,IF(入力!$E$16="九州",B193)))))))))</f>
        <v>0</v>
      </c>
      <c r="C215" s="124" t="b">
        <f>IF(入力!$E$16="北海道",C17,IF(入力!$E$16="東北",C39,IF(入力!$E$16="東京",C61,IF(入力!$E$16="中部",C83,IF(入力!$E$16="北陸",C105,IF(入力!$E$16="関西",C127,IF(入力!$E$16="中国",C149,IF(入力!$E$16="四国",C171,IF(入力!$E$16="九州",C193)))))))))</f>
        <v>0</v>
      </c>
      <c r="D215" s="124" t="b">
        <f>IF(入力!$E$16="北海道",D17,IF(入力!$E$16="東北",D39,IF(入力!$E$16="東京",D61,IF(入力!$E$16="中部",D83,IF(入力!$E$16="北陸",D105,IF(入力!$E$16="関西",D127,IF(入力!$E$16="中国",D149,IF(入力!$E$16="四国",D171,IF(入力!$E$16="九州",D193)))))))))</f>
        <v>0</v>
      </c>
      <c r="E215" s="124" t="b">
        <f>IF(入力!$E$16="北海道",E17,IF(入力!$E$16="東北",E39,IF(入力!$E$16="東京",E61,IF(入力!$E$16="中部",E83,IF(入力!$E$16="北陸",E105,IF(入力!$E$16="関西",E127,IF(入力!$E$16="中国",E149,IF(入力!$E$16="四国",E171,IF(入力!$E$16="九州",E193)))))))))</f>
        <v>0</v>
      </c>
      <c r="F215" s="124" t="b">
        <f>IF(入力!$E$16="北海道",F17,IF(入力!$E$16="東北",F39,IF(入力!$E$16="東京",F61,IF(入力!$E$16="中部",F83,IF(入力!$E$16="北陸",F105,IF(入力!$E$16="関西",F127,IF(入力!$E$16="中国",F149,IF(入力!$E$16="四国",F171,IF(入力!$E$16="九州",F193)))))))))</f>
        <v>0</v>
      </c>
      <c r="G215" s="124" t="b">
        <f>IF(入力!$E$16="北海道",G17,IF(入力!$E$16="東北",G39,IF(入力!$E$16="東京",G61,IF(入力!$E$16="中部",G83,IF(入力!$E$16="北陸",G105,IF(入力!$E$16="関西",G127,IF(入力!$E$16="中国",G149,IF(入力!$E$16="四国",G171,IF(入力!$E$16="九州",G193)))))))))</f>
        <v>0</v>
      </c>
      <c r="H215" s="124" t="b">
        <f>IF(入力!$E$16="北海道",H17,IF(入力!$E$16="東北",H39,IF(入力!$E$16="東京",H61,IF(入力!$E$16="中部",H83,IF(入力!$E$16="北陸",H105,IF(入力!$E$16="関西",H127,IF(入力!$E$16="中国",H149,IF(入力!$E$16="四国",H171,IF(入力!$E$16="九州",H193)))))))))</f>
        <v>0</v>
      </c>
      <c r="I215" s="124" t="b">
        <f>IF(入力!$E$16="北海道",I17,IF(入力!$E$16="東北",I39,IF(入力!$E$16="東京",I61,IF(入力!$E$16="中部",I83,IF(入力!$E$16="北陸",I105,IF(入力!$E$16="関西",I127,IF(入力!$E$16="中国",I149,IF(入力!$E$16="四国",I171,IF(入力!$E$16="九州",I193)))))))))</f>
        <v>0</v>
      </c>
      <c r="J215" s="124" t="b">
        <f>IF(入力!$E$16="北海道",J17,IF(入力!$E$16="東北",J39,IF(入力!$E$16="東京",J61,IF(入力!$E$16="中部",J83,IF(入力!$E$16="北陸",J105,IF(入力!$E$16="関西",J127,IF(入力!$E$16="中国",J149,IF(入力!$E$16="四国",J171,IF(入力!$E$16="九州",J193)))))))))</f>
        <v>0</v>
      </c>
      <c r="K215" s="124" t="b">
        <f>IF(入力!$E$16="北海道",K17,IF(入力!$E$16="東北",K39,IF(入力!$E$16="東京",K61,IF(入力!$E$16="中部",K83,IF(入力!$E$16="北陸",K105,IF(入力!$E$16="関西",K127,IF(入力!$E$16="中国",K149,IF(入力!$E$16="四国",K171,IF(入力!$E$16="九州",K193)))))))))</f>
        <v>0</v>
      </c>
      <c r="L215" s="124" t="b">
        <f>IF(入力!$E$16="北海道",L17,IF(入力!$E$16="東北",L39,IF(入力!$E$16="東京",L61,IF(入力!$E$16="中部",L83,IF(入力!$E$16="北陸",L105,IF(入力!$E$16="関西",L127,IF(入力!$E$16="中国",L149,IF(入力!$E$16="四国",L171,IF(入力!$E$16="九州",L193)))))))))</f>
        <v>0</v>
      </c>
      <c r="M215" s="124" t="b">
        <f>IF(入力!$E$16="北海道",M17,IF(入力!$E$16="東北",M39,IF(入力!$E$16="東京",M61,IF(入力!$E$16="中部",M83,IF(入力!$E$16="北陸",M105,IF(入力!$E$16="関西",M127,IF(入力!$E$16="中国",M149,IF(入力!$E$16="四国",M171,IF(入力!$E$16="九州",M193)))))))))</f>
        <v>0</v>
      </c>
    </row>
    <row r="216" spans="1:13" x14ac:dyDescent="0.25">
      <c r="A216" s="123">
        <v>6</v>
      </c>
      <c r="B216" s="124" t="b">
        <f>IF(入力!$E$16="北海道",B18,IF(入力!$E$16="東北",B40,IF(入力!$E$16="東京",B62,IF(入力!$E$16="中部",B84,IF(入力!$E$16="北陸",B106,IF(入力!$E$16="関西",B128,IF(入力!$E$16="中国",B150,IF(入力!$E$16="四国",B172,IF(入力!$E$16="九州",B194)))))))))</f>
        <v>0</v>
      </c>
      <c r="C216" s="124" t="b">
        <f>IF(入力!$E$16="北海道",C18,IF(入力!$E$16="東北",C40,IF(入力!$E$16="東京",C62,IF(入力!$E$16="中部",C84,IF(入力!$E$16="北陸",C106,IF(入力!$E$16="関西",C128,IF(入力!$E$16="中国",C150,IF(入力!$E$16="四国",C172,IF(入力!$E$16="九州",C194)))))))))</f>
        <v>0</v>
      </c>
      <c r="D216" s="124" t="b">
        <f>IF(入力!$E$16="北海道",D18,IF(入力!$E$16="東北",D40,IF(入力!$E$16="東京",D62,IF(入力!$E$16="中部",D84,IF(入力!$E$16="北陸",D106,IF(入力!$E$16="関西",D128,IF(入力!$E$16="中国",D150,IF(入力!$E$16="四国",D172,IF(入力!$E$16="九州",D194)))))))))</f>
        <v>0</v>
      </c>
      <c r="E216" s="124" t="b">
        <f>IF(入力!$E$16="北海道",E18,IF(入力!$E$16="東北",E40,IF(入力!$E$16="東京",E62,IF(入力!$E$16="中部",E84,IF(入力!$E$16="北陸",E106,IF(入力!$E$16="関西",E128,IF(入力!$E$16="中国",E150,IF(入力!$E$16="四国",E172,IF(入力!$E$16="九州",E194)))))))))</f>
        <v>0</v>
      </c>
      <c r="F216" s="124" t="b">
        <f>IF(入力!$E$16="北海道",F18,IF(入力!$E$16="東北",F40,IF(入力!$E$16="東京",F62,IF(入力!$E$16="中部",F84,IF(入力!$E$16="北陸",F106,IF(入力!$E$16="関西",F128,IF(入力!$E$16="中国",F150,IF(入力!$E$16="四国",F172,IF(入力!$E$16="九州",F194)))))))))</f>
        <v>0</v>
      </c>
      <c r="G216" s="124" t="b">
        <f>IF(入力!$E$16="北海道",G18,IF(入力!$E$16="東北",G40,IF(入力!$E$16="東京",G62,IF(入力!$E$16="中部",G84,IF(入力!$E$16="北陸",G106,IF(入力!$E$16="関西",G128,IF(入力!$E$16="中国",G150,IF(入力!$E$16="四国",G172,IF(入力!$E$16="九州",G194)))))))))</f>
        <v>0</v>
      </c>
      <c r="H216" s="124" t="b">
        <f>IF(入力!$E$16="北海道",H18,IF(入力!$E$16="東北",H40,IF(入力!$E$16="東京",H62,IF(入力!$E$16="中部",H84,IF(入力!$E$16="北陸",H106,IF(入力!$E$16="関西",H128,IF(入力!$E$16="中国",H150,IF(入力!$E$16="四国",H172,IF(入力!$E$16="九州",H194)))))))))</f>
        <v>0</v>
      </c>
      <c r="I216" s="124" t="b">
        <f>IF(入力!$E$16="北海道",I18,IF(入力!$E$16="東北",I40,IF(入力!$E$16="東京",I62,IF(入力!$E$16="中部",I84,IF(入力!$E$16="北陸",I106,IF(入力!$E$16="関西",I128,IF(入力!$E$16="中国",I150,IF(入力!$E$16="四国",I172,IF(入力!$E$16="九州",I194)))))))))</f>
        <v>0</v>
      </c>
      <c r="J216" s="124" t="b">
        <f>IF(入力!$E$16="北海道",J18,IF(入力!$E$16="東北",J40,IF(入力!$E$16="東京",J62,IF(入力!$E$16="中部",J84,IF(入力!$E$16="北陸",J106,IF(入力!$E$16="関西",J128,IF(入力!$E$16="中国",J150,IF(入力!$E$16="四国",J172,IF(入力!$E$16="九州",J194)))))))))</f>
        <v>0</v>
      </c>
      <c r="K216" s="124" t="b">
        <f>IF(入力!$E$16="北海道",K18,IF(入力!$E$16="東北",K40,IF(入力!$E$16="東京",K62,IF(入力!$E$16="中部",K84,IF(入力!$E$16="北陸",K106,IF(入力!$E$16="関西",K128,IF(入力!$E$16="中国",K150,IF(入力!$E$16="四国",K172,IF(入力!$E$16="九州",K194)))))))))</f>
        <v>0</v>
      </c>
      <c r="L216" s="124" t="b">
        <f>IF(入力!$E$16="北海道",L18,IF(入力!$E$16="東北",L40,IF(入力!$E$16="東京",L62,IF(入力!$E$16="中部",L84,IF(入力!$E$16="北陸",L106,IF(入力!$E$16="関西",L128,IF(入力!$E$16="中国",L150,IF(入力!$E$16="四国",L172,IF(入力!$E$16="九州",L194)))))))))</f>
        <v>0</v>
      </c>
      <c r="M216" s="124" t="b">
        <f>IF(入力!$E$16="北海道",M18,IF(入力!$E$16="東北",M40,IF(入力!$E$16="東京",M62,IF(入力!$E$16="中部",M84,IF(入力!$E$16="北陸",M106,IF(入力!$E$16="関西",M128,IF(入力!$E$16="中国",M150,IF(入力!$E$16="四国",M172,IF(入力!$E$16="九州",M194)))))))))</f>
        <v>0</v>
      </c>
    </row>
    <row r="217" spans="1:13" x14ac:dyDescent="0.25">
      <c r="A217" s="123">
        <v>5</v>
      </c>
      <c r="B217" s="124" t="b">
        <f>IF(入力!$E$16="北海道",B19,IF(入力!$E$16="東北",B41,IF(入力!$E$16="東京",B63,IF(入力!$E$16="中部",B85,IF(入力!$E$16="北陸",B107,IF(入力!$E$16="関西",B129,IF(入力!$E$16="中国",B151,IF(入力!$E$16="四国",B173,IF(入力!$E$16="九州",B195)))))))))</f>
        <v>0</v>
      </c>
      <c r="C217" s="124" t="b">
        <f>IF(入力!$E$16="北海道",C19,IF(入力!$E$16="東北",C41,IF(入力!$E$16="東京",C63,IF(入力!$E$16="中部",C85,IF(入力!$E$16="北陸",C107,IF(入力!$E$16="関西",C129,IF(入力!$E$16="中国",C151,IF(入力!$E$16="四国",C173,IF(入力!$E$16="九州",C195)))))))))</f>
        <v>0</v>
      </c>
      <c r="D217" s="124" t="b">
        <f>IF(入力!$E$16="北海道",D19,IF(入力!$E$16="東北",D41,IF(入力!$E$16="東京",D63,IF(入力!$E$16="中部",D85,IF(入力!$E$16="北陸",D107,IF(入力!$E$16="関西",D129,IF(入力!$E$16="中国",D151,IF(入力!$E$16="四国",D173,IF(入力!$E$16="九州",D195)))))))))</f>
        <v>0</v>
      </c>
      <c r="E217" s="124" t="b">
        <f>IF(入力!$E$16="北海道",E19,IF(入力!$E$16="東北",E41,IF(入力!$E$16="東京",E63,IF(入力!$E$16="中部",E85,IF(入力!$E$16="北陸",E107,IF(入力!$E$16="関西",E129,IF(入力!$E$16="中国",E151,IF(入力!$E$16="四国",E173,IF(入力!$E$16="九州",E195)))))))))</f>
        <v>0</v>
      </c>
      <c r="F217" s="124" t="b">
        <f>IF(入力!$E$16="北海道",F19,IF(入力!$E$16="東北",F41,IF(入力!$E$16="東京",F63,IF(入力!$E$16="中部",F85,IF(入力!$E$16="北陸",F107,IF(入力!$E$16="関西",F129,IF(入力!$E$16="中国",F151,IF(入力!$E$16="四国",F173,IF(入力!$E$16="九州",F195)))))))))</f>
        <v>0</v>
      </c>
      <c r="G217" s="124" t="b">
        <f>IF(入力!$E$16="北海道",G19,IF(入力!$E$16="東北",G41,IF(入力!$E$16="東京",G63,IF(入力!$E$16="中部",G85,IF(入力!$E$16="北陸",G107,IF(入力!$E$16="関西",G129,IF(入力!$E$16="中国",G151,IF(入力!$E$16="四国",G173,IF(入力!$E$16="九州",G195)))))))))</f>
        <v>0</v>
      </c>
      <c r="H217" s="124" t="b">
        <f>IF(入力!$E$16="北海道",H19,IF(入力!$E$16="東北",H41,IF(入力!$E$16="東京",H63,IF(入力!$E$16="中部",H85,IF(入力!$E$16="北陸",H107,IF(入力!$E$16="関西",H129,IF(入力!$E$16="中国",H151,IF(入力!$E$16="四国",H173,IF(入力!$E$16="九州",H195)))))))))</f>
        <v>0</v>
      </c>
      <c r="I217" s="124" t="b">
        <f>IF(入力!$E$16="北海道",I19,IF(入力!$E$16="東北",I41,IF(入力!$E$16="東京",I63,IF(入力!$E$16="中部",I85,IF(入力!$E$16="北陸",I107,IF(入力!$E$16="関西",I129,IF(入力!$E$16="中国",I151,IF(入力!$E$16="四国",I173,IF(入力!$E$16="九州",I195)))))))))</f>
        <v>0</v>
      </c>
      <c r="J217" s="124" t="b">
        <f>IF(入力!$E$16="北海道",J19,IF(入力!$E$16="東北",J41,IF(入力!$E$16="東京",J63,IF(入力!$E$16="中部",J85,IF(入力!$E$16="北陸",J107,IF(入力!$E$16="関西",J129,IF(入力!$E$16="中国",J151,IF(入力!$E$16="四国",J173,IF(入力!$E$16="九州",J195)))))))))</f>
        <v>0</v>
      </c>
      <c r="K217" s="124" t="b">
        <f>IF(入力!$E$16="北海道",K19,IF(入力!$E$16="東北",K41,IF(入力!$E$16="東京",K63,IF(入力!$E$16="中部",K85,IF(入力!$E$16="北陸",K107,IF(入力!$E$16="関西",K129,IF(入力!$E$16="中国",K151,IF(入力!$E$16="四国",K173,IF(入力!$E$16="九州",K195)))))))))</f>
        <v>0</v>
      </c>
      <c r="L217" s="124" t="b">
        <f>IF(入力!$E$16="北海道",L19,IF(入力!$E$16="東北",L41,IF(入力!$E$16="東京",L63,IF(入力!$E$16="中部",L85,IF(入力!$E$16="北陸",L107,IF(入力!$E$16="関西",L129,IF(入力!$E$16="中国",L151,IF(入力!$E$16="四国",L173,IF(入力!$E$16="九州",L195)))))))))</f>
        <v>0</v>
      </c>
      <c r="M217" s="124" t="b">
        <f>IF(入力!$E$16="北海道",M19,IF(入力!$E$16="東北",M41,IF(入力!$E$16="東京",M63,IF(入力!$E$16="中部",M85,IF(入力!$E$16="北陸",M107,IF(入力!$E$16="関西",M129,IF(入力!$E$16="中国",M151,IF(入力!$E$16="四国",M173,IF(入力!$E$16="九州",M195)))))))))</f>
        <v>0</v>
      </c>
    </row>
    <row r="218" spans="1:13" x14ac:dyDescent="0.25">
      <c r="A218" s="123">
        <v>4</v>
      </c>
      <c r="B218" s="124" t="b">
        <f>IF(入力!$E$16="北海道",B20,IF(入力!$E$16="東北",B42,IF(入力!$E$16="東京",B64,IF(入力!$E$16="中部",B86,IF(入力!$E$16="北陸",B108,IF(入力!$E$16="関西",B130,IF(入力!$E$16="中国",B152,IF(入力!$E$16="四国",B174,IF(入力!$E$16="九州",B196)))))))))</f>
        <v>0</v>
      </c>
      <c r="C218" s="124" t="b">
        <f>IF(入力!$E$16="北海道",C20,IF(入力!$E$16="東北",C42,IF(入力!$E$16="東京",C64,IF(入力!$E$16="中部",C86,IF(入力!$E$16="北陸",C108,IF(入力!$E$16="関西",C130,IF(入力!$E$16="中国",C152,IF(入力!$E$16="四国",C174,IF(入力!$E$16="九州",C196)))))))))</f>
        <v>0</v>
      </c>
      <c r="D218" s="124" t="b">
        <f>IF(入力!$E$16="北海道",D20,IF(入力!$E$16="東北",D42,IF(入力!$E$16="東京",D64,IF(入力!$E$16="中部",D86,IF(入力!$E$16="北陸",D108,IF(入力!$E$16="関西",D130,IF(入力!$E$16="中国",D152,IF(入力!$E$16="四国",D174,IF(入力!$E$16="九州",D196)))))))))</f>
        <v>0</v>
      </c>
      <c r="E218" s="124" t="b">
        <f>IF(入力!$E$16="北海道",E20,IF(入力!$E$16="東北",E42,IF(入力!$E$16="東京",E64,IF(入力!$E$16="中部",E86,IF(入力!$E$16="北陸",E108,IF(入力!$E$16="関西",E130,IF(入力!$E$16="中国",E152,IF(入力!$E$16="四国",E174,IF(入力!$E$16="九州",E196)))))))))</f>
        <v>0</v>
      </c>
      <c r="F218" s="124" t="b">
        <f>IF(入力!$E$16="北海道",F20,IF(入力!$E$16="東北",F42,IF(入力!$E$16="東京",F64,IF(入力!$E$16="中部",F86,IF(入力!$E$16="北陸",F108,IF(入力!$E$16="関西",F130,IF(入力!$E$16="中国",F152,IF(入力!$E$16="四国",F174,IF(入力!$E$16="九州",F196)))))))))</f>
        <v>0</v>
      </c>
      <c r="G218" s="124" t="b">
        <f>IF(入力!$E$16="北海道",G20,IF(入力!$E$16="東北",G42,IF(入力!$E$16="東京",G64,IF(入力!$E$16="中部",G86,IF(入力!$E$16="北陸",G108,IF(入力!$E$16="関西",G130,IF(入力!$E$16="中国",G152,IF(入力!$E$16="四国",G174,IF(入力!$E$16="九州",G196)))))))))</f>
        <v>0</v>
      </c>
      <c r="H218" s="124" t="b">
        <f>IF(入力!$E$16="北海道",H20,IF(入力!$E$16="東北",H42,IF(入力!$E$16="東京",H64,IF(入力!$E$16="中部",H86,IF(入力!$E$16="北陸",H108,IF(入力!$E$16="関西",H130,IF(入力!$E$16="中国",H152,IF(入力!$E$16="四国",H174,IF(入力!$E$16="九州",H196)))))))))</f>
        <v>0</v>
      </c>
      <c r="I218" s="124" t="b">
        <f>IF(入力!$E$16="北海道",I20,IF(入力!$E$16="東北",I42,IF(入力!$E$16="東京",I64,IF(入力!$E$16="中部",I86,IF(入力!$E$16="北陸",I108,IF(入力!$E$16="関西",I130,IF(入力!$E$16="中国",I152,IF(入力!$E$16="四国",I174,IF(入力!$E$16="九州",I196)))))))))</f>
        <v>0</v>
      </c>
      <c r="J218" s="124" t="b">
        <f>IF(入力!$E$16="北海道",J20,IF(入力!$E$16="東北",J42,IF(入力!$E$16="東京",J64,IF(入力!$E$16="中部",J86,IF(入力!$E$16="北陸",J108,IF(入力!$E$16="関西",J130,IF(入力!$E$16="中国",J152,IF(入力!$E$16="四国",J174,IF(入力!$E$16="九州",J196)))))))))</f>
        <v>0</v>
      </c>
      <c r="K218" s="124" t="b">
        <f>IF(入力!$E$16="北海道",K20,IF(入力!$E$16="東北",K42,IF(入力!$E$16="東京",K64,IF(入力!$E$16="中部",K86,IF(入力!$E$16="北陸",K108,IF(入力!$E$16="関西",K130,IF(入力!$E$16="中国",K152,IF(入力!$E$16="四国",K174,IF(入力!$E$16="九州",K196)))))))))</f>
        <v>0</v>
      </c>
      <c r="L218" s="124" t="b">
        <f>IF(入力!$E$16="北海道",L20,IF(入力!$E$16="東北",L42,IF(入力!$E$16="東京",L64,IF(入力!$E$16="中部",L86,IF(入力!$E$16="北陸",L108,IF(入力!$E$16="関西",L130,IF(入力!$E$16="中国",L152,IF(入力!$E$16="四国",L174,IF(入力!$E$16="九州",L196)))))))))</f>
        <v>0</v>
      </c>
      <c r="M218" s="124" t="b">
        <f>IF(入力!$E$16="北海道",M20,IF(入力!$E$16="東北",M42,IF(入力!$E$16="東京",M64,IF(入力!$E$16="中部",M86,IF(入力!$E$16="北陸",M108,IF(入力!$E$16="関西",M130,IF(入力!$E$16="中国",M152,IF(入力!$E$16="四国",M174,IF(入力!$E$16="九州",M196)))))))))</f>
        <v>0</v>
      </c>
    </row>
    <row r="219" spans="1:13" x14ac:dyDescent="0.25">
      <c r="A219" s="123">
        <v>3</v>
      </c>
      <c r="B219" s="124" t="b">
        <f>IF(入力!$E$16="北海道",B21,IF(入力!$E$16="東北",B43,IF(入力!$E$16="東京",B65,IF(入力!$E$16="中部",B87,IF(入力!$E$16="北陸",B109,IF(入力!$E$16="関西",B131,IF(入力!$E$16="中国",B153,IF(入力!$E$16="四国",B175,IF(入力!$E$16="九州",B197)))))))))</f>
        <v>0</v>
      </c>
      <c r="C219" s="124" t="b">
        <f>IF(入力!$E$16="北海道",C21,IF(入力!$E$16="東北",C43,IF(入力!$E$16="東京",C65,IF(入力!$E$16="中部",C87,IF(入力!$E$16="北陸",C109,IF(入力!$E$16="関西",C131,IF(入力!$E$16="中国",C153,IF(入力!$E$16="四国",C175,IF(入力!$E$16="九州",C197)))))))))</f>
        <v>0</v>
      </c>
      <c r="D219" s="124" t="b">
        <f>IF(入力!$E$16="北海道",D21,IF(入力!$E$16="東北",D43,IF(入力!$E$16="東京",D65,IF(入力!$E$16="中部",D87,IF(入力!$E$16="北陸",D109,IF(入力!$E$16="関西",D131,IF(入力!$E$16="中国",D153,IF(入力!$E$16="四国",D175,IF(入力!$E$16="九州",D197)))))))))</f>
        <v>0</v>
      </c>
      <c r="E219" s="124" t="b">
        <f>IF(入力!$E$16="北海道",E21,IF(入力!$E$16="東北",E43,IF(入力!$E$16="東京",E65,IF(入力!$E$16="中部",E87,IF(入力!$E$16="北陸",E109,IF(入力!$E$16="関西",E131,IF(入力!$E$16="中国",E153,IF(入力!$E$16="四国",E175,IF(入力!$E$16="九州",E197)))))))))</f>
        <v>0</v>
      </c>
      <c r="F219" s="124" t="b">
        <f>IF(入力!$E$16="北海道",F21,IF(入力!$E$16="東北",F43,IF(入力!$E$16="東京",F65,IF(入力!$E$16="中部",F87,IF(入力!$E$16="北陸",F109,IF(入力!$E$16="関西",F131,IF(入力!$E$16="中国",F153,IF(入力!$E$16="四国",F175,IF(入力!$E$16="九州",F197)))))))))</f>
        <v>0</v>
      </c>
      <c r="G219" s="124" t="b">
        <f>IF(入力!$E$16="北海道",G21,IF(入力!$E$16="東北",G43,IF(入力!$E$16="東京",G65,IF(入力!$E$16="中部",G87,IF(入力!$E$16="北陸",G109,IF(入力!$E$16="関西",G131,IF(入力!$E$16="中国",G153,IF(入力!$E$16="四国",G175,IF(入力!$E$16="九州",G197)))))))))</f>
        <v>0</v>
      </c>
      <c r="H219" s="124" t="b">
        <f>IF(入力!$E$16="北海道",H21,IF(入力!$E$16="東北",H43,IF(入力!$E$16="東京",H65,IF(入力!$E$16="中部",H87,IF(入力!$E$16="北陸",H109,IF(入力!$E$16="関西",H131,IF(入力!$E$16="中国",H153,IF(入力!$E$16="四国",H175,IF(入力!$E$16="九州",H197)))))))))</f>
        <v>0</v>
      </c>
      <c r="I219" s="124" t="b">
        <f>IF(入力!$E$16="北海道",I21,IF(入力!$E$16="東北",I43,IF(入力!$E$16="東京",I65,IF(入力!$E$16="中部",I87,IF(入力!$E$16="北陸",I109,IF(入力!$E$16="関西",I131,IF(入力!$E$16="中国",I153,IF(入力!$E$16="四国",I175,IF(入力!$E$16="九州",I197)))))))))</f>
        <v>0</v>
      </c>
      <c r="J219" s="124" t="b">
        <f>IF(入力!$E$16="北海道",J21,IF(入力!$E$16="東北",J43,IF(入力!$E$16="東京",J65,IF(入力!$E$16="中部",J87,IF(入力!$E$16="北陸",J109,IF(入力!$E$16="関西",J131,IF(入力!$E$16="中国",J153,IF(入力!$E$16="四国",J175,IF(入力!$E$16="九州",J197)))))))))</f>
        <v>0</v>
      </c>
      <c r="K219" s="124" t="b">
        <f>IF(入力!$E$16="北海道",K21,IF(入力!$E$16="東北",K43,IF(入力!$E$16="東京",K65,IF(入力!$E$16="中部",K87,IF(入力!$E$16="北陸",K109,IF(入力!$E$16="関西",K131,IF(入力!$E$16="中国",K153,IF(入力!$E$16="四国",K175,IF(入力!$E$16="九州",K197)))))))))</f>
        <v>0</v>
      </c>
      <c r="L219" s="124" t="b">
        <f>IF(入力!$E$16="北海道",L21,IF(入力!$E$16="東北",L43,IF(入力!$E$16="東京",L65,IF(入力!$E$16="中部",L87,IF(入力!$E$16="北陸",L109,IF(入力!$E$16="関西",L131,IF(入力!$E$16="中国",L153,IF(入力!$E$16="四国",L175,IF(入力!$E$16="九州",L197)))))))))</f>
        <v>0</v>
      </c>
      <c r="M219" s="124" t="b">
        <f>IF(入力!$E$16="北海道",M21,IF(入力!$E$16="東北",M43,IF(入力!$E$16="東京",M65,IF(入力!$E$16="中部",M87,IF(入力!$E$16="北陸",M109,IF(入力!$E$16="関西",M131,IF(入力!$E$16="中国",M153,IF(入力!$E$16="四国",M175,IF(入力!$E$16="九州",M197)))))))))</f>
        <v>0</v>
      </c>
    </row>
    <row r="220" spans="1:13" x14ac:dyDescent="0.25">
      <c r="A220" s="123">
        <v>2</v>
      </c>
      <c r="B220" s="124" t="b">
        <f>IF(入力!$E$16="北海道",B22,IF(入力!$E$16="東北",B44,IF(入力!$E$16="東京",B66,IF(入力!$E$16="中部",B88,IF(入力!$E$16="北陸",B110,IF(入力!$E$16="関西",B132,IF(入力!$E$16="中国",B154,IF(入力!$E$16="四国",B176,IF(入力!$E$16="九州",B198)))))))))</f>
        <v>0</v>
      </c>
      <c r="C220" s="124" t="b">
        <f>IF(入力!$E$16="北海道",C22,IF(入力!$E$16="東北",C44,IF(入力!$E$16="東京",C66,IF(入力!$E$16="中部",C88,IF(入力!$E$16="北陸",C110,IF(入力!$E$16="関西",C132,IF(入力!$E$16="中国",C154,IF(入力!$E$16="四国",C176,IF(入力!$E$16="九州",C198)))))))))</f>
        <v>0</v>
      </c>
      <c r="D220" s="124" t="b">
        <f>IF(入力!$E$16="北海道",D22,IF(入力!$E$16="東北",D44,IF(入力!$E$16="東京",D66,IF(入力!$E$16="中部",D88,IF(入力!$E$16="北陸",D110,IF(入力!$E$16="関西",D132,IF(入力!$E$16="中国",D154,IF(入力!$E$16="四国",D176,IF(入力!$E$16="九州",D198)))))))))</f>
        <v>0</v>
      </c>
      <c r="E220" s="124" t="b">
        <f>IF(入力!$E$16="北海道",E22,IF(入力!$E$16="東北",E44,IF(入力!$E$16="東京",E66,IF(入力!$E$16="中部",E88,IF(入力!$E$16="北陸",E110,IF(入力!$E$16="関西",E132,IF(入力!$E$16="中国",E154,IF(入力!$E$16="四国",E176,IF(入力!$E$16="九州",E198)))))))))</f>
        <v>0</v>
      </c>
      <c r="F220" s="124" t="b">
        <f>IF(入力!$E$16="北海道",F22,IF(入力!$E$16="東北",F44,IF(入力!$E$16="東京",F66,IF(入力!$E$16="中部",F88,IF(入力!$E$16="北陸",F110,IF(入力!$E$16="関西",F132,IF(入力!$E$16="中国",F154,IF(入力!$E$16="四国",F176,IF(入力!$E$16="九州",F198)))))))))</f>
        <v>0</v>
      </c>
      <c r="G220" s="124" t="b">
        <f>IF(入力!$E$16="北海道",G22,IF(入力!$E$16="東北",G44,IF(入力!$E$16="東京",G66,IF(入力!$E$16="中部",G88,IF(入力!$E$16="北陸",G110,IF(入力!$E$16="関西",G132,IF(入力!$E$16="中国",G154,IF(入力!$E$16="四国",G176,IF(入力!$E$16="九州",G198)))))))))</f>
        <v>0</v>
      </c>
      <c r="H220" s="124" t="b">
        <f>IF(入力!$E$16="北海道",H22,IF(入力!$E$16="東北",H44,IF(入力!$E$16="東京",H66,IF(入力!$E$16="中部",H88,IF(入力!$E$16="北陸",H110,IF(入力!$E$16="関西",H132,IF(入力!$E$16="中国",H154,IF(入力!$E$16="四国",H176,IF(入力!$E$16="九州",H198)))))))))</f>
        <v>0</v>
      </c>
      <c r="I220" s="124" t="b">
        <f>IF(入力!$E$16="北海道",I22,IF(入力!$E$16="東北",I44,IF(入力!$E$16="東京",I66,IF(入力!$E$16="中部",I88,IF(入力!$E$16="北陸",I110,IF(入力!$E$16="関西",I132,IF(入力!$E$16="中国",I154,IF(入力!$E$16="四国",I176,IF(入力!$E$16="九州",I198)))))))))</f>
        <v>0</v>
      </c>
      <c r="J220" s="124" t="b">
        <f>IF(入力!$E$16="北海道",J22,IF(入力!$E$16="東北",J44,IF(入力!$E$16="東京",J66,IF(入力!$E$16="中部",J88,IF(入力!$E$16="北陸",J110,IF(入力!$E$16="関西",J132,IF(入力!$E$16="中国",J154,IF(入力!$E$16="四国",J176,IF(入力!$E$16="九州",J198)))))))))</f>
        <v>0</v>
      </c>
      <c r="K220" s="124" t="b">
        <f>IF(入力!$E$16="北海道",K22,IF(入力!$E$16="東北",K44,IF(入力!$E$16="東京",K66,IF(入力!$E$16="中部",K88,IF(入力!$E$16="北陸",K110,IF(入力!$E$16="関西",K132,IF(入力!$E$16="中国",K154,IF(入力!$E$16="四国",K176,IF(入力!$E$16="九州",K198)))))))))</f>
        <v>0</v>
      </c>
      <c r="L220" s="124" t="b">
        <f>IF(入力!$E$16="北海道",L22,IF(入力!$E$16="東北",L44,IF(入力!$E$16="東京",L66,IF(入力!$E$16="中部",L88,IF(入力!$E$16="北陸",L110,IF(入力!$E$16="関西",L132,IF(入力!$E$16="中国",L154,IF(入力!$E$16="四国",L176,IF(入力!$E$16="九州",L198)))))))))</f>
        <v>0</v>
      </c>
      <c r="M220" s="124" t="b">
        <f>IF(入力!$E$16="北海道",M22,IF(入力!$E$16="東北",M44,IF(入力!$E$16="東京",M66,IF(入力!$E$16="中部",M88,IF(入力!$E$16="北陸",M110,IF(入力!$E$16="関西",M132,IF(入力!$E$16="中国",M154,IF(入力!$E$16="四国",M176,IF(入力!$E$16="九州",M198)))))))))</f>
        <v>0</v>
      </c>
    </row>
    <row r="221" spans="1:13" x14ac:dyDescent="0.25">
      <c r="A221" s="123">
        <v>1</v>
      </c>
      <c r="B221" s="124" t="b">
        <f>IF(入力!$E$16="北海道",B23,IF(入力!$E$16="東北",B45,IF(入力!$E$16="東京",B67,IF(入力!$E$16="中部",B89,IF(入力!$E$16="北陸",B111,IF(入力!$E$16="関西",B133,IF(入力!$E$16="中国",B155,IF(入力!$E$16="四国",B177,IF(入力!$E$16="九州",B199)))))))))</f>
        <v>0</v>
      </c>
      <c r="C221" s="124" t="b">
        <f>IF(入力!$E$16="北海道",C23,IF(入力!$E$16="東北",C45,IF(入力!$E$16="東京",C67,IF(入力!$E$16="中部",C89,IF(入力!$E$16="北陸",C111,IF(入力!$E$16="関西",C133,IF(入力!$E$16="中国",C155,IF(入力!$E$16="四国",C177,IF(入力!$E$16="九州",C199)))))))))</f>
        <v>0</v>
      </c>
      <c r="D221" s="124" t="b">
        <f>IF(入力!$E$16="北海道",D23,IF(入力!$E$16="東北",D45,IF(入力!$E$16="東京",D67,IF(入力!$E$16="中部",D89,IF(入力!$E$16="北陸",D111,IF(入力!$E$16="関西",D133,IF(入力!$E$16="中国",D155,IF(入力!$E$16="四国",D177,IF(入力!$E$16="九州",D199)))))))))</f>
        <v>0</v>
      </c>
      <c r="E221" s="124" t="b">
        <f>IF(入力!$E$16="北海道",E23,IF(入力!$E$16="東北",E45,IF(入力!$E$16="東京",E67,IF(入力!$E$16="中部",E89,IF(入力!$E$16="北陸",E111,IF(入力!$E$16="関西",E133,IF(入力!$E$16="中国",E155,IF(入力!$E$16="四国",E177,IF(入力!$E$16="九州",E199)))))))))</f>
        <v>0</v>
      </c>
      <c r="F221" s="124" t="b">
        <f>IF(入力!$E$16="北海道",F23,IF(入力!$E$16="東北",F45,IF(入力!$E$16="東京",F67,IF(入力!$E$16="中部",F89,IF(入力!$E$16="北陸",F111,IF(入力!$E$16="関西",F133,IF(入力!$E$16="中国",F155,IF(入力!$E$16="四国",F177,IF(入力!$E$16="九州",F199)))))))))</f>
        <v>0</v>
      </c>
      <c r="G221" s="124" t="b">
        <f>IF(入力!$E$16="北海道",G23,IF(入力!$E$16="東北",G45,IF(入力!$E$16="東京",G67,IF(入力!$E$16="中部",G89,IF(入力!$E$16="北陸",G111,IF(入力!$E$16="関西",G133,IF(入力!$E$16="中国",G155,IF(入力!$E$16="四国",G177,IF(入力!$E$16="九州",G199)))))))))</f>
        <v>0</v>
      </c>
      <c r="H221" s="124" t="b">
        <f>IF(入力!$E$16="北海道",H23,IF(入力!$E$16="東北",H45,IF(入力!$E$16="東京",H67,IF(入力!$E$16="中部",H89,IF(入力!$E$16="北陸",H111,IF(入力!$E$16="関西",H133,IF(入力!$E$16="中国",H155,IF(入力!$E$16="四国",H177,IF(入力!$E$16="九州",H199)))))))))</f>
        <v>0</v>
      </c>
      <c r="I221" s="124" t="b">
        <f>IF(入力!$E$16="北海道",I23,IF(入力!$E$16="東北",I45,IF(入力!$E$16="東京",I67,IF(入力!$E$16="中部",I89,IF(入力!$E$16="北陸",I111,IF(入力!$E$16="関西",I133,IF(入力!$E$16="中国",I155,IF(入力!$E$16="四国",I177,IF(入力!$E$16="九州",I199)))))))))</f>
        <v>0</v>
      </c>
      <c r="J221" s="124" t="b">
        <f>IF(入力!$E$16="北海道",J23,IF(入力!$E$16="東北",J45,IF(入力!$E$16="東京",J67,IF(入力!$E$16="中部",J89,IF(入力!$E$16="北陸",J111,IF(入力!$E$16="関西",J133,IF(入力!$E$16="中国",J155,IF(入力!$E$16="四国",J177,IF(入力!$E$16="九州",J199)))))))))</f>
        <v>0</v>
      </c>
      <c r="K221" s="124" t="b">
        <f>IF(入力!$E$16="北海道",K23,IF(入力!$E$16="東北",K45,IF(入力!$E$16="東京",K67,IF(入力!$E$16="中部",K89,IF(入力!$E$16="北陸",K111,IF(入力!$E$16="関西",K133,IF(入力!$E$16="中国",K155,IF(入力!$E$16="四国",K177,IF(入力!$E$16="九州",K199)))))))))</f>
        <v>0</v>
      </c>
      <c r="L221" s="124" t="b">
        <f>IF(入力!$E$16="北海道",L23,IF(入力!$E$16="東北",L45,IF(入力!$E$16="東京",L67,IF(入力!$E$16="中部",L89,IF(入力!$E$16="北陸",L111,IF(入力!$E$16="関西",L133,IF(入力!$E$16="中国",L155,IF(入力!$E$16="四国",L177,IF(入力!$E$16="九州",L199)))))))))</f>
        <v>0</v>
      </c>
      <c r="M221" s="124" t="b">
        <f>IF(入力!$E$16="北海道",M23,IF(入力!$E$16="東北",M45,IF(入力!$E$16="東京",M67,IF(入力!$E$16="中部",M89,IF(入力!$E$16="北陸",M111,IF(入力!$E$16="関西",M133,IF(入力!$E$16="中国",M155,IF(入力!$E$16="四国",M177,IF(入力!$E$16="九州",M199)))))))))</f>
        <v>0</v>
      </c>
    </row>
  </sheetData>
  <phoneticPr fontId="2"/>
  <hyperlinks>
    <hyperlink ref="A1" r:id="rId1" xr:uid="{48291986-CA8D-429F-945C-520F4E2D7822}"/>
  </hyperlinks>
  <pageMargins left="0.7" right="0.7" top="0.75" bottom="0.75" header="0.3" footer="0.3"/>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BAD2F-D99A-4D6A-BE26-FF697DF31849}">
  <dimension ref="A1:C12"/>
  <sheetViews>
    <sheetView showGridLines="0" zoomScaleNormal="100" workbookViewId="0">
      <selection activeCell="D14" sqref="D14:O14"/>
    </sheetView>
  </sheetViews>
  <sheetFormatPr defaultColWidth="8.875" defaultRowHeight="18.75" x14ac:dyDescent="0.4"/>
  <cols>
    <col min="1" max="1" width="8.875" style="2"/>
    <col min="2" max="2" width="27.125" style="2" bestFit="1" customWidth="1"/>
    <col min="3" max="3" width="35.875" style="2" bestFit="1" customWidth="1"/>
    <col min="4" max="4" width="41.875" style="2" bestFit="1" customWidth="1"/>
    <col min="5" max="16384" width="8.875" style="2"/>
  </cols>
  <sheetData>
    <row r="1" spans="1:3" x14ac:dyDescent="0.4">
      <c r="A1" s="32" t="s">
        <v>0</v>
      </c>
      <c r="B1" s="33" t="s">
        <v>10</v>
      </c>
      <c r="C1" s="33" t="s">
        <v>169</v>
      </c>
    </row>
    <row r="2" spans="1:3" x14ac:dyDescent="0.4">
      <c r="A2" s="34" t="s">
        <v>1</v>
      </c>
      <c r="B2" s="33" t="s">
        <v>77</v>
      </c>
      <c r="C2" s="33" t="s">
        <v>77</v>
      </c>
    </row>
    <row r="3" spans="1:3" x14ac:dyDescent="0.4">
      <c r="A3" s="34" t="s">
        <v>2</v>
      </c>
      <c r="B3" s="33" t="s">
        <v>78</v>
      </c>
      <c r="C3" s="33" t="s">
        <v>78</v>
      </c>
    </row>
    <row r="4" spans="1:3" x14ac:dyDescent="0.4">
      <c r="A4" s="34" t="s">
        <v>3</v>
      </c>
      <c r="B4" s="33" t="s">
        <v>79</v>
      </c>
      <c r="C4" s="33" t="s">
        <v>79</v>
      </c>
    </row>
    <row r="5" spans="1:3" x14ac:dyDescent="0.4">
      <c r="A5" s="34" t="s">
        <v>4</v>
      </c>
      <c r="B5" s="33" t="s">
        <v>80</v>
      </c>
      <c r="C5" s="33" t="s">
        <v>80</v>
      </c>
    </row>
    <row r="6" spans="1:3" x14ac:dyDescent="0.4">
      <c r="A6" s="34" t="s">
        <v>5</v>
      </c>
      <c r="B6" s="33"/>
      <c r="C6" s="33"/>
    </row>
    <row r="7" spans="1:3" x14ac:dyDescent="0.4">
      <c r="A7" s="34" t="s">
        <v>6</v>
      </c>
      <c r="B7" s="33"/>
      <c r="C7" s="33"/>
    </row>
    <row r="8" spans="1:3" x14ac:dyDescent="0.4">
      <c r="A8" s="34" t="s">
        <v>7</v>
      </c>
      <c r="B8" s="33"/>
      <c r="C8" s="33"/>
    </row>
    <row r="9" spans="1:3" x14ac:dyDescent="0.4">
      <c r="A9" s="34" t="s">
        <v>8</v>
      </c>
      <c r="B9" s="33"/>
      <c r="C9" s="33"/>
    </row>
    <row r="10" spans="1:3" x14ac:dyDescent="0.4">
      <c r="A10" s="34" t="s">
        <v>9</v>
      </c>
      <c r="B10" s="33"/>
      <c r="C10" s="34"/>
    </row>
    <row r="11" spans="1:3" x14ac:dyDescent="0.4">
      <c r="B11" s="33"/>
    </row>
    <row r="12" spans="1:3" x14ac:dyDescent="0.4">
      <c r="B12" s="3"/>
    </row>
  </sheetData>
  <phoneticPr fontId="2"/>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記載例</vt:lpstr>
      <vt:lpstr>各項目の解説</vt:lpstr>
      <vt:lpstr>入力シート</vt:lpstr>
      <vt:lpstr>webにUP時は非表示にする⇒</vt:lpstr>
      <vt:lpstr>入力</vt:lpstr>
      <vt:lpstr>計算用(期待容量)</vt:lpstr>
      <vt:lpstr>計算用(応札容量)</vt:lpstr>
      <vt:lpstr>調整係数一覧</vt:lpstr>
      <vt:lpstr>プルダウンテーブル(非表示)</vt:lpstr>
      <vt:lpstr>各項目の解説!Print_Area</vt:lpstr>
      <vt:lpstr>入力!Print_Area</vt:lpstr>
      <vt:lpstr>エリア</vt:lpstr>
      <vt:lpstr>リプレース等</vt:lpstr>
      <vt:lpstr>新設</vt:lpstr>
      <vt:lpstr>電源種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2024-05-29T03:53:48Z</dcterms:created>
  <dcterms:modified xsi:type="dcterms:W3CDTF">2024-09-26T09:25:35Z</dcterms:modified>
</cp:coreProperties>
</file>