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B63D" lockStructure="1"/>
  <bookViews>
    <workbookView xWindow="0" yWindow="0" windowWidth="20490" windowHeight="7770"/>
  </bookViews>
  <sheets>
    <sheet name="記載例" sheetId="5" r:id="rId1"/>
    <sheet name="入力" sheetId="1" r:id="rId2"/>
    <sheet name="リスト" sheetId="4" state="hidden" r:id="rId3"/>
    <sheet name="計算用(期待容量)" sheetId="2" state="hidden" r:id="rId4"/>
    <sheet name="計算用(応札容量)" sheetId="3" state="hidden" r:id="rId5"/>
    <sheet name="計算用(記載例期待容量)" sheetId="7" state="hidden" r:id="rId6"/>
    <sheet name="計算用(記載例応札容量)" sheetId="8" state="hidden" r:id="rId7"/>
  </sheets>
  <calcPr calcId="152511"/>
</workbook>
</file>

<file path=xl/calcChain.xml><?xml version="1.0" encoding="utf-8"?>
<calcChain xmlns="http://schemas.openxmlformats.org/spreadsheetml/2006/main">
  <c r="B97" i="8" l="1"/>
  <c r="J63" i="7"/>
  <c r="I63" i="7"/>
  <c r="H63" i="7"/>
  <c r="G63" i="7"/>
  <c r="F63" i="7"/>
  <c r="E63" i="7"/>
  <c r="D63" i="7"/>
  <c r="C63" i="7"/>
  <c r="K63" i="7" s="1"/>
  <c r="B63" i="7"/>
  <c r="J62" i="7"/>
  <c r="I62" i="7"/>
  <c r="H62" i="7"/>
  <c r="G62" i="7"/>
  <c r="F62" i="7"/>
  <c r="E62" i="7"/>
  <c r="D62" i="7"/>
  <c r="K62" i="7" s="1"/>
  <c r="C62" i="7"/>
  <c r="B62" i="7"/>
  <c r="J61" i="7"/>
  <c r="I61" i="7"/>
  <c r="H61" i="7"/>
  <c r="G61" i="7"/>
  <c r="F61" i="7"/>
  <c r="E61" i="7"/>
  <c r="K61" i="7" s="1"/>
  <c r="D61" i="7"/>
  <c r="C61" i="7"/>
  <c r="B61" i="7"/>
  <c r="J60" i="7"/>
  <c r="I60" i="7"/>
  <c r="H60" i="7"/>
  <c r="G60" i="7"/>
  <c r="F60" i="7"/>
  <c r="E60" i="7"/>
  <c r="D60" i="7"/>
  <c r="C60" i="7"/>
  <c r="B60" i="7"/>
  <c r="K60" i="7" s="1"/>
  <c r="J59" i="7"/>
  <c r="I59" i="7"/>
  <c r="H59" i="7"/>
  <c r="G59" i="7"/>
  <c r="F59" i="7"/>
  <c r="E59" i="7"/>
  <c r="D59" i="7"/>
  <c r="C59" i="7"/>
  <c r="K59" i="7" s="1"/>
  <c r="B59" i="7"/>
  <c r="J58" i="7"/>
  <c r="I58" i="7"/>
  <c r="H58" i="7"/>
  <c r="G58" i="7"/>
  <c r="F58" i="7"/>
  <c r="E58" i="7"/>
  <c r="D58" i="7"/>
  <c r="C58" i="7"/>
  <c r="B58" i="7"/>
  <c r="J57" i="7"/>
  <c r="I57" i="7"/>
  <c r="H57" i="7"/>
  <c r="G57" i="7"/>
  <c r="F57" i="7"/>
  <c r="E57" i="7"/>
  <c r="K57" i="7" s="1"/>
  <c r="D57" i="7"/>
  <c r="C57" i="7"/>
  <c r="B57" i="7"/>
  <c r="J56" i="7"/>
  <c r="I56" i="7"/>
  <c r="H56" i="7"/>
  <c r="G56" i="7"/>
  <c r="F56" i="7"/>
  <c r="E56" i="7"/>
  <c r="D56" i="7"/>
  <c r="C56" i="7"/>
  <c r="B56" i="7"/>
  <c r="K56" i="7" s="1"/>
  <c r="J55" i="7"/>
  <c r="I55" i="7"/>
  <c r="H55" i="7"/>
  <c r="G55" i="7"/>
  <c r="F55" i="7"/>
  <c r="E55" i="7"/>
  <c r="D55" i="7"/>
  <c r="C55" i="7"/>
  <c r="K55" i="7" s="1"/>
  <c r="B55" i="7"/>
  <c r="J54" i="7"/>
  <c r="I54" i="7"/>
  <c r="H54" i="7"/>
  <c r="G54" i="7"/>
  <c r="F54" i="7"/>
  <c r="E54" i="7"/>
  <c r="D54" i="7"/>
  <c r="K54" i="7" s="1"/>
  <c r="C54" i="7"/>
  <c r="B54" i="7"/>
  <c r="J53" i="7"/>
  <c r="I53" i="7"/>
  <c r="H53" i="7"/>
  <c r="G53" i="7"/>
  <c r="F53" i="7"/>
  <c r="E53" i="7"/>
  <c r="D53" i="7"/>
  <c r="C53" i="7"/>
  <c r="B53" i="7"/>
  <c r="J52" i="7"/>
  <c r="I52" i="7"/>
  <c r="H52" i="7"/>
  <c r="G52" i="7"/>
  <c r="F52" i="7"/>
  <c r="E52" i="7"/>
  <c r="D52" i="7"/>
  <c r="C52" i="7"/>
  <c r="B52" i="7"/>
  <c r="J63" i="8"/>
  <c r="I63" i="8"/>
  <c r="H63" i="8"/>
  <c r="G63" i="8"/>
  <c r="F63" i="8"/>
  <c r="E63" i="8"/>
  <c r="D63" i="8"/>
  <c r="C63" i="8"/>
  <c r="B63" i="8"/>
  <c r="J62" i="8"/>
  <c r="I62" i="8"/>
  <c r="H62" i="8"/>
  <c r="G62" i="8"/>
  <c r="F62" i="8"/>
  <c r="E62" i="8"/>
  <c r="D62" i="8"/>
  <c r="C62" i="8"/>
  <c r="B62" i="8"/>
  <c r="J61" i="8"/>
  <c r="I61" i="8"/>
  <c r="H61" i="8"/>
  <c r="G61" i="8"/>
  <c r="F61" i="8"/>
  <c r="E61" i="8"/>
  <c r="K61" i="8" s="1"/>
  <c r="D61" i="8"/>
  <c r="C61" i="8"/>
  <c r="B61" i="8"/>
  <c r="J60" i="8"/>
  <c r="I60" i="8"/>
  <c r="H60" i="8"/>
  <c r="G60" i="8"/>
  <c r="F60" i="8"/>
  <c r="E60" i="8"/>
  <c r="D60" i="8"/>
  <c r="C60" i="8"/>
  <c r="B60" i="8"/>
  <c r="K60" i="8" s="1"/>
  <c r="J59" i="8"/>
  <c r="I59" i="8"/>
  <c r="H59" i="8"/>
  <c r="G59" i="8"/>
  <c r="F59" i="8"/>
  <c r="E59" i="8"/>
  <c r="D59" i="8"/>
  <c r="C59" i="8"/>
  <c r="K59" i="8" s="1"/>
  <c r="B59" i="8"/>
  <c r="J58" i="8"/>
  <c r="I58" i="8"/>
  <c r="H58" i="8"/>
  <c r="G58" i="8"/>
  <c r="F58" i="8"/>
  <c r="E58" i="8"/>
  <c r="D58" i="8"/>
  <c r="K58" i="8" s="1"/>
  <c r="C58" i="8"/>
  <c r="B58" i="8"/>
  <c r="J57" i="8"/>
  <c r="I57" i="8"/>
  <c r="H57" i="8"/>
  <c r="G57" i="8"/>
  <c r="F57" i="8"/>
  <c r="E57" i="8"/>
  <c r="K57" i="8" s="1"/>
  <c r="D57" i="8"/>
  <c r="C57" i="8"/>
  <c r="B57" i="8"/>
  <c r="J56" i="8"/>
  <c r="I56" i="8"/>
  <c r="H56" i="8"/>
  <c r="G56" i="8"/>
  <c r="F56" i="8"/>
  <c r="E56" i="8"/>
  <c r="D56" i="8"/>
  <c r="C56" i="8"/>
  <c r="B56" i="8"/>
  <c r="K56" i="8" s="1"/>
  <c r="J55" i="8"/>
  <c r="I55" i="8"/>
  <c r="H55" i="8"/>
  <c r="G55" i="8"/>
  <c r="F55" i="8"/>
  <c r="E55" i="8"/>
  <c r="D55" i="8"/>
  <c r="C55" i="8"/>
  <c r="K55" i="8" s="1"/>
  <c r="B55" i="8"/>
  <c r="J54" i="8"/>
  <c r="I54" i="8"/>
  <c r="H54" i="8"/>
  <c r="G54" i="8"/>
  <c r="F54" i="8"/>
  <c r="E54" i="8"/>
  <c r="D54" i="8"/>
  <c r="K54" i="8" s="1"/>
  <c r="C54" i="8"/>
  <c r="B54" i="8"/>
  <c r="J53" i="8"/>
  <c r="I53" i="8"/>
  <c r="H53" i="8"/>
  <c r="G53" i="8"/>
  <c r="F53" i="8"/>
  <c r="E53" i="8"/>
  <c r="K53" i="8" s="1"/>
  <c r="D53" i="8"/>
  <c r="C53" i="8"/>
  <c r="B53" i="8"/>
  <c r="J52" i="8"/>
  <c r="I52" i="8"/>
  <c r="H52" i="8"/>
  <c r="G52" i="8"/>
  <c r="F52" i="8"/>
  <c r="E52" i="8"/>
  <c r="D52" i="8"/>
  <c r="C52" i="8"/>
  <c r="B52" i="8"/>
  <c r="K58" i="7"/>
  <c r="K53" i="7"/>
  <c r="D95" i="8"/>
  <c r="K62" i="8"/>
  <c r="J35" i="8"/>
  <c r="I35" i="8"/>
  <c r="H35" i="8"/>
  <c r="G35" i="8"/>
  <c r="F35" i="8"/>
  <c r="E35" i="8"/>
  <c r="D35" i="8"/>
  <c r="C35" i="8"/>
  <c r="B35" i="8"/>
  <c r="J34" i="8"/>
  <c r="I34" i="8"/>
  <c r="H34" i="8"/>
  <c r="G34" i="8"/>
  <c r="F34" i="8"/>
  <c r="E34" i="8"/>
  <c r="D34" i="8"/>
  <c r="C34" i="8"/>
  <c r="B34" i="8"/>
  <c r="J33" i="8"/>
  <c r="I33" i="8"/>
  <c r="H33" i="8"/>
  <c r="G33" i="8"/>
  <c r="F33" i="8"/>
  <c r="E33" i="8"/>
  <c r="D33" i="8"/>
  <c r="C33" i="8"/>
  <c r="B33" i="8"/>
  <c r="J32" i="8"/>
  <c r="I32" i="8"/>
  <c r="H32" i="8"/>
  <c r="G32" i="8"/>
  <c r="F32" i="8"/>
  <c r="E32" i="8"/>
  <c r="D32" i="8"/>
  <c r="C32" i="8"/>
  <c r="B32" i="8"/>
  <c r="B46" i="8" s="1"/>
  <c r="J31" i="8"/>
  <c r="I31" i="8"/>
  <c r="H31" i="8"/>
  <c r="G31" i="8"/>
  <c r="F31" i="8"/>
  <c r="E31" i="8"/>
  <c r="D31" i="8"/>
  <c r="C31" i="8"/>
  <c r="B31" i="8"/>
  <c r="J30" i="8"/>
  <c r="I30" i="8"/>
  <c r="H30" i="8"/>
  <c r="G30" i="8"/>
  <c r="F30" i="8"/>
  <c r="E30" i="8"/>
  <c r="D30" i="8"/>
  <c r="C30" i="8"/>
  <c r="B30" i="8"/>
  <c r="J29" i="8"/>
  <c r="I29" i="8"/>
  <c r="H29" i="8"/>
  <c r="G29" i="8"/>
  <c r="F29" i="8"/>
  <c r="E29" i="8"/>
  <c r="D29" i="8"/>
  <c r="C29" i="8"/>
  <c r="B29" i="8"/>
  <c r="J28" i="8"/>
  <c r="I28" i="8"/>
  <c r="H28" i="8"/>
  <c r="G28" i="8"/>
  <c r="F28" i="8"/>
  <c r="E28" i="8"/>
  <c r="D28" i="8"/>
  <c r="C28" i="8"/>
  <c r="B28" i="8"/>
  <c r="B42" i="8" s="1"/>
  <c r="J27" i="8"/>
  <c r="I27" i="8"/>
  <c r="H27" i="8"/>
  <c r="G27" i="8"/>
  <c r="F27" i="8"/>
  <c r="E27" i="8"/>
  <c r="D27" i="8"/>
  <c r="C27" i="8"/>
  <c r="B27" i="8"/>
  <c r="J26" i="8"/>
  <c r="I26" i="8"/>
  <c r="H26" i="8"/>
  <c r="G26" i="8"/>
  <c r="F26" i="8"/>
  <c r="E26" i="8"/>
  <c r="D26" i="8"/>
  <c r="C26" i="8"/>
  <c r="B26" i="8"/>
  <c r="J25" i="8"/>
  <c r="I25" i="8"/>
  <c r="H25" i="8"/>
  <c r="G25" i="8"/>
  <c r="F25" i="8"/>
  <c r="E25" i="8"/>
  <c r="D25" i="8"/>
  <c r="C25" i="8"/>
  <c r="B25" i="8"/>
  <c r="J24" i="8"/>
  <c r="I24" i="8"/>
  <c r="H24" i="8"/>
  <c r="G24" i="8"/>
  <c r="F24" i="8"/>
  <c r="E24" i="8"/>
  <c r="D24" i="8"/>
  <c r="C24" i="8"/>
  <c r="B24" i="8"/>
  <c r="B38" i="8" s="1"/>
  <c r="C21" i="8"/>
  <c r="B21" i="8"/>
  <c r="J19" i="8"/>
  <c r="I19" i="8"/>
  <c r="H19" i="8"/>
  <c r="G19" i="8"/>
  <c r="F19" i="8"/>
  <c r="E19" i="8"/>
  <c r="D19" i="8"/>
  <c r="C19" i="8"/>
  <c r="B19" i="8"/>
  <c r="B17" i="8"/>
  <c r="J15" i="8"/>
  <c r="I15" i="8"/>
  <c r="H15" i="8"/>
  <c r="G15" i="8"/>
  <c r="F15" i="8"/>
  <c r="E15" i="8"/>
  <c r="D15" i="8"/>
  <c r="C15" i="8"/>
  <c r="B15" i="8"/>
  <c r="B49" i="8" s="1"/>
  <c r="J14" i="8"/>
  <c r="I14" i="8"/>
  <c r="H14" i="8"/>
  <c r="G14" i="8"/>
  <c r="F14" i="8"/>
  <c r="E14" i="8"/>
  <c r="D14" i="8"/>
  <c r="C14" i="8"/>
  <c r="C48" i="8" s="1"/>
  <c r="B14" i="8"/>
  <c r="B48" i="8" s="1"/>
  <c r="J13" i="8"/>
  <c r="I13" i="8"/>
  <c r="H13" i="8"/>
  <c r="G13" i="8"/>
  <c r="F13" i="8"/>
  <c r="E13" i="8"/>
  <c r="D13" i="8"/>
  <c r="C13" i="8"/>
  <c r="B13" i="8"/>
  <c r="B47" i="8" s="1"/>
  <c r="J12" i="8"/>
  <c r="I12" i="8"/>
  <c r="H12" i="8"/>
  <c r="G12" i="8"/>
  <c r="F12" i="8"/>
  <c r="E12" i="8"/>
  <c r="D12" i="8"/>
  <c r="C12" i="8"/>
  <c r="C46" i="8" s="1"/>
  <c r="B12" i="8"/>
  <c r="J11" i="8"/>
  <c r="I11" i="8"/>
  <c r="H11" i="8"/>
  <c r="G11" i="8"/>
  <c r="F11" i="8"/>
  <c r="E11" i="8"/>
  <c r="D11" i="8"/>
  <c r="C11" i="8"/>
  <c r="B11" i="8"/>
  <c r="B45" i="8" s="1"/>
  <c r="J10" i="8"/>
  <c r="I10" i="8"/>
  <c r="H10" i="8"/>
  <c r="G10" i="8"/>
  <c r="F10" i="8"/>
  <c r="E10" i="8"/>
  <c r="D10" i="8"/>
  <c r="C10" i="8"/>
  <c r="C44" i="8" s="1"/>
  <c r="B10" i="8"/>
  <c r="B44" i="8" s="1"/>
  <c r="J9" i="8"/>
  <c r="I9" i="8"/>
  <c r="H9" i="8"/>
  <c r="G9" i="8"/>
  <c r="F9" i="8"/>
  <c r="E9" i="8"/>
  <c r="D9" i="8"/>
  <c r="C9" i="8"/>
  <c r="B9" i="8"/>
  <c r="B43" i="8" s="1"/>
  <c r="J8" i="8"/>
  <c r="I8" i="8"/>
  <c r="H8" i="8"/>
  <c r="G8" i="8"/>
  <c r="F8" i="8"/>
  <c r="E8" i="8"/>
  <c r="D8" i="8"/>
  <c r="C8" i="8"/>
  <c r="C42" i="8" s="1"/>
  <c r="B8" i="8"/>
  <c r="J7" i="8"/>
  <c r="I7" i="8"/>
  <c r="H7" i="8"/>
  <c r="G7" i="8"/>
  <c r="F7" i="8"/>
  <c r="E7" i="8"/>
  <c r="D7" i="8"/>
  <c r="C7" i="8"/>
  <c r="B7" i="8"/>
  <c r="B41" i="8" s="1"/>
  <c r="J6" i="8"/>
  <c r="I6" i="8"/>
  <c r="H6" i="8"/>
  <c r="G6" i="8"/>
  <c r="F6" i="8"/>
  <c r="E6" i="8"/>
  <c r="D6" i="8"/>
  <c r="C6" i="8"/>
  <c r="C40" i="8" s="1"/>
  <c r="B6" i="8"/>
  <c r="B40" i="8" s="1"/>
  <c r="J5" i="8"/>
  <c r="I5" i="8"/>
  <c r="H5" i="8"/>
  <c r="G5" i="8"/>
  <c r="F5" i="8"/>
  <c r="E5" i="8"/>
  <c r="D5" i="8"/>
  <c r="C5" i="8"/>
  <c r="C39" i="8" s="1"/>
  <c r="B5" i="8"/>
  <c r="B39" i="8" s="1"/>
  <c r="J4" i="8"/>
  <c r="I4" i="8"/>
  <c r="H4" i="8"/>
  <c r="G4" i="8"/>
  <c r="F4" i="8"/>
  <c r="E4" i="8"/>
  <c r="D4" i="8"/>
  <c r="C4" i="8"/>
  <c r="C38" i="8" s="1"/>
  <c r="B4" i="8"/>
  <c r="D95" i="7"/>
  <c r="J35" i="7"/>
  <c r="I35" i="7"/>
  <c r="H35" i="7"/>
  <c r="G35" i="7"/>
  <c r="F35" i="7"/>
  <c r="E35" i="7"/>
  <c r="D35" i="7"/>
  <c r="C35" i="7"/>
  <c r="B35" i="7"/>
  <c r="J34" i="7"/>
  <c r="I34" i="7"/>
  <c r="H34" i="7"/>
  <c r="G34" i="7"/>
  <c r="F34" i="7"/>
  <c r="E34" i="7"/>
  <c r="D34" i="7"/>
  <c r="C34" i="7"/>
  <c r="B34" i="7"/>
  <c r="J33" i="7"/>
  <c r="I33" i="7"/>
  <c r="H33" i="7"/>
  <c r="G33" i="7"/>
  <c r="F33" i="7"/>
  <c r="E33" i="7"/>
  <c r="D33" i="7"/>
  <c r="C33" i="7"/>
  <c r="B33" i="7"/>
  <c r="J32" i="7"/>
  <c r="I32" i="7"/>
  <c r="H32" i="7"/>
  <c r="G32" i="7"/>
  <c r="F32" i="7"/>
  <c r="E32" i="7"/>
  <c r="D32" i="7"/>
  <c r="C32" i="7"/>
  <c r="B32" i="7"/>
  <c r="B46" i="7" s="1"/>
  <c r="J31" i="7"/>
  <c r="I31" i="7"/>
  <c r="H31" i="7"/>
  <c r="G31" i="7"/>
  <c r="F31" i="7"/>
  <c r="E31" i="7"/>
  <c r="D31" i="7"/>
  <c r="C31" i="7"/>
  <c r="B31" i="7"/>
  <c r="J30" i="7"/>
  <c r="I30" i="7"/>
  <c r="H30" i="7"/>
  <c r="G30" i="7"/>
  <c r="F30" i="7"/>
  <c r="E30" i="7"/>
  <c r="D30" i="7"/>
  <c r="C30" i="7"/>
  <c r="B30" i="7"/>
  <c r="J29" i="7"/>
  <c r="I29" i="7"/>
  <c r="H29" i="7"/>
  <c r="G29" i="7"/>
  <c r="F29" i="7"/>
  <c r="E29" i="7"/>
  <c r="D29" i="7"/>
  <c r="C29" i="7"/>
  <c r="B29" i="7"/>
  <c r="J28" i="7"/>
  <c r="I28" i="7"/>
  <c r="H28" i="7"/>
  <c r="G28" i="7"/>
  <c r="F28" i="7"/>
  <c r="E28" i="7"/>
  <c r="D28" i="7"/>
  <c r="C28" i="7"/>
  <c r="B28" i="7"/>
  <c r="B42" i="7" s="1"/>
  <c r="J27" i="7"/>
  <c r="I27" i="7"/>
  <c r="H27" i="7"/>
  <c r="G27" i="7"/>
  <c r="F27" i="7"/>
  <c r="E27" i="7"/>
  <c r="D27" i="7"/>
  <c r="C27" i="7"/>
  <c r="B27" i="7"/>
  <c r="J26" i="7"/>
  <c r="I26" i="7"/>
  <c r="H26" i="7"/>
  <c r="G26" i="7"/>
  <c r="F26" i="7"/>
  <c r="E26" i="7"/>
  <c r="D26" i="7"/>
  <c r="C26" i="7"/>
  <c r="B26" i="7"/>
  <c r="J25" i="7"/>
  <c r="I25" i="7"/>
  <c r="H25" i="7"/>
  <c r="G25" i="7"/>
  <c r="F25" i="7"/>
  <c r="E25" i="7"/>
  <c r="D25" i="7"/>
  <c r="C25" i="7"/>
  <c r="B25" i="7"/>
  <c r="J24" i="7"/>
  <c r="I24" i="7"/>
  <c r="H24" i="7"/>
  <c r="G24" i="7"/>
  <c r="F24" i="7"/>
  <c r="E24" i="7"/>
  <c r="D24" i="7"/>
  <c r="C24" i="7"/>
  <c r="B24" i="7"/>
  <c r="B38" i="7" s="1"/>
  <c r="C21" i="7"/>
  <c r="B21" i="7"/>
  <c r="J19" i="7"/>
  <c r="I19" i="7"/>
  <c r="H19" i="7"/>
  <c r="G19" i="7"/>
  <c r="F19" i="7"/>
  <c r="E19" i="7"/>
  <c r="D19" i="7"/>
  <c r="C19" i="7"/>
  <c r="B19" i="7"/>
  <c r="B17" i="7"/>
  <c r="J15" i="7"/>
  <c r="I15" i="7"/>
  <c r="H15" i="7"/>
  <c r="G15" i="7"/>
  <c r="F15" i="7"/>
  <c r="E15" i="7"/>
  <c r="D15" i="7"/>
  <c r="C15" i="7"/>
  <c r="B15" i="7"/>
  <c r="B49" i="7" s="1"/>
  <c r="B77" i="7" s="1"/>
  <c r="J14" i="7"/>
  <c r="I14" i="7"/>
  <c r="H14" i="7"/>
  <c r="G14" i="7"/>
  <c r="F14" i="7"/>
  <c r="E14" i="7"/>
  <c r="D14" i="7"/>
  <c r="C14" i="7"/>
  <c r="C48" i="7" s="1"/>
  <c r="C76" i="7" s="1"/>
  <c r="B14" i="7"/>
  <c r="B48" i="7" s="1"/>
  <c r="J13" i="7"/>
  <c r="I13" i="7"/>
  <c r="H13" i="7"/>
  <c r="G13" i="7"/>
  <c r="F13" i="7"/>
  <c r="E13" i="7"/>
  <c r="D13" i="7"/>
  <c r="C13" i="7"/>
  <c r="C47" i="7" s="1"/>
  <c r="B13" i="7"/>
  <c r="B47" i="7" s="1"/>
  <c r="J12" i="7"/>
  <c r="I12" i="7"/>
  <c r="H12" i="7"/>
  <c r="G12" i="7"/>
  <c r="F12" i="7"/>
  <c r="E12" i="7"/>
  <c r="D12" i="7"/>
  <c r="C12" i="7"/>
  <c r="C46" i="7" s="1"/>
  <c r="B12" i="7"/>
  <c r="J11" i="7"/>
  <c r="I11" i="7"/>
  <c r="H11" i="7"/>
  <c r="G11" i="7"/>
  <c r="F11" i="7"/>
  <c r="E11" i="7"/>
  <c r="D11" i="7"/>
  <c r="C11" i="7"/>
  <c r="B11" i="7"/>
  <c r="B45" i="7" s="1"/>
  <c r="B73" i="7" s="1"/>
  <c r="J10" i="7"/>
  <c r="I10" i="7"/>
  <c r="H10" i="7"/>
  <c r="G10" i="7"/>
  <c r="F10" i="7"/>
  <c r="E10" i="7"/>
  <c r="D10" i="7"/>
  <c r="C10" i="7"/>
  <c r="C44" i="7" s="1"/>
  <c r="C72" i="7" s="1"/>
  <c r="B10" i="7"/>
  <c r="B44" i="7" s="1"/>
  <c r="J9" i="7"/>
  <c r="I9" i="7"/>
  <c r="H9" i="7"/>
  <c r="G9" i="7"/>
  <c r="F9" i="7"/>
  <c r="E9" i="7"/>
  <c r="D9" i="7"/>
  <c r="C9" i="7"/>
  <c r="C43" i="7" s="1"/>
  <c r="B9" i="7"/>
  <c r="B43" i="7" s="1"/>
  <c r="J8" i="7"/>
  <c r="I8" i="7"/>
  <c r="H8" i="7"/>
  <c r="G8" i="7"/>
  <c r="F8" i="7"/>
  <c r="E8" i="7"/>
  <c r="D8" i="7"/>
  <c r="C8" i="7"/>
  <c r="C42" i="7" s="1"/>
  <c r="B8" i="7"/>
  <c r="J7" i="7"/>
  <c r="I7" i="7"/>
  <c r="H7" i="7"/>
  <c r="G7" i="7"/>
  <c r="F7" i="7"/>
  <c r="E7" i="7"/>
  <c r="D7" i="7"/>
  <c r="C7" i="7"/>
  <c r="B7" i="7"/>
  <c r="B41" i="7" s="1"/>
  <c r="B69" i="7" s="1"/>
  <c r="J6" i="7"/>
  <c r="I6" i="7"/>
  <c r="H6" i="7"/>
  <c r="G6" i="7"/>
  <c r="F6" i="7"/>
  <c r="E6" i="7"/>
  <c r="D6" i="7"/>
  <c r="C6" i="7"/>
  <c r="C40" i="7" s="1"/>
  <c r="C68" i="7" s="1"/>
  <c r="B6" i="7"/>
  <c r="B40" i="7" s="1"/>
  <c r="J5" i="7"/>
  <c r="I5" i="7"/>
  <c r="H5" i="7"/>
  <c r="G5" i="7"/>
  <c r="F5" i="7"/>
  <c r="E5" i="7"/>
  <c r="D5" i="7"/>
  <c r="C5" i="7"/>
  <c r="C39" i="7" s="1"/>
  <c r="B5" i="7"/>
  <c r="B39" i="7" s="1"/>
  <c r="J4" i="7"/>
  <c r="I4" i="7"/>
  <c r="H4" i="7"/>
  <c r="G4" i="7"/>
  <c r="F4" i="7"/>
  <c r="E4" i="7"/>
  <c r="D4" i="7"/>
  <c r="C4" i="7"/>
  <c r="C38" i="7" s="1"/>
  <c r="B4" i="7"/>
  <c r="K52" i="7" l="1"/>
  <c r="K63" i="8"/>
  <c r="B68" i="8"/>
  <c r="B72" i="8"/>
  <c r="B76" i="8"/>
  <c r="C67" i="8"/>
  <c r="K52" i="8"/>
  <c r="C68" i="8"/>
  <c r="B69" i="8"/>
  <c r="C72" i="8"/>
  <c r="B73" i="8"/>
  <c r="C76" i="8"/>
  <c r="B77" i="8"/>
  <c r="B66" i="8"/>
  <c r="B70" i="8"/>
  <c r="B74" i="8"/>
  <c r="C66" i="8"/>
  <c r="B67" i="8"/>
  <c r="C70" i="8"/>
  <c r="B71" i="8"/>
  <c r="C74" i="8"/>
  <c r="B75" i="8"/>
  <c r="C67" i="7"/>
  <c r="B68" i="7"/>
  <c r="C71" i="7"/>
  <c r="B72" i="7"/>
  <c r="C75" i="7"/>
  <c r="B76" i="7"/>
  <c r="B66" i="7"/>
  <c r="B70" i="7"/>
  <c r="B74" i="7"/>
  <c r="C66" i="7"/>
  <c r="B67" i="7"/>
  <c r="C70" i="7"/>
  <c r="B71" i="7"/>
  <c r="C74" i="7"/>
  <c r="B75" i="7"/>
  <c r="C49" i="8"/>
  <c r="C77" i="8" s="1"/>
  <c r="C45" i="8"/>
  <c r="C73" i="8" s="1"/>
  <c r="D21" i="8"/>
  <c r="E21" i="8" s="1"/>
  <c r="C41" i="8"/>
  <c r="C69" i="8" s="1"/>
  <c r="E44" i="8"/>
  <c r="E72" i="8" s="1"/>
  <c r="D49" i="8"/>
  <c r="D77" i="8" s="1"/>
  <c r="E40" i="8"/>
  <c r="E68" i="8" s="1"/>
  <c r="D42" i="8"/>
  <c r="D70" i="8" s="1"/>
  <c r="C43" i="8"/>
  <c r="C71" i="8" s="1"/>
  <c r="D46" i="8"/>
  <c r="D74" i="8" s="1"/>
  <c r="C47" i="8"/>
  <c r="C75" i="8" s="1"/>
  <c r="C45" i="7"/>
  <c r="C73" i="7" s="1"/>
  <c r="C41" i="7"/>
  <c r="C69" i="7" s="1"/>
  <c r="C49" i="7"/>
  <c r="C77" i="7" s="1"/>
  <c r="D21" i="7"/>
  <c r="E21" i="7" s="1"/>
  <c r="E48" i="7" s="1"/>
  <c r="E76" i="7" s="1"/>
  <c r="F21" i="8" l="1"/>
  <c r="E43" i="8"/>
  <c r="E71" i="8" s="1"/>
  <c r="E47" i="8"/>
  <c r="E75" i="8" s="1"/>
  <c r="E39" i="8"/>
  <c r="E67" i="8" s="1"/>
  <c r="D40" i="8"/>
  <c r="D68" i="8" s="1"/>
  <c r="D43" i="8"/>
  <c r="D71" i="8" s="1"/>
  <c r="D39" i="8"/>
  <c r="D67" i="8" s="1"/>
  <c r="D47" i="8"/>
  <c r="D75" i="8" s="1"/>
  <c r="E49" i="8"/>
  <c r="E77" i="8" s="1"/>
  <c r="E41" i="8"/>
  <c r="E69" i="8" s="1"/>
  <c r="E48" i="8"/>
  <c r="E76" i="8" s="1"/>
  <c r="D45" i="8"/>
  <c r="D73" i="8" s="1"/>
  <c r="D48" i="8"/>
  <c r="D76" i="8" s="1"/>
  <c r="E42" i="8"/>
  <c r="E70" i="8" s="1"/>
  <c r="E38" i="8"/>
  <c r="E66" i="8" s="1"/>
  <c r="E45" i="8"/>
  <c r="E73" i="8" s="1"/>
  <c r="D38" i="8"/>
  <c r="D66" i="8" s="1"/>
  <c r="D41" i="8"/>
  <c r="D69" i="8" s="1"/>
  <c r="D44" i="8"/>
  <c r="D72" i="8" s="1"/>
  <c r="E46" i="8"/>
  <c r="E74" i="8" s="1"/>
  <c r="D43" i="7"/>
  <c r="D71" i="7" s="1"/>
  <c r="E49" i="7"/>
  <c r="E77" i="7" s="1"/>
  <c r="E42" i="7"/>
  <c r="E70" i="7" s="1"/>
  <c r="D49" i="7"/>
  <c r="D77" i="7" s="1"/>
  <c r="D45" i="7"/>
  <c r="D73" i="7" s="1"/>
  <c r="E40" i="7"/>
  <c r="E68" i="7" s="1"/>
  <c r="D40" i="7"/>
  <c r="D68" i="7" s="1"/>
  <c r="E38" i="7"/>
  <c r="E66" i="7" s="1"/>
  <c r="D46" i="7"/>
  <c r="D74" i="7" s="1"/>
  <c r="F21" i="7"/>
  <c r="E47" i="7"/>
  <c r="E75" i="7" s="1"/>
  <c r="E43" i="7"/>
  <c r="E71" i="7" s="1"/>
  <c r="E39" i="7"/>
  <c r="E67" i="7" s="1"/>
  <c r="D47" i="7"/>
  <c r="D75" i="7" s="1"/>
  <c r="E46" i="7"/>
  <c r="E74" i="7" s="1"/>
  <c r="D38" i="7"/>
  <c r="D66" i="7" s="1"/>
  <c r="E41" i="7"/>
  <c r="E69" i="7" s="1"/>
  <c r="D44" i="7"/>
  <c r="D72" i="7" s="1"/>
  <c r="D39" i="7"/>
  <c r="D67" i="7" s="1"/>
  <c r="D42" i="7"/>
  <c r="D70" i="7" s="1"/>
  <c r="E44" i="7"/>
  <c r="E72" i="7" s="1"/>
  <c r="D41" i="7"/>
  <c r="D69" i="7" s="1"/>
  <c r="D48" i="7"/>
  <c r="D76" i="7" s="1"/>
  <c r="E45" i="7"/>
  <c r="E73" i="7" s="1"/>
  <c r="F46" i="8" l="1"/>
  <c r="F74" i="8" s="1"/>
  <c r="F42" i="8"/>
  <c r="F70" i="8" s="1"/>
  <c r="F38" i="8"/>
  <c r="F66" i="8" s="1"/>
  <c r="G21" i="8"/>
  <c r="F40" i="8"/>
  <c r="F68" i="8" s="1"/>
  <c r="F44" i="8"/>
  <c r="F72" i="8" s="1"/>
  <c r="F49" i="8"/>
  <c r="F77" i="8" s="1"/>
  <c r="F47" i="8"/>
  <c r="F75" i="8" s="1"/>
  <c r="F48" i="8"/>
  <c r="F76" i="8" s="1"/>
  <c r="F45" i="8"/>
  <c r="F73" i="8" s="1"/>
  <c r="F43" i="8"/>
  <c r="F71" i="8" s="1"/>
  <c r="F39" i="8"/>
  <c r="F67" i="8" s="1"/>
  <c r="F41" i="8"/>
  <c r="F69" i="8" s="1"/>
  <c r="F46" i="7"/>
  <c r="F74" i="7" s="1"/>
  <c r="F42" i="7"/>
  <c r="F70" i="7" s="1"/>
  <c r="G21" i="7"/>
  <c r="F38" i="7"/>
  <c r="F66" i="7" s="1"/>
  <c r="F45" i="7"/>
  <c r="F73" i="7" s="1"/>
  <c r="F49" i="7"/>
  <c r="F77" i="7" s="1"/>
  <c r="F48" i="7"/>
  <c r="F76" i="7" s="1"/>
  <c r="F39" i="7"/>
  <c r="F67" i="7" s="1"/>
  <c r="F41" i="7"/>
  <c r="F69" i="7" s="1"/>
  <c r="F40" i="7"/>
  <c r="F68" i="7" s="1"/>
  <c r="F44" i="7"/>
  <c r="F72" i="7" s="1"/>
  <c r="F47" i="7"/>
  <c r="F75" i="7" s="1"/>
  <c r="F43" i="7"/>
  <c r="F71" i="7" s="1"/>
  <c r="G45" i="8" l="1"/>
  <c r="G73" i="8" s="1"/>
  <c r="G41" i="8"/>
  <c r="G69" i="8" s="1"/>
  <c r="H21" i="8"/>
  <c r="G49" i="8"/>
  <c r="G77" i="8" s="1"/>
  <c r="G48" i="8"/>
  <c r="G76" i="8" s="1"/>
  <c r="G44" i="8"/>
  <c r="G72" i="8" s="1"/>
  <c r="G42" i="8"/>
  <c r="G70" i="8" s="1"/>
  <c r="G38" i="8"/>
  <c r="G66" i="8" s="1"/>
  <c r="G40" i="8"/>
  <c r="G68" i="8" s="1"/>
  <c r="G46" i="8"/>
  <c r="G74" i="8" s="1"/>
  <c r="G39" i="8"/>
  <c r="G67" i="8" s="1"/>
  <c r="G43" i="8"/>
  <c r="G71" i="8" s="1"/>
  <c r="G47" i="8"/>
  <c r="G75" i="8" s="1"/>
  <c r="G49" i="7"/>
  <c r="G77" i="7" s="1"/>
  <c r="H21" i="7"/>
  <c r="G45" i="7"/>
  <c r="G73" i="7" s="1"/>
  <c r="G41" i="7"/>
  <c r="G69" i="7" s="1"/>
  <c r="G47" i="7"/>
  <c r="G75" i="7" s="1"/>
  <c r="G38" i="7"/>
  <c r="G66" i="7" s="1"/>
  <c r="G46" i="7"/>
  <c r="G74" i="7" s="1"/>
  <c r="G40" i="7"/>
  <c r="G68" i="7" s="1"/>
  <c r="G43" i="7"/>
  <c r="G71" i="7" s="1"/>
  <c r="G39" i="7"/>
  <c r="G67" i="7" s="1"/>
  <c r="G42" i="7"/>
  <c r="G70" i="7" s="1"/>
  <c r="G48" i="7"/>
  <c r="G76" i="7" s="1"/>
  <c r="G44" i="7"/>
  <c r="G72" i="7" s="1"/>
  <c r="I21" i="8" l="1"/>
  <c r="H43" i="8"/>
  <c r="H71" i="8" s="1"/>
  <c r="H40" i="8"/>
  <c r="H68" i="8" s="1"/>
  <c r="H49" i="8"/>
  <c r="H77" i="8" s="1"/>
  <c r="H39" i="8"/>
  <c r="H67" i="8" s="1"/>
  <c r="H42" i="8"/>
  <c r="H70" i="8" s="1"/>
  <c r="H46" i="8"/>
  <c r="H74" i="8" s="1"/>
  <c r="H41" i="8"/>
  <c r="H69" i="8" s="1"/>
  <c r="H38" i="8"/>
  <c r="H66" i="8" s="1"/>
  <c r="H44" i="8"/>
  <c r="H72" i="8" s="1"/>
  <c r="H47" i="8"/>
  <c r="H75" i="8" s="1"/>
  <c r="H48" i="8"/>
  <c r="H76" i="8" s="1"/>
  <c r="H45" i="8"/>
  <c r="H73" i="8" s="1"/>
  <c r="I21" i="7"/>
  <c r="H42" i="7"/>
  <c r="H70" i="7" s="1"/>
  <c r="H39" i="7"/>
  <c r="H67" i="7" s="1"/>
  <c r="H43" i="7"/>
  <c r="H71" i="7" s="1"/>
  <c r="H47" i="7"/>
  <c r="H75" i="7" s="1"/>
  <c r="H45" i="7"/>
  <c r="H73" i="7" s="1"/>
  <c r="H38" i="7"/>
  <c r="H66" i="7" s="1"/>
  <c r="H48" i="7"/>
  <c r="H76" i="7" s="1"/>
  <c r="H41" i="7"/>
  <c r="H69" i="7" s="1"/>
  <c r="H44" i="7"/>
  <c r="H72" i="7" s="1"/>
  <c r="H49" i="7"/>
  <c r="H77" i="7" s="1"/>
  <c r="H46" i="7"/>
  <c r="H74" i="7" s="1"/>
  <c r="H40" i="7"/>
  <c r="H68" i="7" s="1"/>
  <c r="J21" i="8" l="1"/>
  <c r="I47" i="8"/>
  <c r="I75" i="8" s="1"/>
  <c r="I43" i="8"/>
  <c r="I71" i="8" s="1"/>
  <c r="I39" i="8"/>
  <c r="I67" i="8" s="1"/>
  <c r="I40" i="8"/>
  <c r="I68" i="8" s="1"/>
  <c r="I44" i="8"/>
  <c r="I72" i="8" s="1"/>
  <c r="I46" i="8"/>
  <c r="I74" i="8" s="1"/>
  <c r="I38" i="8"/>
  <c r="I66" i="8" s="1"/>
  <c r="I42" i="8"/>
  <c r="I70" i="8" s="1"/>
  <c r="I48" i="8"/>
  <c r="I76" i="8" s="1"/>
  <c r="I41" i="8"/>
  <c r="I69" i="8" s="1"/>
  <c r="I45" i="8"/>
  <c r="I73" i="8" s="1"/>
  <c r="I49" i="8"/>
  <c r="I77" i="8" s="1"/>
  <c r="J21" i="7"/>
  <c r="I47" i="7"/>
  <c r="I75" i="7" s="1"/>
  <c r="I43" i="7"/>
  <c r="I71" i="7" s="1"/>
  <c r="I39" i="7"/>
  <c r="I67" i="7" s="1"/>
  <c r="I49" i="7"/>
  <c r="I77" i="7" s="1"/>
  <c r="I40" i="7"/>
  <c r="I68" i="7" s="1"/>
  <c r="I45" i="7"/>
  <c r="I73" i="7" s="1"/>
  <c r="I44" i="7"/>
  <c r="I72" i="7" s="1"/>
  <c r="I48" i="7"/>
  <c r="I76" i="7" s="1"/>
  <c r="I38" i="7"/>
  <c r="I66" i="7" s="1"/>
  <c r="I41" i="7"/>
  <c r="I69" i="7" s="1"/>
  <c r="I42" i="7"/>
  <c r="I70" i="7" s="1"/>
  <c r="I46" i="7"/>
  <c r="I74" i="7" s="1"/>
  <c r="J46" i="8" l="1"/>
  <c r="J74" i="8" s="1"/>
  <c r="B88" i="8" s="1"/>
  <c r="J42" i="8"/>
  <c r="J70" i="8" s="1"/>
  <c r="B84" i="8" s="1"/>
  <c r="J38" i="8"/>
  <c r="J66" i="8" s="1"/>
  <c r="B80" i="8" s="1"/>
  <c r="J41" i="8"/>
  <c r="J69" i="8" s="1"/>
  <c r="B83" i="8" s="1"/>
  <c r="J47" i="8"/>
  <c r="J75" i="8" s="1"/>
  <c r="B89" i="8" s="1"/>
  <c r="J40" i="8"/>
  <c r="J68" i="8" s="1"/>
  <c r="B82" i="8" s="1"/>
  <c r="J44" i="8"/>
  <c r="J72" i="8" s="1"/>
  <c r="B86" i="8" s="1"/>
  <c r="J48" i="8"/>
  <c r="J76" i="8" s="1"/>
  <c r="B90" i="8" s="1"/>
  <c r="J39" i="8"/>
  <c r="J67" i="8" s="1"/>
  <c r="B81" i="8" s="1"/>
  <c r="J49" i="8"/>
  <c r="J77" i="8" s="1"/>
  <c r="B91" i="8" s="1"/>
  <c r="J43" i="8"/>
  <c r="J71" i="8" s="1"/>
  <c r="B85" i="8" s="1"/>
  <c r="J45" i="8"/>
  <c r="J73" i="8" s="1"/>
  <c r="B87" i="8" s="1"/>
  <c r="J46" i="7"/>
  <c r="J74" i="7" s="1"/>
  <c r="B88" i="7" s="1"/>
  <c r="J42" i="7"/>
  <c r="J70" i="7" s="1"/>
  <c r="B84" i="7" s="1"/>
  <c r="J38" i="7"/>
  <c r="J66" i="7" s="1"/>
  <c r="B80" i="7" s="1"/>
  <c r="J40" i="7"/>
  <c r="J68" i="7" s="1"/>
  <c r="B82" i="7" s="1"/>
  <c r="J43" i="7"/>
  <c r="J71" i="7" s="1"/>
  <c r="B85" i="7" s="1"/>
  <c r="J41" i="7"/>
  <c r="J69" i="7" s="1"/>
  <c r="B83" i="7" s="1"/>
  <c r="J45" i="7"/>
  <c r="J73" i="7" s="1"/>
  <c r="B87" i="7" s="1"/>
  <c r="J49" i="7"/>
  <c r="J77" i="7" s="1"/>
  <c r="B91" i="7" s="1"/>
  <c r="J39" i="7"/>
  <c r="J67" i="7" s="1"/>
  <c r="B81" i="7" s="1"/>
  <c r="J47" i="7"/>
  <c r="J75" i="7" s="1"/>
  <c r="B89" i="7" s="1"/>
  <c r="J44" i="7"/>
  <c r="J72" i="7" s="1"/>
  <c r="B86" i="7" s="1"/>
  <c r="J48" i="7"/>
  <c r="J76" i="7" s="1"/>
  <c r="B90" i="7" s="1"/>
  <c r="B92" i="8" l="1"/>
  <c r="B94" i="8"/>
  <c r="E20" i="5" s="1"/>
  <c r="B92" i="7"/>
  <c r="B94" i="7"/>
  <c r="B97" i="7" l="1"/>
  <c r="E17" i="5" s="1"/>
  <c r="J63" i="3"/>
  <c r="I63" i="3"/>
  <c r="H63" i="3"/>
  <c r="G63" i="3"/>
  <c r="F63" i="3"/>
  <c r="E63" i="3"/>
  <c r="D63" i="3"/>
  <c r="C63" i="3"/>
  <c r="B63" i="3"/>
  <c r="J62" i="3"/>
  <c r="I62" i="3"/>
  <c r="H62" i="3"/>
  <c r="G62" i="3"/>
  <c r="F62" i="3"/>
  <c r="E62" i="3"/>
  <c r="D62" i="3"/>
  <c r="C62" i="3"/>
  <c r="B62" i="3"/>
  <c r="J61" i="3"/>
  <c r="I61" i="3"/>
  <c r="H61" i="3"/>
  <c r="G61" i="3"/>
  <c r="F61" i="3"/>
  <c r="E61" i="3"/>
  <c r="D61" i="3"/>
  <c r="C61" i="3"/>
  <c r="B61" i="3"/>
  <c r="J60" i="3"/>
  <c r="I60" i="3"/>
  <c r="H60" i="3"/>
  <c r="G60" i="3"/>
  <c r="F60" i="3"/>
  <c r="E60" i="3"/>
  <c r="D60" i="3"/>
  <c r="C60" i="3"/>
  <c r="B60" i="3"/>
  <c r="J59" i="3"/>
  <c r="I59" i="3"/>
  <c r="H59" i="3"/>
  <c r="G59" i="3"/>
  <c r="F59" i="3"/>
  <c r="E59" i="3"/>
  <c r="D59" i="3"/>
  <c r="C59" i="3"/>
  <c r="B59" i="3"/>
  <c r="J58" i="3"/>
  <c r="I58" i="3"/>
  <c r="H58" i="3"/>
  <c r="G58" i="3"/>
  <c r="F58" i="3"/>
  <c r="E58" i="3"/>
  <c r="D58" i="3"/>
  <c r="C58" i="3"/>
  <c r="B58" i="3"/>
  <c r="J57" i="3"/>
  <c r="I57" i="3"/>
  <c r="H57" i="3"/>
  <c r="G57" i="3"/>
  <c r="F57" i="3"/>
  <c r="E57" i="3"/>
  <c r="D57" i="3"/>
  <c r="C57" i="3"/>
  <c r="B57" i="3"/>
  <c r="J56" i="3"/>
  <c r="I56" i="3"/>
  <c r="H56" i="3"/>
  <c r="G56" i="3"/>
  <c r="F56" i="3"/>
  <c r="E56" i="3"/>
  <c r="D56" i="3"/>
  <c r="C56" i="3"/>
  <c r="B56" i="3"/>
  <c r="J55" i="3"/>
  <c r="I55" i="3"/>
  <c r="H55" i="3"/>
  <c r="G55" i="3"/>
  <c r="F55" i="3"/>
  <c r="E55" i="3"/>
  <c r="D55" i="3"/>
  <c r="C55" i="3"/>
  <c r="B55" i="3"/>
  <c r="J54" i="3"/>
  <c r="I54" i="3"/>
  <c r="H54" i="3"/>
  <c r="G54" i="3"/>
  <c r="F54" i="3"/>
  <c r="E54" i="3"/>
  <c r="D54" i="3"/>
  <c r="C54" i="3"/>
  <c r="B54" i="3"/>
  <c r="J53" i="3"/>
  <c r="I53" i="3"/>
  <c r="H53" i="3"/>
  <c r="G53" i="3"/>
  <c r="F53" i="3"/>
  <c r="E53" i="3"/>
  <c r="D53" i="3"/>
  <c r="C53" i="3"/>
  <c r="B53" i="3"/>
  <c r="J52" i="3"/>
  <c r="I52" i="3"/>
  <c r="H52" i="3"/>
  <c r="G52" i="3"/>
  <c r="F52" i="3"/>
  <c r="E52" i="3"/>
  <c r="D52" i="3"/>
  <c r="C52" i="3"/>
  <c r="B52" i="3"/>
  <c r="J63" i="2" l="1"/>
  <c r="I63" i="2"/>
  <c r="H63" i="2"/>
  <c r="G63" i="2"/>
  <c r="F63" i="2"/>
  <c r="E63" i="2"/>
  <c r="D63" i="2"/>
  <c r="C63" i="2"/>
  <c r="B63" i="2"/>
  <c r="J62" i="2"/>
  <c r="I62" i="2"/>
  <c r="H62" i="2"/>
  <c r="G62" i="2"/>
  <c r="F62" i="2"/>
  <c r="E62" i="2"/>
  <c r="D62" i="2"/>
  <c r="C62" i="2"/>
  <c r="B62" i="2"/>
  <c r="J61" i="2"/>
  <c r="I61" i="2"/>
  <c r="H61" i="2"/>
  <c r="G61" i="2"/>
  <c r="F61" i="2"/>
  <c r="E61" i="2"/>
  <c r="D61" i="2"/>
  <c r="C61" i="2"/>
  <c r="B61" i="2"/>
  <c r="J60" i="2"/>
  <c r="I60" i="2"/>
  <c r="H60" i="2"/>
  <c r="G60" i="2"/>
  <c r="F60" i="2"/>
  <c r="E60" i="2"/>
  <c r="D60" i="2"/>
  <c r="C60" i="2"/>
  <c r="B60" i="2"/>
  <c r="J59" i="2"/>
  <c r="I59" i="2"/>
  <c r="H59" i="2"/>
  <c r="G59" i="2"/>
  <c r="F59" i="2"/>
  <c r="E59" i="2"/>
  <c r="D59" i="2"/>
  <c r="C59" i="2"/>
  <c r="B59" i="2"/>
  <c r="J58" i="2"/>
  <c r="I58" i="2"/>
  <c r="H58" i="2"/>
  <c r="G58" i="2"/>
  <c r="F58" i="2"/>
  <c r="E58" i="2"/>
  <c r="D58" i="2"/>
  <c r="C58" i="2"/>
  <c r="B58" i="2"/>
  <c r="J57" i="2"/>
  <c r="I57" i="2"/>
  <c r="H57" i="2"/>
  <c r="G57" i="2"/>
  <c r="F57" i="2"/>
  <c r="E57" i="2"/>
  <c r="D57" i="2"/>
  <c r="C57" i="2"/>
  <c r="B57" i="2"/>
  <c r="J56" i="2"/>
  <c r="I56" i="2"/>
  <c r="H56" i="2"/>
  <c r="G56" i="2"/>
  <c r="F56" i="2"/>
  <c r="E56" i="2"/>
  <c r="D56" i="2"/>
  <c r="C56" i="2"/>
  <c r="B56" i="2"/>
  <c r="J55" i="2"/>
  <c r="I55" i="2"/>
  <c r="H55" i="2"/>
  <c r="G55" i="2"/>
  <c r="F55" i="2"/>
  <c r="E55" i="2"/>
  <c r="D55" i="2"/>
  <c r="C55" i="2"/>
  <c r="B55" i="2"/>
  <c r="J54" i="2"/>
  <c r="I54" i="2"/>
  <c r="H54" i="2"/>
  <c r="G54" i="2"/>
  <c r="F54" i="2"/>
  <c r="E54" i="2"/>
  <c r="D54" i="2"/>
  <c r="C54" i="2"/>
  <c r="B54" i="2"/>
  <c r="J53" i="2"/>
  <c r="I53" i="2"/>
  <c r="H53" i="2"/>
  <c r="G53" i="2"/>
  <c r="F53" i="2"/>
  <c r="E53" i="2"/>
  <c r="D53" i="2"/>
  <c r="C53" i="2"/>
  <c r="B53" i="2"/>
  <c r="J52" i="2"/>
  <c r="I52" i="2"/>
  <c r="H52" i="2"/>
  <c r="G52" i="2"/>
  <c r="F52" i="2"/>
  <c r="E52" i="2"/>
  <c r="D52" i="2"/>
  <c r="C52" i="2"/>
  <c r="B52" i="2"/>
  <c r="K53" i="3" l="1"/>
  <c r="K54" i="3"/>
  <c r="K55" i="3"/>
  <c r="K56" i="3"/>
  <c r="K57" i="3"/>
  <c r="K59" i="3"/>
  <c r="K60" i="3"/>
  <c r="K61" i="3"/>
  <c r="K62" i="3"/>
  <c r="K63" i="3"/>
  <c r="K52" i="2"/>
  <c r="K53" i="2"/>
  <c r="K54" i="2"/>
  <c r="K55" i="2"/>
  <c r="K56" i="2"/>
  <c r="K57" i="2"/>
  <c r="K58" i="2"/>
  <c r="K59" i="2"/>
  <c r="K60" i="2"/>
  <c r="K61" i="2"/>
  <c r="K62" i="2"/>
  <c r="K63" i="2"/>
  <c r="B39" i="2"/>
  <c r="B67" i="2" s="1"/>
  <c r="C21" i="2"/>
  <c r="D21" i="2" s="1"/>
  <c r="B38" i="2"/>
  <c r="B66" i="2" s="1"/>
  <c r="B49" i="2"/>
  <c r="B77" i="2" s="1"/>
  <c r="B24" i="3"/>
  <c r="B40" i="2"/>
  <c r="B68" i="2" s="1"/>
  <c r="C39" i="2"/>
  <c r="C67" i="2" s="1"/>
  <c r="B41" i="2"/>
  <c r="B69" i="2" s="1"/>
  <c r="C41" i="2"/>
  <c r="C69" i="2" s="1"/>
  <c r="B42" i="2"/>
  <c r="B70" i="2" s="1"/>
  <c r="B43" i="2"/>
  <c r="B71" i="2" s="1"/>
  <c r="B44" i="2"/>
  <c r="B72" i="2" s="1"/>
  <c r="B45" i="2"/>
  <c r="B73" i="2" s="1"/>
  <c r="B46" i="2"/>
  <c r="B74" i="2" s="1"/>
  <c r="C46" i="2"/>
  <c r="C74" i="2" s="1"/>
  <c r="B47" i="2"/>
  <c r="B75" i="2" s="1"/>
  <c r="B48" i="2"/>
  <c r="B76" i="2" s="1"/>
  <c r="B19" i="3"/>
  <c r="B21" i="3"/>
  <c r="C21" i="3" s="1"/>
  <c r="D21" i="3" s="1"/>
  <c r="E21" i="3" s="1"/>
  <c r="F21" i="3" s="1"/>
  <c r="G21" i="3" s="1"/>
  <c r="H21" i="3" s="1"/>
  <c r="I21" i="3" s="1"/>
  <c r="J21" i="3" s="1"/>
  <c r="C19" i="3"/>
  <c r="C24" i="3"/>
  <c r="D19" i="3"/>
  <c r="D24" i="3"/>
  <c r="E19" i="3"/>
  <c r="E24" i="3"/>
  <c r="F19" i="3"/>
  <c r="F24" i="3"/>
  <c r="G19" i="3"/>
  <c r="G24" i="3"/>
  <c r="H19" i="3"/>
  <c r="H24" i="3"/>
  <c r="I19" i="3"/>
  <c r="I24" i="3"/>
  <c r="J19" i="3"/>
  <c r="J24" i="3"/>
  <c r="B17" i="3"/>
  <c r="B25" i="3"/>
  <c r="C25" i="3"/>
  <c r="D25" i="3"/>
  <c r="E25" i="3"/>
  <c r="F25" i="3"/>
  <c r="G25" i="3"/>
  <c r="H25" i="3"/>
  <c r="I25" i="3"/>
  <c r="J25" i="3"/>
  <c r="B26" i="3"/>
  <c r="C26" i="3"/>
  <c r="D26" i="3"/>
  <c r="E26" i="3"/>
  <c r="F26" i="3"/>
  <c r="G26" i="3"/>
  <c r="H26" i="3"/>
  <c r="I26" i="3"/>
  <c r="J26" i="3"/>
  <c r="B27" i="3"/>
  <c r="C27" i="3"/>
  <c r="D27" i="3"/>
  <c r="E27" i="3"/>
  <c r="F27" i="3"/>
  <c r="G27" i="3"/>
  <c r="H27" i="3"/>
  <c r="I27" i="3"/>
  <c r="J27" i="3"/>
  <c r="B28" i="3"/>
  <c r="C28" i="3"/>
  <c r="D28" i="3"/>
  <c r="E28" i="3"/>
  <c r="F28" i="3"/>
  <c r="G28" i="3"/>
  <c r="H28" i="3"/>
  <c r="I28" i="3"/>
  <c r="J28" i="3"/>
  <c r="B29" i="3"/>
  <c r="C29" i="3"/>
  <c r="D29" i="3"/>
  <c r="E29" i="3"/>
  <c r="F29" i="3"/>
  <c r="G29" i="3"/>
  <c r="H29" i="3"/>
  <c r="I29" i="3"/>
  <c r="J29" i="3"/>
  <c r="B30" i="3"/>
  <c r="C30" i="3"/>
  <c r="D30" i="3"/>
  <c r="E30" i="3"/>
  <c r="F30" i="3"/>
  <c r="G30" i="3"/>
  <c r="H30" i="3"/>
  <c r="I30" i="3"/>
  <c r="J30" i="3"/>
  <c r="B31" i="3"/>
  <c r="C31" i="3"/>
  <c r="D31" i="3"/>
  <c r="E31" i="3"/>
  <c r="F31" i="3"/>
  <c r="G31" i="3"/>
  <c r="H31" i="3"/>
  <c r="I31" i="3"/>
  <c r="J31" i="3"/>
  <c r="B32" i="3"/>
  <c r="C32" i="3"/>
  <c r="D32" i="3"/>
  <c r="E32" i="3"/>
  <c r="F32" i="3"/>
  <c r="G32" i="3"/>
  <c r="H32" i="3"/>
  <c r="I32" i="3"/>
  <c r="J32" i="3"/>
  <c r="B33" i="3"/>
  <c r="C33" i="3"/>
  <c r="D33" i="3"/>
  <c r="E33" i="3"/>
  <c r="F33" i="3"/>
  <c r="G33" i="3"/>
  <c r="H33" i="3"/>
  <c r="I33" i="3"/>
  <c r="J33" i="3"/>
  <c r="B34" i="3"/>
  <c r="C34" i="3"/>
  <c r="D34" i="3"/>
  <c r="E34" i="3"/>
  <c r="F34" i="3"/>
  <c r="G34" i="3"/>
  <c r="H34" i="3"/>
  <c r="I34" i="3"/>
  <c r="J34" i="3"/>
  <c r="B35" i="3"/>
  <c r="C35" i="3"/>
  <c r="D35" i="3"/>
  <c r="E35" i="3"/>
  <c r="F35" i="3"/>
  <c r="G35" i="3"/>
  <c r="H35" i="3"/>
  <c r="I35" i="3"/>
  <c r="J35" i="3"/>
  <c r="D95" i="3"/>
  <c r="B5" i="3"/>
  <c r="C5" i="3"/>
  <c r="D5" i="3"/>
  <c r="E5" i="3"/>
  <c r="F5" i="3"/>
  <c r="G5" i="3"/>
  <c r="H5" i="3"/>
  <c r="I5" i="3"/>
  <c r="J5" i="3"/>
  <c r="B6" i="3"/>
  <c r="B40" i="3" s="1"/>
  <c r="C6" i="3"/>
  <c r="D6" i="3"/>
  <c r="E6" i="3"/>
  <c r="F6" i="3"/>
  <c r="G6" i="3"/>
  <c r="H6" i="3"/>
  <c r="I6" i="3"/>
  <c r="J6" i="3"/>
  <c r="B7" i="3"/>
  <c r="C7" i="3"/>
  <c r="D7" i="3"/>
  <c r="E7" i="3"/>
  <c r="F7" i="3"/>
  <c r="G7" i="3"/>
  <c r="H7" i="3"/>
  <c r="I7" i="3"/>
  <c r="J7" i="3"/>
  <c r="B8" i="3"/>
  <c r="C8" i="3"/>
  <c r="D8" i="3"/>
  <c r="E8" i="3"/>
  <c r="F8" i="3"/>
  <c r="G8" i="3"/>
  <c r="H8" i="3"/>
  <c r="I8" i="3"/>
  <c r="J8" i="3"/>
  <c r="B9" i="3"/>
  <c r="C9" i="3"/>
  <c r="D9" i="3"/>
  <c r="E9" i="3"/>
  <c r="F9" i="3"/>
  <c r="G9" i="3"/>
  <c r="H9" i="3"/>
  <c r="I9" i="3"/>
  <c r="J9" i="3"/>
  <c r="B10" i="3"/>
  <c r="B44" i="3" s="1"/>
  <c r="C10" i="3"/>
  <c r="D10" i="3"/>
  <c r="E10" i="3"/>
  <c r="F10" i="3"/>
  <c r="G10" i="3"/>
  <c r="H10" i="3"/>
  <c r="I10" i="3"/>
  <c r="J10" i="3"/>
  <c r="B11" i="3"/>
  <c r="C11" i="3"/>
  <c r="D11" i="3"/>
  <c r="E11" i="3"/>
  <c r="F11" i="3"/>
  <c r="G11" i="3"/>
  <c r="H11" i="3"/>
  <c r="I11" i="3"/>
  <c r="J11" i="3"/>
  <c r="B12" i="3"/>
  <c r="C12" i="3"/>
  <c r="D12" i="3"/>
  <c r="E12" i="3"/>
  <c r="F12" i="3"/>
  <c r="G12" i="3"/>
  <c r="H12" i="3"/>
  <c r="I12" i="3"/>
  <c r="J12" i="3"/>
  <c r="B13" i="3"/>
  <c r="C13" i="3"/>
  <c r="D13" i="3"/>
  <c r="E13" i="3"/>
  <c r="F13" i="3"/>
  <c r="G13" i="3"/>
  <c r="H13" i="3"/>
  <c r="I13" i="3"/>
  <c r="J13" i="3"/>
  <c r="B14" i="3"/>
  <c r="B48" i="3" s="1"/>
  <c r="C14" i="3"/>
  <c r="D14" i="3"/>
  <c r="E14" i="3"/>
  <c r="F14" i="3"/>
  <c r="G14" i="3"/>
  <c r="H14" i="3"/>
  <c r="I14" i="3"/>
  <c r="J14" i="3"/>
  <c r="B15" i="3"/>
  <c r="C15" i="3"/>
  <c r="D15" i="3"/>
  <c r="E15" i="3"/>
  <c r="F15" i="3"/>
  <c r="G15" i="3"/>
  <c r="H15" i="3"/>
  <c r="I15" i="3"/>
  <c r="J15" i="3"/>
  <c r="J4" i="3"/>
  <c r="C4" i="3"/>
  <c r="D4" i="3"/>
  <c r="E4" i="3"/>
  <c r="F4" i="3"/>
  <c r="G4" i="3"/>
  <c r="H4" i="3"/>
  <c r="I4" i="3"/>
  <c r="B4" i="3"/>
  <c r="K52" i="3" l="1"/>
  <c r="B68" i="3"/>
  <c r="K58" i="3"/>
  <c r="B72" i="3"/>
  <c r="B76" i="3"/>
  <c r="D40" i="2"/>
  <c r="D68" i="2" s="1"/>
  <c r="D39" i="2"/>
  <c r="D67" i="2" s="1"/>
  <c r="D41" i="2"/>
  <c r="D69" i="2" s="1"/>
  <c r="D46" i="2"/>
  <c r="D74" i="2" s="1"/>
  <c r="E21" i="2"/>
  <c r="D38" i="2"/>
  <c r="D66" i="2" s="1"/>
  <c r="D42" i="2"/>
  <c r="D70" i="2" s="1"/>
  <c r="D47" i="2"/>
  <c r="D75" i="2" s="1"/>
  <c r="D49" i="2"/>
  <c r="D77" i="2" s="1"/>
  <c r="D45" i="2"/>
  <c r="D73" i="2" s="1"/>
  <c r="D43" i="2"/>
  <c r="D71" i="2" s="1"/>
  <c r="D48" i="2"/>
  <c r="D76" i="2" s="1"/>
  <c r="D44" i="2"/>
  <c r="D72" i="2" s="1"/>
  <c r="G38" i="3"/>
  <c r="G66" i="3" s="1"/>
  <c r="D49" i="3"/>
  <c r="D77" i="3" s="1"/>
  <c r="G46" i="3"/>
  <c r="G74" i="3" s="1"/>
  <c r="D45" i="3"/>
  <c r="D73" i="3" s="1"/>
  <c r="G42" i="3"/>
  <c r="G70" i="3" s="1"/>
  <c r="J39" i="3"/>
  <c r="J67" i="3" s="1"/>
  <c r="J38" i="3"/>
  <c r="J66" i="3" s="1"/>
  <c r="G49" i="3"/>
  <c r="G77" i="3" s="1"/>
  <c r="C49" i="3"/>
  <c r="C77" i="3" s="1"/>
  <c r="H48" i="3"/>
  <c r="H76" i="3" s="1"/>
  <c r="D48" i="3"/>
  <c r="D76" i="3" s="1"/>
  <c r="J46" i="3"/>
  <c r="J74" i="3" s="1"/>
  <c r="F46" i="3"/>
  <c r="F74" i="3" s="1"/>
  <c r="G45" i="3"/>
  <c r="G73" i="3" s="1"/>
  <c r="C45" i="3"/>
  <c r="C73" i="3" s="1"/>
  <c r="H44" i="3"/>
  <c r="H72" i="3" s="1"/>
  <c r="D44" i="3"/>
  <c r="D72" i="3" s="1"/>
  <c r="J42" i="3"/>
  <c r="J70" i="3" s="1"/>
  <c r="F42" i="3"/>
  <c r="F70" i="3" s="1"/>
  <c r="G41" i="3"/>
  <c r="G69" i="3" s="1"/>
  <c r="C41" i="3"/>
  <c r="C69" i="3" s="1"/>
  <c r="H40" i="3"/>
  <c r="H68" i="3" s="1"/>
  <c r="D40" i="3"/>
  <c r="D68" i="3" s="1"/>
  <c r="C45" i="2"/>
  <c r="C73" i="2" s="1"/>
  <c r="C44" i="2"/>
  <c r="C72" i="2" s="1"/>
  <c r="C38" i="3"/>
  <c r="C66" i="3" s="1"/>
  <c r="J47" i="3"/>
  <c r="J75" i="3" s="1"/>
  <c r="C46" i="3"/>
  <c r="C74" i="3" s="1"/>
  <c r="J43" i="3"/>
  <c r="J71" i="3" s="1"/>
  <c r="C42" i="3"/>
  <c r="C70" i="3" s="1"/>
  <c r="D41" i="3"/>
  <c r="D69" i="3" s="1"/>
  <c r="F38" i="3"/>
  <c r="F66" i="3" s="1"/>
  <c r="J49" i="3"/>
  <c r="J77" i="3" s="1"/>
  <c r="F49" i="3"/>
  <c r="F77" i="3" s="1"/>
  <c r="G48" i="3"/>
  <c r="G76" i="3" s="1"/>
  <c r="C48" i="3"/>
  <c r="C76" i="3" s="1"/>
  <c r="H47" i="3"/>
  <c r="H75" i="3" s="1"/>
  <c r="D47" i="3"/>
  <c r="D75" i="3" s="1"/>
  <c r="J45" i="3"/>
  <c r="J73" i="3" s="1"/>
  <c r="F45" i="3"/>
  <c r="F73" i="3" s="1"/>
  <c r="G44" i="3"/>
  <c r="G72" i="3" s="1"/>
  <c r="C44" i="3"/>
  <c r="C72" i="3" s="1"/>
  <c r="H43" i="3"/>
  <c r="H71" i="3" s="1"/>
  <c r="D43" i="3"/>
  <c r="D71" i="3" s="1"/>
  <c r="J41" i="3"/>
  <c r="J69" i="3" s="1"/>
  <c r="F41" i="3"/>
  <c r="F69" i="3" s="1"/>
  <c r="G40" i="3"/>
  <c r="G68" i="3" s="1"/>
  <c r="C40" i="3"/>
  <c r="C68" i="3" s="1"/>
  <c r="H39" i="3"/>
  <c r="H67" i="3" s="1"/>
  <c r="D39" i="3"/>
  <c r="D67" i="3" s="1"/>
  <c r="C48" i="2"/>
  <c r="C76" i="2" s="1"/>
  <c r="C43" i="2"/>
  <c r="C71" i="2" s="1"/>
  <c r="H49" i="3"/>
  <c r="H77" i="3" s="1"/>
  <c r="F47" i="3"/>
  <c r="F75" i="3" s="1"/>
  <c r="H45" i="3"/>
  <c r="H73" i="3" s="1"/>
  <c r="F43" i="3"/>
  <c r="F71" i="3" s="1"/>
  <c r="H41" i="3"/>
  <c r="H69" i="3" s="1"/>
  <c r="F39" i="3"/>
  <c r="F67" i="3" s="1"/>
  <c r="H38" i="3"/>
  <c r="H66" i="3" s="1"/>
  <c r="D38" i="3"/>
  <c r="D66" i="3" s="1"/>
  <c r="I49" i="3"/>
  <c r="I77" i="3" s="1"/>
  <c r="E49" i="3"/>
  <c r="E77" i="3" s="1"/>
  <c r="J48" i="3"/>
  <c r="J76" i="3" s="1"/>
  <c r="F48" i="3"/>
  <c r="F76" i="3" s="1"/>
  <c r="G47" i="3"/>
  <c r="G75" i="3" s="1"/>
  <c r="C47" i="3"/>
  <c r="C75" i="3" s="1"/>
  <c r="H46" i="3"/>
  <c r="H74" i="3" s="1"/>
  <c r="D46" i="3"/>
  <c r="D74" i="3" s="1"/>
  <c r="I45" i="3"/>
  <c r="I73" i="3" s="1"/>
  <c r="E45" i="3"/>
  <c r="E73" i="3" s="1"/>
  <c r="J44" i="3"/>
  <c r="J72" i="3" s="1"/>
  <c r="F44" i="3"/>
  <c r="F72" i="3" s="1"/>
  <c r="G43" i="3"/>
  <c r="G71" i="3" s="1"/>
  <c r="C43" i="3"/>
  <c r="C71" i="3" s="1"/>
  <c r="H42" i="3"/>
  <c r="H70" i="3" s="1"/>
  <c r="D42" i="3"/>
  <c r="D70" i="3" s="1"/>
  <c r="I41" i="3"/>
  <c r="I69" i="3" s="1"/>
  <c r="E41" i="3"/>
  <c r="E69" i="3" s="1"/>
  <c r="J40" i="3"/>
  <c r="J68" i="3" s="1"/>
  <c r="F40" i="3"/>
  <c r="F68" i="3" s="1"/>
  <c r="G39" i="3"/>
  <c r="G67" i="3" s="1"/>
  <c r="C39" i="3"/>
  <c r="C67" i="3" s="1"/>
  <c r="C49" i="2"/>
  <c r="C77" i="2" s="1"/>
  <c r="C47" i="2"/>
  <c r="C75" i="2" s="1"/>
  <c r="C42" i="2"/>
  <c r="C70" i="2" s="1"/>
  <c r="C40" i="2"/>
  <c r="C68" i="2" s="1"/>
  <c r="C38" i="2"/>
  <c r="C66" i="2" s="1"/>
  <c r="I48" i="3"/>
  <c r="I76" i="3" s="1"/>
  <c r="E48" i="3"/>
  <c r="E76" i="3" s="1"/>
  <c r="B47" i="3"/>
  <c r="B75" i="3" s="1"/>
  <c r="I44" i="3"/>
  <c r="I72" i="3" s="1"/>
  <c r="E44" i="3"/>
  <c r="E72" i="3" s="1"/>
  <c r="B43" i="3"/>
  <c r="B71" i="3" s="1"/>
  <c r="I40" i="3"/>
  <c r="I68" i="3" s="1"/>
  <c r="E40" i="3"/>
  <c r="E68" i="3" s="1"/>
  <c r="B39" i="3"/>
  <c r="B67" i="3" s="1"/>
  <c r="B38" i="3"/>
  <c r="B66" i="3" s="1"/>
  <c r="I47" i="3"/>
  <c r="I75" i="3" s="1"/>
  <c r="E47" i="3"/>
  <c r="E75" i="3" s="1"/>
  <c r="B46" i="3"/>
  <c r="B74" i="3" s="1"/>
  <c r="I43" i="3"/>
  <c r="I71" i="3" s="1"/>
  <c r="E43" i="3"/>
  <c r="E71" i="3" s="1"/>
  <c r="B42" i="3"/>
  <c r="B70" i="3" s="1"/>
  <c r="I39" i="3"/>
  <c r="I67" i="3" s="1"/>
  <c r="E39" i="3"/>
  <c r="E67" i="3" s="1"/>
  <c r="I38" i="3"/>
  <c r="I66" i="3" s="1"/>
  <c r="E38" i="3"/>
  <c r="E66" i="3" s="1"/>
  <c r="B49" i="3"/>
  <c r="B77" i="3" s="1"/>
  <c r="I46" i="3"/>
  <c r="I74" i="3" s="1"/>
  <c r="E46" i="3"/>
  <c r="E74" i="3" s="1"/>
  <c r="B45" i="3"/>
  <c r="B73" i="3" s="1"/>
  <c r="I42" i="3"/>
  <c r="I70" i="3" s="1"/>
  <c r="E42" i="3"/>
  <c r="E70" i="3" s="1"/>
  <c r="B41" i="3"/>
  <c r="B69" i="3" s="1"/>
  <c r="B81" i="3" l="1"/>
  <c r="B82" i="3"/>
  <c r="B86" i="3"/>
  <c r="B91" i="3"/>
  <c r="B90" i="3"/>
  <c r="B88" i="3"/>
  <c r="B80" i="3"/>
  <c r="B85" i="3"/>
  <c r="B89" i="3"/>
  <c r="B87" i="3"/>
  <c r="B83" i="3"/>
  <c r="B84" i="3"/>
  <c r="E44" i="2"/>
  <c r="E72" i="2" s="1"/>
  <c r="E45" i="2"/>
  <c r="E73" i="2" s="1"/>
  <c r="E39" i="2"/>
  <c r="E67" i="2" s="1"/>
  <c r="E40" i="2"/>
  <c r="E68" i="2" s="1"/>
  <c r="E41" i="2"/>
  <c r="E69" i="2" s="1"/>
  <c r="E46" i="2"/>
  <c r="E74" i="2" s="1"/>
  <c r="E48" i="2"/>
  <c r="E76" i="2" s="1"/>
  <c r="F21" i="2"/>
  <c r="E38" i="2"/>
  <c r="E66" i="2" s="1"/>
  <c r="E42" i="2"/>
  <c r="E70" i="2" s="1"/>
  <c r="E47" i="2"/>
  <c r="E75" i="2" s="1"/>
  <c r="E49" i="2"/>
  <c r="E77" i="2" s="1"/>
  <c r="E43" i="2"/>
  <c r="E71" i="2" s="1"/>
  <c r="B94" i="3" l="1"/>
  <c r="B97" i="3" s="1"/>
  <c r="E20" i="1" s="1"/>
  <c r="B92" i="3"/>
  <c r="F43" i="2"/>
  <c r="F71" i="2" s="1"/>
  <c r="F44" i="2"/>
  <c r="F72" i="2" s="1"/>
  <c r="F48" i="2"/>
  <c r="F76" i="2" s="1"/>
  <c r="F47" i="2"/>
  <c r="F75" i="2" s="1"/>
  <c r="F39" i="2"/>
  <c r="F67" i="2" s="1"/>
  <c r="F45" i="2"/>
  <c r="F73" i="2" s="1"/>
  <c r="G21" i="2"/>
  <c r="F38" i="2"/>
  <c r="F66" i="2" s="1"/>
  <c r="F49" i="2"/>
  <c r="F77" i="2" s="1"/>
  <c r="F40" i="2"/>
  <c r="F68" i="2" s="1"/>
  <c r="F41" i="2"/>
  <c r="F69" i="2" s="1"/>
  <c r="F46" i="2"/>
  <c r="F74" i="2" s="1"/>
  <c r="F42" i="2"/>
  <c r="F70" i="2" s="1"/>
  <c r="H21" i="2" l="1"/>
  <c r="G38" i="2"/>
  <c r="G66" i="2" s="1"/>
  <c r="G42" i="2"/>
  <c r="G70" i="2" s="1"/>
  <c r="G47" i="2"/>
  <c r="G75" i="2" s="1"/>
  <c r="G49" i="2"/>
  <c r="G77" i="2" s="1"/>
  <c r="G43" i="2"/>
  <c r="G71" i="2" s="1"/>
  <c r="G44" i="2"/>
  <c r="G72" i="2" s="1"/>
  <c r="G48" i="2"/>
  <c r="G76" i="2" s="1"/>
  <c r="G41" i="2"/>
  <c r="G69" i="2" s="1"/>
  <c r="G39" i="2"/>
  <c r="G67" i="2" s="1"/>
  <c r="G45" i="2"/>
  <c r="G73" i="2" s="1"/>
  <c r="G40" i="2"/>
  <c r="G68" i="2" s="1"/>
  <c r="G46" i="2"/>
  <c r="G74" i="2" s="1"/>
  <c r="H40" i="2" l="1"/>
  <c r="H68" i="2" s="1"/>
  <c r="H41" i="2"/>
  <c r="H69" i="2" s="1"/>
  <c r="H46" i="2"/>
  <c r="H74" i="2" s="1"/>
  <c r="I21" i="2"/>
  <c r="H38" i="2"/>
  <c r="H66" i="2" s="1"/>
  <c r="H42" i="2"/>
  <c r="H70" i="2" s="1"/>
  <c r="H47" i="2"/>
  <c r="H75" i="2" s="1"/>
  <c r="H49" i="2"/>
  <c r="H77" i="2" s="1"/>
  <c r="H43" i="2"/>
  <c r="H71" i="2" s="1"/>
  <c r="H44" i="2"/>
  <c r="H72" i="2" s="1"/>
  <c r="H48" i="2"/>
  <c r="H76" i="2" s="1"/>
  <c r="H39" i="2"/>
  <c r="H67" i="2" s="1"/>
  <c r="H45" i="2"/>
  <c r="H73" i="2" s="1"/>
  <c r="I39" i="2" l="1"/>
  <c r="I67" i="2" s="1"/>
  <c r="I45" i="2"/>
  <c r="I73" i="2" s="1"/>
  <c r="I43" i="2"/>
  <c r="I71" i="2" s="1"/>
  <c r="I48" i="2"/>
  <c r="I76" i="2" s="1"/>
  <c r="I40" i="2"/>
  <c r="I68" i="2" s="1"/>
  <c r="I41" i="2"/>
  <c r="I69" i="2" s="1"/>
  <c r="I46" i="2"/>
  <c r="I74" i="2" s="1"/>
  <c r="J21" i="2"/>
  <c r="I38" i="2"/>
  <c r="I66" i="2" s="1"/>
  <c r="I42" i="2"/>
  <c r="I70" i="2" s="1"/>
  <c r="I47" i="2"/>
  <c r="I75" i="2" s="1"/>
  <c r="I49" i="2"/>
  <c r="I77" i="2" s="1"/>
  <c r="I44" i="2"/>
  <c r="I72" i="2" s="1"/>
  <c r="J43" i="2" l="1"/>
  <c r="J71" i="2" s="1"/>
  <c r="J44" i="2"/>
  <c r="J72" i="2" s="1"/>
  <c r="B86" i="2" s="1"/>
  <c r="J47" i="2"/>
  <c r="J75" i="2" s="1"/>
  <c r="B89" i="2" s="1"/>
  <c r="J49" i="2"/>
  <c r="J77" i="2" s="1"/>
  <c r="B91" i="2" s="1"/>
  <c r="J39" i="2"/>
  <c r="J67" i="2" s="1"/>
  <c r="B81" i="2" s="1"/>
  <c r="J45" i="2"/>
  <c r="J73" i="2" s="1"/>
  <c r="B87" i="2" s="1"/>
  <c r="J48" i="2"/>
  <c r="J76" i="2" s="1"/>
  <c r="B90" i="2" s="1"/>
  <c r="J38" i="2"/>
  <c r="J66" i="2" s="1"/>
  <c r="B80" i="2" s="1"/>
  <c r="J40" i="2"/>
  <c r="J68" i="2" s="1"/>
  <c r="B82" i="2" s="1"/>
  <c r="J41" i="2"/>
  <c r="J69" i="2" s="1"/>
  <c r="B83" i="2" s="1"/>
  <c r="J46" i="2"/>
  <c r="J74" i="2" s="1"/>
  <c r="B88" i="2" s="1"/>
  <c r="J42" i="2"/>
  <c r="J70" i="2" s="1"/>
  <c r="B84" i="2" s="1"/>
  <c r="B85" i="2"/>
  <c r="B94" i="2" l="1"/>
  <c r="B97" i="2" s="1"/>
  <c r="E17" i="1" s="1"/>
  <c r="B92" i="2"/>
</calcChain>
</file>

<file path=xl/sharedStrings.xml><?xml version="1.0" encoding="utf-8"?>
<sst xmlns="http://schemas.openxmlformats.org/spreadsheetml/2006/main" count="546" uniqueCount="106">
  <si>
    <t>様式2</t>
    <rPh sb="0" eb="2">
      <t>ヨウシキ</t>
    </rPh>
    <phoneticPr fontId="2"/>
  </si>
  <si>
    <t>期待容量等算定諸元一覧（対象実需給年度：2024年度）</t>
    <rPh sb="0" eb="2">
      <t>キタイ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</si>
  <si>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</si>
  <si>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</si>
  <si>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</si>
  <si>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</si>
  <si>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</si>
  <si>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</si>
  <si>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設備容量</t>
    <rPh sb="0" eb="2">
      <t>セツビ</t>
    </rPh>
    <rPh sb="2" eb="4">
      <t>ヨウリョウ</t>
    </rPh>
    <phoneticPr fontId="2"/>
  </si>
  <si>
    <t>各月の供給力の最大値</t>
    <rPh sb="0" eb="2">
      <t>カクツキ</t>
    </rPh>
    <rPh sb="3" eb="6">
      <t>キョウキュウリョク</t>
    </rPh>
    <rPh sb="7" eb="9">
      <t>サイダイ</t>
    </rPh>
    <rPh sb="9" eb="10">
      <t>アタイ</t>
    </rPh>
    <phoneticPr fontId="2"/>
  </si>
  <si>
    <t>期待容量</t>
    <rPh sb="0" eb="2">
      <t>キタイ</t>
    </rPh>
    <rPh sb="2" eb="4">
      <t>ヨウリョウ</t>
    </rPh>
    <phoneticPr fontId="2"/>
  </si>
  <si>
    <t>提供する各月の供給力</t>
    <rPh sb="0" eb="2">
      <t>テイキョウ</t>
    </rPh>
    <rPh sb="4" eb="6">
      <t>カクツキ</t>
    </rPh>
    <rPh sb="7" eb="10">
      <t>キョウキュウリョク</t>
    </rPh>
    <phoneticPr fontId="2"/>
  </si>
  <si>
    <t>応札容量</t>
    <rPh sb="0" eb="2">
      <t>オウサツ</t>
    </rPh>
    <rPh sb="2" eb="4">
      <t>ヨウリョウ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</si>
  <si>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</si>
  <si>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</si>
  <si>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</si>
  <si>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</si>
  <si>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</si>
  <si>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</si>
  <si>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</si>
  <si>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</si>
  <si>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</si>
  <si>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</si>
  <si>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</si>
  <si>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</si>
  <si>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</si>
  <si>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</si>
  <si>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（記載要領）</t>
    <rPh sb="1" eb="3">
      <t>キサイ</t>
    </rPh>
    <rPh sb="3" eb="5">
      <t>ヨウリョウ</t>
    </rPh>
    <phoneticPr fontId="2"/>
  </si>
  <si>
    <t>：手入力</t>
    <rPh sb="1" eb="2">
      <t>テ</t>
    </rPh>
    <rPh sb="2" eb="4">
      <t>ニュウリョク</t>
    </rPh>
    <phoneticPr fontId="2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</si>
  <si>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</si>
  <si>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</si>
  <si>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</si>
  <si>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</si>
  <si>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</si>
  <si>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</si>
  <si>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</si>
  <si>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</si>
  <si>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</si>
  <si>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(MW)</t>
    <phoneticPr fontId="2"/>
  </si>
  <si>
    <t>②必要予備率(EUE計算結果)</t>
    <rPh sb="1" eb="3">
      <t>ヒツヨウ</t>
    </rPh>
    <rPh sb="3" eb="5">
      <t>ヨビ</t>
    </rPh>
    <rPh sb="5" eb="6">
      <t>リツ</t>
    </rPh>
    <rPh sb="10" eb="12">
      <t>ケイサン</t>
    </rPh>
    <rPh sb="12" eb="14">
      <t>ケッカ</t>
    </rPh>
    <phoneticPr fontId="2"/>
  </si>
  <si>
    <t>④再エネ各月kW</t>
    <rPh sb="1" eb="2">
      <t>サイ</t>
    </rPh>
    <rPh sb="4" eb="6">
      <t>カクツキ</t>
    </rPh>
    <phoneticPr fontId="2"/>
  </si>
  <si>
    <t>⑤必要供給力(再エネ除き)</t>
    <rPh sb="1" eb="3">
      <t>ヒツヨウ</t>
    </rPh>
    <rPh sb="3" eb="6">
      <t>キョウキュウリョク</t>
    </rPh>
    <rPh sb="7" eb="8">
      <t>サイ</t>
    </rPh>
    <rPh sb="10" eb="11">
      <t>ノゾ</t>
    </rPh>
    <phoneticPr fontId="2"/>
  </si>
  <si>
    <t>③持続的予備率</t>
    <rPh sb="1" eb="3">
      <t>ジゾク</t>
    </rPh>
    <rPh sb="3" eb="4">
      <t>テキ</t>
    </rPh>
    <rPh sb="4" eb="6">
      <t>ヨビ</t>
    </rPh>
    <rPh sb="6" eb="7">
      <t>リツ</t>
    </rPh>
    <phoneticPr fontId="2"/>
  </si>
  <si>
    <t>①H3需要</t>
    <phoneticPr fontId="2"/>
  </si>
  <si>
    <t>②再エネ除きの調達量</t>
    <rPh sb="1" eb="2">
      <t>サイ</t>
    </rPh>
    <rPh sb="4" eb="5">
      <t>ノゾ</t>
    </rPh>
    <rPh sb="7" eb="9">
      <t>チョウタツ</t>
    </rPh>
    <rPh sb="9" eb="10">
      <t>リョウ</t>
    </rPh>
    <phoneticPr fontId="2"/>
  </si>
  <si>
    <t>⑥cc供給力</t>
    <rPh sb="3" eb="6">
      <t>キョウキュウリョク</t>
    </rPh>
    <phoneticPr fontId="2"/>
  </si>
  <si>
    <t>⑦最小期待量からの増分除き</t>
    <rPh sb="1" eb="3">
      <t>サイショウ</t>
    </rPh>
    <rPh sb="3" eb="5">
      <t>キタイ</t>
    </rPh>
    <rPh sb="5" eb="6">
      <t>リョウ</t>
    </rPh>
    <rPh sb="9" eb="11">
      <t>ゾウブン</t>
    </rPh>
    <rPh sb="11" eb="12">
      <t>ノゾ</t>
    </rPh>
    <phoneticPr fontId="2"/>
  </si>
  <si>
    <t>⑧停止可能量</t>
    <rPh sb="1" eb="3">
      <t>テイシ</t>
    </rPh>
    <rPh sb="3" eb="6">
      <t>カノウリョウ</t>
    </rPh>
    <phoneticPr fontId="2"/>
  </si>
  <si>
    <t>エリア合計</t>
    <rPh sb="3" eb="5">
      <t>ゴウケイ</t>
    </rPh>
    <phoneticPr fontId="2"/>
  </si>
  <si>
    <t>月換算</t>
    <rPh sb="0" eb="1">
      <t>ツキ</t>
    </rPh>
    <rPh sb="1" eb="3">
      <t>カンサン</t>
    </rPh>
    <phoneticPr fontId="2"/>
  </si>
  <si>
    <t>⑨カウント可能な設備量</t>
    <rPh sb="5" eb="7">
      <t>カノウ</t>
    </rPh>
    <rPh sb="8" eb="10">
      <t>セツビ</t>
    </rPh>
    <rPh sb="10" eb="11">
      <t>リョウ</t>
    </rPh>
    <phoneticPr fontId="2"/>
  </si>
  <si>
    <t>　（最小期待量からの増分）</t>
    <rPh sb="2" eb="4">
      <t>サイショウ</t>
    </rPh>
    <rPh sb="4" eb="6">
      <t>キタイ</t>
    </rPh>
    <rPh sb="6" eb="7">
      <t>リョウ</t>
    </rPh>
    <rPh sb="10" eb="12">
      <t>ゾウブン</t>
    </rPh>
    <phoneticPr fontId="2"/>
  </si>
  <si>
    <t>(参考)基準値</t>
    <rPh sb="1" eb="3">
      <t>サンコウ</t>
    </rPh>
    <rPh sb="4" eb="6">
      <t>キジュン</t>
    </rPh>
    <rPh sb="6" eb="7">
      <t>アタイ</t>
    </rPh>
    <phoneticPr fontId="2"/>
  </si>
  <si>
    <t>⑩期待容量</t>
    <rPh sb="1" eb="3">
      <t>キタイ</t>
    </rPh>
    <rPh sb="3" eb="5">
      <t>ヨウリョウ</t>
    </rPh>
    <phoneticPr fontId="2"/>
  </si>
  <si>
    <t>合計</t>
    <rPh sb="0" eb="2">
      <t>ゴウケイ</t>
    </rPh>
    <phoneticPr fontId="2"/>
  </si>
  <si>
    <t>⑩期待容量(単位：kW)</t>
    <rPh sb="1" eb="3">
      <t>キタイ</t>
    </rPh>
    <rPh sb="3" eb="5">
      <t>ヨウリョウ</t>
    </rPh>
    <rPh sb="6" eb="8">
      <t>タンイ</t>
    </rPh>
    <phoneticPr fontId="2"/>
  </si>
  <si>
    <t>②必要予備率(再エネ除き後)</t>
    <rPh sb="1" eb="3">
      <t>ヒツヨウ</t>
    </rPh>
    <rPh sb="3" eb="5">
      <t>ヨビ</t>
    </rPh>
    <rPh sb="5" eb="6">
      <t>リツ</t>
    </rPh>
    <rPh sb="7" eb="8">
      <t>サイ</t>
    </rPh>
    <rPh sb="10" eb="11">
      <t>ノゾ</t>
    </rPh>
    <rPh sb="12" eb="13">
      <t>ゴ</t>
    </rPh>
    <phoneticPr fontId="2"/>
  </si>
  <si>
    <t>安定電源</t>
    <rPh sb="0" eb="2">
      <t>アンテイ</t>
    </rPh>
    <rPh sb="2" eb="4">
      <t>デンゲン</t>
    </rPh>
    <phoneticPr fontId="2"/>
  </si>
  <si>
    <t>北海道</t>
  </si>
  <si>
    <t>選択した
電源種別の区分</t>
    <rPh sb="0" eb="2">
      <t>センタク</t>
    </rPh>
    <rPh sb="5" eb="7">
      <t>デンゲン</t>
    </rPh>
    <rPh sb="7" eb="9">
      <t>シュベツ</t>
    </rPh>
    <rPh sb="10" eb="12">
      <t>クブン</t>
    </rPh>
    <phoneticPr fontId="11"/>
  </si>
  <si>
    <t>選択可能な
発電方式の区分</t>
    <rPh sb="0" eb="2">
      <t>センタク</t>
    </rPh>
    <rPh sb="2" eb="4">
      <t>カノウ</t>
    </rPh>
    <rPh sb="6" eb="8">
      <t>ハツデン</t>
    </rPh>
    <rPh sb="8" eb="10">
      <t>ホウシキ</t>
    </rPh>
    <rPh sb="11" eb="13">
      <t>クブン</t>
    </rPh>
    <phoneticPr fontId="11"/>
  </si>
  <si>
    <t>水力</t>
    <rPh sb="0" eb="2">
      <t>スイリョク</t>
    </rPh>
    <phoneticPr fontId="11"/>
  </si>
  <si>
    <t>一般（貯水式）</t>
  </si>
  <si>
    <t>一般（自流式）</t>
  </si>
  <si>
    <t>揚水（混合揚水）</t>
  </si>
  <si>
    <t>揚水（純揚水）</t>
  </si>
  <si>
    <t>火力</t>
    <rPh sb="0" eb="2">
      <t>カリョク</t>
    </rPh>
    <phoneticPr fontId="11"/>
  </si>
  <si>
    <t>石炭</t>
  </si>
  <si>
    <t>LNG（GTCC）</t>
  </si>
  <si>
    <t>LNG（その他）</t>
  </si>
  <si>
    <t>石油</t>
  </si>
  <si>
    <t>LPG</t>
  </si>
  <si>
    <t>その他ガス</t>
  </si>
  <si>
    <t>歴青質混合物</t>
  </si>
  <si>
    <t>その他</t>
  </si>
  <si>
    <t>原子力</t>
    <rPh sb="0" eb="3">
      <t>ゲンシリョク</t>
    </rPh>
    <phoneticPr fontId="11"/>
  </si>
  <si>
    <t>定格電気出力</t>
  </si>
  <si>
    <t>定格熱出力</t>
  </si>
  <si>
    <t>再生可能エネルギー</t>
  </si>
  <si>
    <t>風力</t>
  </si>
  <si>
    <t>太陽光（全量）</t>
  </si>
  <si>
    <t>太陽光（余剰）</t>
  </si>
  <si>
    <t>地熱</t>
  </si>
  <si>
    <t>バイオマス（専焼）</t>
  </si>
  <si>
    <t>バイオマス（混焼）</t>
  </si>
  <si>
    <t>廃棄物</t>
  </si>
  <si>
    <t>その他</t>
    <rPh sb="2" eb="3">
      <t>タ</t>
    </rPh>
    <phoneticPr fontId="11"/>
  </si>
  <si>
    <t>・エリア名については、電源等情報(基本情報)に登録した「エリア名」を記載して下さい。</t>
    <phoneticPr fontId="2"/>
  </si>
  <si>
    <t>・設備容量については、電源等情報(詳細情報)に登録した「設備容量」を応札単位毎に合計した値を記載して下さい。</t>
    <phoneticPr fontId="2"/>
  </si>
  <si>
    <r>
      <t>・期待容量については、自動計算されます。　※</t>
    </r>
    <r>
      <rPr>
        <u/>
        <sz val="11"/>
        <color theme="1"/>
        <rFont val="Meiryo UI"/>
        <family val="3"/>
        <charset val="128"/>
      </rPr>
      <t>この値が容量オークションに応札する際の応札容量の上限値になります。</t>
    </r>
    <phoneticPr fontId="2"/>
  </si>
  <si>
    <t>・発電方式の区分については、電源等情報(詳細情報)に登録した区分を記載して下さい。ただし、複数の区分を登録している場合は、主たる区分を記載して下さい。</t>
    <phoneticPr fontId="2"/>
  </si>
  <si>
    <t>2．以下の項目については、2020/7/9までに容量市場システムに登録して下さい。</t>
    <phoneticPr fontId="2"/>
  </si>
  <si>
    <t>1．以下の項目については、期待容量の登録期間中(2020/5/7～5/21)に容量市場システムに登録して下さい。</t>
    <phoneticPr fontId="2"/>
  </si>
  <si>
    <t>入力箇所(期待容量登録時)</t>
    <rPh sb="5" eb="7">
      <t>キタイ</t>
    </rPh>
    <rPh sb="7" eb="9">
      <t>ヨウリョウ</t>
    </rPh>
    <rPh sb="9" eb="11">
      <t>トウロク</t>
    </rPh>
    <rPh sb="11" eb="12">
      <t>ジ</t>
    </rPh>
    <phoneticPr fontId="2"/>
  </si>
  <si>
    <t>エラー時</t>
    <rPh sb="3" eb="4">
      <t>ジ</t>
    </rPh>
    <phoneticPr fontId="2"/>
  </si>
  <si>
    <t>追加入力箇所(応札容量登録時)</t>
    <rPh sb="0" eb="2">
      <t>ツイカ</t>
    </rPh>
    <rPh sb="7" eb="9">
      <t>オウサツ</t>
    </rPh>
    <rPh sb="9" eb="11">
      <t>ヨウリョウ</t>
    </rPh>
    <rPh sb="11" eb="13">
      <t>トウロク</t>
    </rPh>
    <rPh sb="13" eb="14">
      <t>ジ</t>
    </rPh>
    <phoneticPr fontId="2"/>
  </si>
  <si>
    <t>追加入力箇所(応札容量登録時)</t>
    <rPh sb="7" eb="9">
      <t>オウサツ</t>
    </rPh>
    <rPh sb="9" eb="11">
      <t>ヨウリョウ</t>
    </rPh>
    <rPh sb="11" eb="13">
      <t>トウロク</t>
    </rPh>
    <rPh sb="13" eb="14">
      <t>ジ</t>
    </rPh>
    <phoneticPr fontId="2"/>
  </si>
  <si>
    <t>・各月の供給力の最大値については、設備容量から所内電力、大気温の影響による能力減少分を差し引いた値を記載して下さい。</t>
    <phoneticPr fontId="2"/>
  </si>
  <si>
    <r>
      <t>・応札容量については、自動計算されます。　※</t>
    </r>
    <r>
      <rPr>
        <u/>
        <sz val="11"/>
        <color theme="1"/>
        <rFont val="Meiryo UI"/>
        <family val="3"/>
        <charset val="128"/>
      </rPr>
      <t>応札時、この値を容量市場システムで応札容量に入力してください。</t>
    </r>
    <phoneticPr fontId="2"/>
  </si>
  <si>
    <t>・容量を提供する電源等の区分については、安定電源で固定です。</t>
    <rPh sb="20" eb="22">
      <t>アンテイ</t>
    </rPh>
    <rPh sb="22" eb="24">
      <t>デンゲン</t>
    </rPh>
    <rPh sb="25" eb="27">
      <t>コテイ</t>
    </rPh>
    <phoneticPr fontId="2"/>
  </si>
  <si>
    <r>
      <t>・電源等識別番号については、電源等情報</t>
    </r>
    <r>
      <rPr>
        <sz val="11"/>
        <color theme="1"/>
        <rFont val="Meiryo UI"/>
        <family val="3"/>
        <charset val="128"/>
      </rPr>
      <t>に登録した後に、容量市場システムで付番された番号を記載して下さい。</t>
    </r>
    <phoneticPr fontId="2"/>
  </si>
  <si>
    <t>&lt;会社名&gt;</t>
    <rPh sb="1" eb="3">
      <t>カイシャ</t>
    </rPh>
    <rPh sb="3" eb="4">
      <t>メイ</t>
    </rPh>
    <phoneticPr fontId="2"/>
  </si>
  <si>
    <t>&lt;広域エネルギー株式会社&gt;</t>
    <rPh sb="1" eb="3">
      <t>コウイキ</t>
    </rPh>
    <rPh sb="8" eb="10">
      <t>カブシキ</t>
    </rPh>
    <rPh sb="10" eb="12">
      <t>カイシャ</t>
    </rPh>
    <phoneticPr fontId="2"/>
  </si>
  <si>
    <t>＜対象：火力、水力（純揚水以外）、原子力、新エネ（地熱、バイオマス、廃棄物のみ）＞</t>
    <rPh sb="1" eb="3">
      <t>タイショウ</t>
    </rPh>
    <rPh sb="4" eb="6">
      <t>カリョク</t>
    </rPh>
    <rPh sb="7" eb="9">
      <t>スイリョク</t>
    </rPh>
    <rPh sb="10" eb="11">
      <t>ジュン</t>
    </rPh>
    <rPh sb="11" eb="12">
      <t>ヨウ</t>
    </rPh>
    <rPh sb="12" eb="13">
      <t>スイ</t>
    </rPh>
    <rPh sb="13" eb="15">
      <t>イガイ</t>
    </rPh>
    <rPh sb="17" eb="20">
      <t>ゲンシリョク</t>
    </rPh>
    <rPh sb="21" eb="22">
      <t>シン</t>
    </rPh>
    <rPh sb="25" eb="27">
      <t>チネツ</t>
    </rPh>
    <rPh sb="34" eb="37">
      <t>ハイキブツ</t>
    </rPh>
    <phoneticPr fontId="2"/>
  </si>
  <si>
    <r>
      <t>・提供する各月の供給力については、各月の供給力の最大値を上限に、任意に記載して下さい。※</t>
    </r>
    <r>
      <rPr>
        <u/>
        <sz val="11"/>
        <color theme="1"/>
        <rFont val="Meiryo UI"/>
        <family val="3"/>
        <charset val="128"/>
      </rPr>
      <t>この値がアセスメント対象容量になります。</t>
    </r>
    <phoneticPr fontId="2"/>
  </si>
  <si>
    <r>
      <t>・提供する各月の供給力については、各月の供給力の最大値を上限に、任意に記載して下さい。※</t>
    </r>
    <r>
      <rPr>
        <u/>
        <sz val="11"/>
        <color theme="1"/>
        <rFont val="Meiryo UI"/>
        <family val="3"/>
        <charset val="128"/>
      </rPr>
      <t>この値がアセスメント対象容量になります。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</si>
</sst>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 "/>
    <numFmt numFmtId="177" formatCode="#,##0_);[Red]\(#,##0\)"/>
    <numFmt numFmtId="178" formatCode="0.0%"/>
    <numFmt numFmtId="179" formatCode="0.0&quot;ヶ月&quot;"/>
    <numFmt numFmtId="180" formatCode="0.000&quot;ヶ月&quot;"/>
    <numFmt numFmtId="182" formatCode="#,##0.000_ "/>
    <numFmt numFmtId="183" formatCode="000000000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</font>
    <font>
      <i/>
      <sz val="12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1" fillId="3" borderId="0" xfId="0" applyFont="1" applyFill="1"/>
    <xf numFmtId="0" fontId="7" fillId="0" borderId="0" xfId="0" applyFont="1"/>
    <xf numFmtId="0" fontId="6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6" fontId="6" fillId="3" borderId="5" xfId="0" applyNumberFormat="1" applyFont="1" applyFill="1" applyBorder="1"/>
    <xf numFmtId="178" fontId="6" fillId="3" borderId="5" xfId="0" applyNumberFormat="1" applyFont="1" applyFill="1" applyBorder="1"/>
    <xf numFmtId="177" fontId="1" fillId="0" borderId="0" xfId="0" applyNumberFormat="1" applyFont="1" applyFill="1" applyBorder="1"/>
    <xf numFmtId="177" fontId="6" fillId="3" borderId="5" xfId="0" applyNumberFormat="1" applyFont="1" applyFill="1" applyBorder="1"/>
    <xf numFmtId="176" fontId="1" fillId="0" borderId="5" xfId="0" applyNumberFormat="1" applyFont="1" applyBorder="1"/>
    <xf numFmtId="178" fontId="1" fillId="0" borderId="5" xfId="0" applyNumberFormat="1" applyFont="1" applyBorder="1"/>
    <xf numFmtId="0" fontId="1" fillId="0" borderId="0" xfId="0" applyFont="1" applyAlignment="1">
      <alignment horizontal="right"/>
    </xf>
    <xf numFmtId="176" fontId="1" fillId="0" borderId="0" xfId="0" applyNumberFormat="1" applyFont="1"/>
    <xf numFmtId="179" fontId="6" fillId="3" borderId="0" xfId="0" applyNumberFormat="1" applyFont="1" applyFill="1"/>
    <xf numFmtId="180" fontId="1" fillId="0" borderId="5" xfId="0" applyNumberFormat="1" applyFont="1" applyBorder="1"/>
    <xf numFmtId="0" fontId="1" fillId="0" borderId="0" xfId="0" applyFont="1" applyFill="1"/>
    <xf numFmtId="176" fontId="7" fillId="0" borderId="5" xfId="0" applyNumberFormat="1" applyFont="1" applyFill="1" applyBorder="1"/>
    <xf numFmtId="0" fontId="7" fillId="0" borderId="0" xfId="0" applyFont="1" applyFill="1" applyAlignment="1">
      <alignment horizontal="center" vertical="center"/>
    </xf>
    <xf numFmtId="177" fontId="7" fillId="0" borderId="5" xfId="0" applyNumberFormat="1" applyFont="1" applyFill="1" applyBorder="1"/>
    <xf numFmtId="178" fontId="7" fillId="0" borderId="5" xfId="0" applyNumberFormat="1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right" vertical="center"/>
    </xf>
    <xf numFmtId="180" fontId="7" fillId="0" borderId="5" xfId="0" applyNumberFormat="1" applyFont="1" applyFill="1" applyBorder="1"/>
    <xf numFmtId="179" fontId="7" fillId="0" borderId="0" xfId="0" applyNumberFormat="1" applyFont="1" applyFill="1"/>
    <xf numFmtId="0" fontId="7" fillId="0" borderId="0" xfId="0" applyFont="1" applyAlignment="1">
      <alignment horizontal="center" vertical="center"/>
    </xf>
    <xf numFmtId="176" fontId="7" fillId="0" borderId="0" xfId="0" applyNumberFormat="1" applyFont="1"/>
    <xf numFmtId="177" fontId="1" fillId="0" borderId="0" xfId="0" applyNumberFormat="1" applyFont="1"/>
    <xf numFmtId="176" fontId="1" fillId="0" borderId="6" xfId="0" applyNumberFormat="1" applyFont="1" applyBorder="1" applyAlignment="1">
      <alignment shrinkToFit="1"/>
    </xf>
    <xf numFmtId="176" fontId="1" fillId="0" borderId="6" xfId="0" applyNumberFormat="1" applyFont="1" applyFill="1" applyBorder="1" applyAlignment="1">
      <alignment shrinkToFit="1"/>
    </xf>
    <xf numFmtId="0" fontId="3" fillId="0" borderId="0" xfId="0" applyFont="1" applyBorder="1" applyAlignment="1">
      <alignment horizontal="center" vertical="center"/>
    </xf>
    <xf numFmtId="0" fontId="9" fillId="0" borderId="0" xfId="0" applyFont="1"/>
    <xf numFmtId="0" fontId="1" fillId="0" borderId="1" xfId="1" applyFont="1" applyBorder="1" applyAlignment="1">
      <alignment vertical="center"/>
    </xf>
    <xf numFmtId="176" fontId="4" fillId="6" borderId="1" xfId="0" applyNumberFormat="1" applyFont="1" applyFill="1" applyBorder="1" applyAlignment="1" applyProtection="1">
      <alignment shrinkToFit="1"/>
      <protection locked="0"/>
    </xf>
    <xf numFmtId="0" fontId="3" fillId="0" borderId="0" xfId="0" applyFont="1" applyAlignment="1">
      <alignment vertical="center"/>
    </xf>
    <xf numFmtId="182" fontId="1" fillId="0" borderId="5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Continuous"/>
    </xf>
    <xf numFmtId="0" fontId="3" fillId="7" borderId="0" xfId="0" applyFont="1" applyFill="1" applyAlignment="1">
      <alignment horizontal="centerContinuous"/>
    </xf>
    <xf numFmtId="0" fontId="13" fillId="4" borderId="0" xfId="0" applyFont="1" applyFill="1" applyAlignment="1">
      <alignment horizontal="center"/>
    </xf>
    <xf numFmtId="176" fontId="4" fillId="7" borderId="1" xfId="0" applyNumberFormat="1" applyFont="1" applyFill="1" applyBorder="1" applyAlignment="1" applyProtection="1">
      <alignment shrinkToFi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2" xfId="0" applyNumberFormat="1" applyFont="1" applyBorder="1" applyAlignment="1" applyProtection="1">
      <alignment horizontal="center" vertical="center"/>
      <protection hidden="1"/>
    </xf>
    <xf numFmtId="176" fontId="1" fillId="0" borderId="4" xfId="0" applyNumberFormat="1" applyFont="1" applyBorder="1" applyAlignment="1" applyProtection="1">
      <alignment horizontal="center" vertical="center"/>
      <protection hidden="1"/>
    </xf>
    <xf numFmtId="176" fontId="1" fillId="0" borderId="3" xfId="0" applyNumberFormat="1" applyFont="1" applyBorder="1" applyAlignment="1" applyProtection="1">
      <alignment horizontal="center" vertical="center"/>
      <protection hidden="1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176" fontId="1" fillId="6" borderId="2" xfId="0" applyNumberFormat="1" applyFont="1" applyFill="1" applyBorder="1" applyAlignment="1" applyProtection="1">
      <alignment horizontal="center" vertical="center"/>
      <protection locked="0"/>
    </xf>
    <xf numFmtId="176" fontId="1" fillId="6" borderId="4" xfId="0" applyNumberFormat="1" applyFont="1" applyFill="1" applyBorder="1" applyAlignment="1" applyProtection="1">
      <alignment horizontal="center" vertical="center"/>
      <protection locked="0"/>
    </xf>
    <xf numFmtId="176" fontId="1" fillId="6" borderId="3" xfId="0" applyNumberFormat="1" applyFont="1" applyFill="1" applyBorder="1" applyAlignment="1" applyProtection="1">
      <alignment horizontal="center" vertical="center"/>
      <protection locked="0"/>
    </xf>
    <xf numFmtId="183" fontId="1" fillId="6" borderId="2" xfId="0" quotePrefix="1" applyNumberFormat="1" applyFont="1" applyFill="1" applyBorder="1" applyAlignment="1" applyProtection="1">
      <alignment horizontal="center" vertical="center"/>
      <protection locked="0"/>
    </xf>
    <xf numFmtId="183" fontId="1" fillId="6" borderId="4" xfId="0" applyNumberFormat="1" applyFont="1" applyFill="1" applyBorder="1" applyAlignment="1" applyProtection="1">
      <alignment horizontal="center" vertical="center"/>
      <protection locked="0"/>
    </xf>
    <xf numFmtId="183" fontId="1" fillId="6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6" borderId="10" xfId="0" applyFont="1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7" xfId="1" applyFont="1" applyFill="1" applyBorder="1" applyAlignment="1">
      <alignment horizontal="center" vertical="center" wrapText="1"/>
    </xf>
    <xf numFmtId="0" fontId="1" fillId="5" borderId="9" xfId="1" applyFont="1" applyFill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</cellXfs>
  <cellStyles count="3">
    <cellStyle name="ハイパーリンク 2" xfId="2"/>
    <cellStyle name="標準" xfId="0" builtinId="0"/>
    <cellStyle name="標準 2" xfId="1"/>
  </cellStyles>
  <dxfs count="8">
    <dxf>
      <font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0000CC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339963</xdr:colOff>
      <xdr:row>0</xdr:row>
      <xdr:rowOff>0</xdr:rowOff>
    </xdr:from>
    <xdr:ext cx="3501920" cy="473463"/>
    <xdr:sp macro="" textlink="">
      <xdr:nvSpPr>
        <xdr:cNvPr id="2" name="テキスト ボックス 1"/>
        <xdr:cNvSpPr txBox="1"/>
      </xdr:nvSpPr>
      <xdr:spPr>
        <a:xfrm>
          <a:off x="7534139" y="0"/>
          <a:ext cx="3501920" cy="47346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実需給期間＝</a:t>
          </a:r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　応札用</a:t>
          </a:r>
        </a:p>
      </xdr:txBody>
    </xdr:sp>
    <xdr:clientData/>
  </xdr:oneCellAnchor>
  <xdr:twoCellAnchor>
    <xdr:from>
      <xdr:col>17</xdr:col>
      <xdr:colOff>123264</xdr:colOff>
      <xdr:row>17</xdr:row>
      <xdr:rowOff>246529</xdr:rowOff>
    </xdr:from>
    <xdr:to>
      <xdr:col>23</xdr:col>
      <xdr:colOff>616322</xdr:colOff>
      <xdr:row>25</xdr:row>
      <xdr:rowOff>156883</xdr:rowOff>
    </xdr:to>
    <xdr:sp macro="" textlink="">
      <xdr:nvSpPr>
        <xdr:cNvPr id="7" name="角丸四角形吹き出し 6"/>
        <xdr:cNvSpPr/>
      </xdr:nvSpPr>
      <xdr:spPr>
        <a:xfrm>
          <a:off x="11665323" y="4751294"/>
          <a:ext cx="3821205" cy="1826560"/>
        </a:xfrm>
        <a:prstGeom prst="wedgeRoundRectCallout">
          <a:avLst>
            <a:gd name="adj1" fmla="val -65956"/>
            <a:gd name="adj2" fmla="val -35808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期待容量登録時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入力不要です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エラー表示は無視してください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応札容量登録時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各月の供給力の最大値以下の整数値を入力してください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補修等に伴う出力減少分は、差し引かないでください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この値が、各月のアセスメント対象容量となります</a:t>
          </a:r>
        </a:p>
      </xdr:txBody>
    </xdr:sp>
    <xdr:clientData/>
  </xdr:twoCellAnchor>
  <xdr:twoCellAnchor>
    <xdr:from>
      <xdr:col>11</xdr:col>
      <xdr:colOff>459443</xdr:colOff>
      <xdr:row>19</xdr:row>
      <xdr:rowOff>145677</xdr:rowOff>
    </xdr:from>
    <xdr:to>
      <xdr:col>15</xdr:col>
      <xdr:colOff>190501</xdr:colOff>
      <xdr:row>23</xdr:row>
      <xdr:rowOff>201705</xdr:rowOff>
    </xdr:to>
    <xdr:sp macro="" textlink="">
      <xdr:nvSpPr>
        <xdr:cNvPr id="8" name="角丸四角形吹き出し 7"/>
        <xdr:cNvSpPr/>
      </xdr:nvSpPr>
      <xdr:spPr>
        <a:xfrm>
          <a:off x="7653619" y="5255559"/>
          <a:ext cx="2868706" cy="963705"/>
        </a:xfrm>
        <a:prstGeom prst="wedgeRoundRectCallout">
          <a:avLst>
            <a:gd name="adj1" fmla="val -63112"/>
            <a:gd name="adj2" fmla="val -44348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応札容量登録時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】</a:t>
          </a: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応札容量が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1,000kW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以上になるよう、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提供する各月の供給力を入力してください</a:t>
          </a:r>
        </a:p>
      </xdr:txBody>
    </xdr:sp>
    <xdr:clientData/>
  </xdr:twoCellAnchor>
  <xdr:twoCellAnchor>
    <xdr:from>
      <xdr:col>10</xdr:col>
      <xdr:colOff>735500</xdr:colOff>
      <xdr:row>9</xdr:row>
      <xdr:rowOff>44823</xdr:rowOff>
    </xdr:from>
    <xdr:to>
      <xdr:col>14</xdr:col>
      <xdr:colOff>168088</xdr:colOff>
      <xdr:row>10</xdr:row>
      <xdr:rowOff>134470</xdr:rowOff>
    </xdr:to>
    <xdr:sp macro="" textlink="">
      <xdr:nvSpPr>
        <xdr:cNvPr id="10" name="角丸四角形吹き出し 9"/>
        <xdr:cNvSpPr/>
      </xdr:nvSpPr>
      <xdr:spPr>
        <a:xfrm>
          <a:off x="7145265" y="2050676"/>
          <a:ext cx="2570235" cy="392206"/>
        </a:xfrm>
        <a:prstGeom prst="wedgeRoundRectCallout">
          <a:avLst>
            <a:gd name="adj1" fmla="val -60209"/>
            <a:gd name="adj2" fmla="val -22051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システムで発行された識別番号を入力</a:t>
          </a:r>
        </a:p>
      </xdr:txBody>
    </xdr:sp>
    <xdr:clientData/>
  </xdr:twoCellAnchor>
  <xdr:twoCellAnchor>
    <xdr:from>
      <xdr:col>10</xdr:col>
      <xdr:colOff>724497</xdr:colOff>
      <xdr:row>11</xdr:row>
      <xdr:rowOff>201707</xdr:rowOff>
    </xdr:from>
    <xdr:to>
      <xdr:col>12</xdr:col>
      <xdr:colOff>313765</xdr:colOff>
      <xdr:row>12</xdr:row>
      <xdr:rowOff>291354</xdr:rowOff>
    </xdr:to>
    <xdr:sp macro="" textlink="">
      <xdr:nvSpPr>
        <xdr:cNvPr id="12" name="角丸四角形吹き出し 11"/>
        <xdr:cNvSpPr/>
      </xdr:nvSpPr>
      <xdr:spPr>
        <a:xfrm>
          <a:off x="7134262" y="2891119"/>
          <a:ext cx="1158091" cy="392206"/>
        </a:xfrm>
        <a:prstGeom prst="wedgeRoundRectCallout">
          <a:avLst>
            <a:gd name="adj1" fmla="val -75426"/>
            <a:gd name="adj2" fmla="val -22051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リストから選択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</xdr:col>
      <xdr:colOff>224393</xdr:colOff>
      <xdr:row>10</xdr:row>
      <xdr:rowOff>235324</xdr:rowOff>
    </xdr:from>
    <xdr:to>
      <xdr:col>6</xdr:col>
      <xdr:colOff>481853</xdr:colOff>
      <xdr:row>13</xdr:row>
      <xdr:rowOff>212913</xdr:rowOff>
    </xdr:to>
    <xdr:sp macro="" textlink="">
      <xdr:nvSpPr>
        <xdr:cNvPr id="11" name="角丸四角形吹き出し 10"/>
        <xdr:cNvSpPr/>
      </xdr:nvSpPr>
      <xdr:spPr>
        <a:xfrm>
          <a:off x="1501864" y="2543736"/>
          <a:ext cx="2252107" cy="963706"/>
        </a:xfrm>
        <a:prstGeom prst="wedgeRoundRectCallout">
          <a:avLst>
            <a:gd name="adj1" fmla="val -1987"/>
            <a:gd name="adj2" fmla="val 104528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設備容量以下の整数値で入力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補修等に伴う出力減少分は、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差し引かないでください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17</xdr:col>
      <xdr:colOff>56029</xdr:colOff>
      <xdr:row>13</xdr:row>
      <xdr:rowOff>201706</xdr:rowOff>
    </xdr:from>
    <xdr:to>
      <xdr:col>22</xdr:col>
      <xdr:colOff>616323</xdr:colOff>
      <xdr:row>16</xdr:row>
      <xdr:rowOff>268941</xdr:rowOff>
    </xdr:to>
    <xdr:sp macro="" textlink="">
      <xdr:nvSpPr>
        <xdr:cNvPr id="13" name="角丸四角形吹き出し 12"/>
        <xdr:cNvSpPr/>
      </xdr:nvSpPr>
      <xdr:spPr>
        <a:xfrm>
          <a:off x="11598088" y="3496235"/>
          <a:ext cx="3204882" cy="974912"/>
        </a:xfrm>
        <a:prstGeom prst="wedgeRoundRectCallout">
          <a:avLst>
            <a:gd name="adj1" fmla="val -76195"/>
            <a:gd name="adj2" fmla="val 40806"/>
            <a:gd name="adj3" fmla="val 16667"/>
          </a:avLst>
        </a:prstGeom>
        <a:solidFill>
          <a:schemeClr val="bg1">
            <a:lumMod val="6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期待容量登録時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期待容量の自動計算の結果が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1,000kW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未満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となる場合、期待容量の登録ができません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210889</xdr:colOff>
      <xdr:row>0</xdr:row>
      <xdr:rowOff>0</xdr:rowOff>
    </xdr:from>
    <xdr:ext cx="3630994" cy="473463"/>
    <xdr:sp macro="" textlink="">
      <xdr:nvSpPr>
        <xdr:cNvPr id="4" name="テキスト ボックス 3"/>
        <xdr:cNvSpPr txBox="1"/>
      </xdr:nvSpPr>
      <xdr:spPr>
        <a:xfrm>
          <a:off x="7392739" y="0"/>
          <a:ext cx="3630994" cy="47346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実需給期間＝</a:t>
          </a:r>
          <a:r>
            <a:rPr kumimoji="1" lang="en-US" altLang="ja-JP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2024</a:t>
          </a:r>
          <a:r>
            <a:rPr kumimoji="1" lang="ja-JP" altLang="en-US" sz="18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年度　応札用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R33"/>
  <sheetViews>
    <sheetView showGridLines="0" tabSelected="1" zoomScale="85" zoomScaleNormal="85" workbookViewId="0"/>
  </sheetViews>
  <sheetFormatPr defaultRowHeight="15.75" x14ac:dyDescent="0.25"/>
  <cols>
    <col min="1" max="4" width="5.625" style="1" customWidth="1"/>
    <col min="5" max="16" width="10.25" style="1" bestFit="1" customWidth="1"/>
    <col min="17" max="20" width="5.625" style="1" customWidth="1"/>
    <col min="21" max="16384" width="9" style="1"/>
  </cols>
  <sheetData>
    <row r="1" spans="1:18" ht="16.5" x14ac:dyDescent="0.25">
      <c r="A1" s="43" t="s">
        <v>93</v>
      </c>
      <c r="B1" s="43"/>
      <c r="C1" s="43"/>
      <c r="D1" s="43"/>
      <c r="E1" s="43"/>
      <c r="F1" s="44" t="s">
        <v>95</v>
      </c>
      <c r="G1" s="44"/>
      <c r="H1" s="44"/>
      <c r="I1" s="45" t="s">
        <v>94</v>
      </c>
      <c r="J1" s="9"/>
    </row>
    <row r="2" spans="1:18" ht="16.5" x14ac:dyDescent="0.25">
      <c r="A2" s="65" t="s">
        <v>0</v>
      </c>
      <c r="B2" s="66"/>
      <c r="C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8" ht="16.5" x14ac:dyDescent="0.25">
      <c r="A3" s="36"/>
      <c r="B3" s="3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16.5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8" ht="16.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8" ht="16.5" x14ac:dyDescent="0.25">
      <c r="A6" s="67" t="s">
        <v>103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18" ht="16.5" x14ac:dyDescent="0.25">
      <c r="C7" s="6"/>
      <c r="D7" s="6"/>
      <c r="E7" s="6"/>
      <c r="F7" s="6"/>
      <c r="G7" s="6"/>
      <c r="H7" s="6"/>
      <c r="I7" s="6"/>
      <c r="J7" s="6"/>
      <c r="K7" s="6"/>
      <c r="L7" s="6"/>
      <c r="M7" s="37"/>
      <c r="N7" s="6"/>
      <c r="O7" s="6"/>
      <c r="P7" s="6"/>
      <c r="Q7" s="6"/>
    </row>
    <row r="8" spans="1:18" ht="16.5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68" t="s">
        <v>102</v>
      </c>
      <c r="N8" s="68"/>
      <c r="O8" s="68"/>
      <c r="P8" s="68"/>
      <c r="Q8" s="68"/>
    </row>
    <row r="9" spans="1:18" ht="24" customHeight="1" x14ac:dyDescent="0.25">
      <c r="A9" s="48" t="s">
        <v>2</v>
      </c>
      <c r="B9" s="48"/>
      <c r="C9" s="48"/>
      <c r="D9" s="48"/>
      <c r="E9" s="69" t="s">
        <v>26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  <c r="Q9" s="42" t="s">
        <v>3</v>
      </c>
    </row>
    <row r="10" spans="1:18" ht="24" customHeight="1" x14ac:dyDescent="0.25">
      <c r="A10" s="48" t="s">
        <v>4</v>
      </c>
      <c r="B10" s="48"/>
      <c r="C10" s="48"/>
      <c r="D10" s="48"/>
      <c r="E10" s="58">
        <v>9601</v>
      </c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4"/>
    </row>
    <row r="11" spans="1:18" ht="30" customHeight="1" x14ac:dyDescent="0.25">
      <c r="A11" s="61" t="s">
        <v>5</v>
      </c>
      <c r="B11" s="61"/>
      <c r="C11" s="61"/>
      <c r="D11" s="61"/>
      <c r="E11" s="62" t="s">
        <v>57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  <c r="Q11" s="4"/>
    </row>
    <row r="12" spans="1:18" ht="24" customHeight="1" x14ac:dyDescent="0.25">
      <c r="A12" s="48" t="s">
        <v>6</v>
      </c>
      <c r="B12" s="48"/>
      <c r="C12" s="48"/>
      <c r="D12" s="48"/>
      <c r="E12" s="52" t="s">
        <v>69</v>
      </c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4"/>
      <c r="Q12" s="4"/>
    </row>
    <row r="13" spans="1:18" ht="24" customHeight="1" x14ac:dyDescent="0.25">
      <c r="A13" s="48" t="s">
        <v>7</v>
      </c>
      <c r="B13" s="48"/>
      <c r="C13" s="48"/>
      <c r="D13" s="48"/>
      <c r="E13" s="52" t="s">
        <v>58</v>
      </c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  <c r="Q13" s="4"/>
    </row>
    <row r="14" spans="1:18" ht="24" customHeight="1" x14ac:dyDescent="0.25">
      <c r="A14" s="48" t="s">
        <v>8</v>
      </c>
      <c r="B14" s="48"/>
      <c r="C14" s="48"/>
      <c r="D14" s="48"/>
      <c r="E14" s="55">
        <v>120000</v>
      </c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7"/>
      <c r="Q14" s="3" t="s">
        <v>25</v>
      </c>
    </row>
    <row r="15" spans="1:18" ht="24" customHeight="1" x14ac:dyDescent="0.25">
      <c r="A15" s="48" t="s">
        <v>9</v>
      </c>
      <c r="B15" s="48"/>
      <c r="C15" s="48"/>
      <c r="D15" s="48"/>
      <c r="E15" s="47" t="s">
        <v>13</v>
      </c>
      <c r="F15" s="42" t="s">
        <v>14</v>
      </c>
      <c r="G15" s="42" t="s">
        <v>15</v>
      </c>
      <c r="H15" s="42" t="s">
        <v>16</v>
      </c>
      <c r="I15" s="42" t="s">
        <v>17</v>
      </c>
      <c r="J15" s="42" t="s">
        <v>18</v>
      </c>
      <c r="K15" s="42" t="s">
        <v>19</v>
      </c>
      <c r="L15" s="42" t="s">
        <v>20</v>
      </c>
      <c r="M15" s="42" t="s">
        <v>21</v>
      </c>
      <c r="N15" s="42" t="s">
        <v>22</v>
      </c>
      <c r="O15" s="42" t="s">
        <v>23</v>
      </c>
      <c r="P15" s="42" t="s">
        <v>24</v>
      </c>
      <c r="Q15" s="4"/>
    </row>
    <row r="16" spans="1:18" ht="24" customHeight="1" x14ac:dyDescent="0.25">
      <c r="A16" s="48"/>
      <c r="B16" s="48"/>
      <c r="C16" s="48"/>
      <c r="D16" s="48"/>
      <c r="E16" s="39">
        <v>115000</v>
      </c>
      <c r="F16" s="39">
        <v>115000</v>
      </c>
      <c r="G16" s="39">
        <v>113000</v>
      </c>
      <c r="H16" s="39">
        <v>112000</v>
      </c>
      <c r="I16" s="39">
        <v>112000</v>
      </c>
      <c r="J16" s="39">
        <v>113000</v>
      </c>
      <c r="K16" s="39">
        <v>115000</v>
      </c>
      <c r="L16" s="39">
        <v>115000</v>
      </c>
      <c r="M16" s="39">
        <v>117000</v>
      </c>
      <c r="N16" s="39">
        <v>118000</v>
      </c>
      <c r="O16" s="39">
        <v>118000</v>
      </c>
      <c r="P16" s="39">
        <v>117000</v>
      </c>
      <c r="Q16" s="3" t="s">
        <v>25</v>
      </c>
      <c r="R16" s="9"/>
    </row>
    <row r="17" spans="1:18" ht="24" customHeight="1" x14ac:dyDescent="0.25">
      <c r="A17" s="48" t="s">
        <v>10</v>
      </c>
      <c r="B17" s="48"/>
      <c r="C17" s="48"/>
      <c r="D17" s="48"/>
      <c r="E17" s="49">
        <f>'計算用(記載例期待容量)'!B97</f>
        <v>114999.99999998545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  <c r="Q17" s="3" t="s">
        <v>25</v>
      </c>
    </row>
    <row r="18" spans="1:18" ht="24" customHeight="1" x14ac:dyDescent="0.25">
      <c r="A18" s="48" t="s">
        <v>11</v>
      </c>
      <c r="B18" s="48"/>
      <c r="C18" s="48"/>
      <c r="D18" s="48"/>
      <c r="E18" s="42" t="s">
        <v>13</v>
      </c>
      <c r="F18" s="42" t="s">
        <v>14</v>
      </c>
      <c r="G18" s="42" t="s">
        <v>15</v>
      </c>
      <c r="H18" s="42" t="s">
        <v>16</v>
      </c>
      <c r="I18" s="42" t="s">
        <v>17</v>
      </c>
      <c r="J18" s="42" t="s">
        <v>18</v>
      </c>
      <c r="K18" s="42" t="s">
        <v>19</v>
      </c>
      <c r="L18" s="42" t="s">
        <v>20</v>
      </c>
      <c r="M18" s="42" t="s">
        <v>21</v>
      </c>
      <c r="N18" s="42" t="s">
        <v>22</v>
      </c>
      <c r="O18" s="42" t="s">
        <v>23</v>
      </c>
      <c r="P18" s="42" t="s">
        <v>24</v>
      </c>
      <c r="Q18" s="4"/>
    </row>
    <row r="19" spans="1:18" ht="24" customHeight="1" x14ac:dyDescent="0.25">
      <c r="A19" s="48"/>
      <c r="B19" s="48"/>
      <c r="C19" s="48"/>
      <c r="D19" s="48"/>
      <c r="E19" s="46">
        <v>105000</v>
      </c>
      <c r="F19" s="46">
        <v>105000</v>
      </c>
      <c r="G19" s="46">
        <v>103000</v>
      </c>
      <c r="H19" s="46">
        <v>102000</v>
      </c>
      <c r="I19" s="46">
        <v>102000</v>
      </c>
      <c r="J19" s="46">
        <v>103000</v>
      </c>
      <c r="K19" s="46">
        <v>105000</v>
      </c>
      <c r="L19" s="46">
        <v>105000</v>
      </c>
      <c r="M19" s="46">
        <v>107000</v>
      </c>
      <c r="N19" s="46">
        <v>108000</v>
      </c>
      <c r="O19" s="46">
        <v>108000</v>
      </c>
      <c r="P19" s="46">
        <v>107000</v>
      </c>
      <c r="Q19" s="3" t="s">
        <v>25</v>
      </c>
      <c r="R19" s="9"/>
    </row>
    <row r="20" spans="1:18" ht="24" customHeight="1" x14ac:dyDescent="0.25">
      <c r="A20" s="48" t="s">
        <v>12</v>
      </c>
      <c r="B20" s="48"/>
      <c r="C20" s="48"/>
      <c r="D20" s="48"/>
      <c r="E20" s="49">
        <f>'計算用(記載例応札容量)'!B97</f>
        <v>104999.99999998545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  <c r="Q20" s="3" t="s">
        <v>25</v>
      </c>
    </row>
    <row r="21" spans="1:18" x14ac:dyDescent="0.25">
      <c r="A21" s="1" t="s">
        <v>27</v>
      </c>
    </row>
    <row r="22" spans="1:18" x14ac:dyDescent="0.25">
      <c r="A22" s="1" t="s">
        <v>92</v>
      </c>
    </row>
    <row r="23" spans="1:18" x14ac:dyDescent="0.25">
      <c r="B23" s="1" t="s">
        <v>100</v>
      </c>
    </row>
    <row r="24" spans="1:18" x14ac:dyDescent="0.25">
      <c r="B24" s="8" t="s">
        <v>99</v>
      </c>
    </row>
    <row r="25" spans="1:18" x14ac:dyDescent="0.25">
      <c r="B25" s="1" t="s">
        <v>90</v>
      </c>
    </row>
    <row r="26" spans="1:18" x14ac:dyDescent="0.25">
      <c r="B26" s="1" t="s">
        <v>87</v>
      </c>
    </row>
    <row r="27" spans="1:18" x14ac:dyDescent="0.25">
      <c r="B27" s="1" t="s">
        <v>88</v>
      </c>
    </row>
    <row r="28" spans="1:18" x14ac:dyDescent="0.25">
      <c r="B28" s="1" t="s">
        <v>97</v>
      </c>
    </row>
    <row r="29" spans="1:18" x14ac:dyDescent="0.25">
      <c r="B29" s="1" t="s">
        <v>89</v>
      </c>
    </row>
    <row r="31" spans="1:18" x14ac:dyDescent="0.25">
      <c r="A31" s="1" t="s">
        <v>91</v>
      </c>
    </row>
    <row r="32" spans="1:18" x14ac:dyDescent="0.25">
      <c r="B32" s="1" t="s">
        <v>104</v>
      </c>
    </row>
    <row r="33" spans="2:2" x14ac:dyDescent="0.25">
      <c r="B33" s="1" t="s">
        <v>98</v>
      </c>
    </row>
  </sheetData>
  <sheetProtection password="B63D" sheet="1" objects="1" scenarios="1"/>
  <dataConsolidate/>
  <mergeCells count="22">
    <mergeCell ref="A2:B2"/>
    <mergeCell ref="A4:Q4"/>
    <mergeCell ref="A6:Q6"/>
    <mergeCell ref="M8:Q8"/>
    <mergeCell ref="A9:D9"/>
    <mergeCell ref="E9:P9"/>
    <mergeCell ref="A10:D10"/>
    <mergeCell ref="E10:P10"/>
    <mergeCell ref="A11:D11"/>
    <mergeCell ref="E11:P11"/>
    <mergeCell ref="A12:D12"/>
    <mergeCell ref="E12:P12"/>
    <mergeCell ref="A18:D19"/>
    <mergeCell ref="A20:D20"/>
    <mergeCell ref="E20:P20"/>
    <mergeCell ref="A13:D13"/>
    <mergeCell ref="E13:P13"/>
    <mergeCell ref="A14:D14"/>
    <mergeCell ref="E14:P14"/>
    <mergeCell ref="A15:D16"/>
    <mergeCell ref="A17:D17"/>
    <mergeCell ref="E17:P17"/>
  </mergeCells>
  <phoneticPr fontId="2"/>
  <conditionalFormatting sqref="E19:P19">
    <cfRule type="cellIs" dxfId="7" priority="4" operator="greaterThan">
      <formula>E16</formula>
    </cfRule>
  </conditionalFormatting>
  <conditionalFormatting sqref="E20:P20">
    <cfRule type="cellIs" dxfId="6" priority="3" operator="lessThan">
      <formula>1000</formula>
    </cfRule>
  </conditionalFormatting>
  <conditionalFormatting sqref="E17:P17">
    <cfRule type="cellIs" dxfId="5" priority="2" operator="lessThan">
      <formula>1000</formula>
    </cfRule>
  </conditionalFormatting>
  <conditionalFormatting sqref="E16:P16">
    <cfRule type="cellIs" dxfId="4" priority="1" operator="greaterThan">
      <formula>$E$14</formula>
    </cfRule>
  </conditionalFormatting>
  <dataValidations count="4">
    <dataValidation type="custom" allowBlank="1" showInputMessage="1" showErrorMessage="1" error="設備容量以下の整数値で入力してください" sqref="E16:P16">
      <formula1>E16&lt;=$E$14</formula1>
    </dataValidation>
    <dataValidation type="whole" operator="lessThanOrEqual" allowBlank="1" showInputMessage="1" showErrorMessage="1" error="各月の供給力の最大値以下の整数値で入力してください" sqref="E19:P19">
      <formula1>E16</formula1>
    </dataValidation>
    <dataValidation type="list" allowBlank="1" showInputMessage="1" showErrorMessage="1" sqref="E13:P13">
      <formula1>"北海道,東北,東京,中部,北陸,関西,中国,四国,九州"</formula1>
    </dataValidation>
    <dataValidation type="whole" operator="greaterThanOrEqual" allowBlank="1" showInputMessage="1" showErrorMessage="1" error="1,000以上の整数値で入力してください" sqref="E14:P14">
      <formula1>1000</formula1>
    </dataValidation>
  </dataValidations>
  <pageMargins left="0.11811023622047245" right="0.11811023622047245" top="0.35433070866141736" bottom="0.35433070866141736" header="0.31496062992125984" footer="0.31496062992125984"/>
  <pageSetup paperSize="9" scale="7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リスト!$C$5:$C$21</xm:f>
          </x14:formula1>
          <xm:sqref>E12:P12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showGridLines="0" zoomScale="85" zoomScaleNormal="85" workbookViewId="0"/>
  </sheetViews>
  <sheetFormatPr defaultRowHeight="15.75" x14ac:dyDescent="0.25"/>
  <cols>
    <col min="1" max="4" width="5.625" style="1" customWidth="1"/>
    <col min="5" max="16" width="10.25" style="1" bestFit="1" customWidth="1"/>
    <col min="17" max="20" width="5.625" style="1" customWidth="1"/>
    <col min="21" max="16384" width="9" style="1"/>
  </cols>
  <sheetData>
    <row r="1" spans="1:18" ht="16.5" x14ac:dyDescent="0.25">
      <c r="A1" s="43" t="s">
        <v>93</v>
      </c>
      <c r="B1" s="43"/>
      <c r="C1" s="43"/>
      <c r="D1" s="43"/>
      <c r="E1" s="43"/>
      <c r="F1" s="44" t="s">
        <v>96</v>
      </c>
      <c r="G1" s="44"/>
      <c r="H1" s="44"/>
      <c r="I1" s="45" t="s">
        <v>94</v>
      </c>
    </row>
    <row r="2" spans="1:18" ht="16.5" x14ac:dyDescent="0.25">
      <c r="A2" s="65" t="s">
        <v>0</v>
      </c>
      <c r="B2" s="6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8" ht="16.5" x14ac:dyDescent="0.25">
      <c r="A3" s="36"/>
      <c r="B3" s="3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8" ht="16.5" x14ac:dyDescent="0.2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8" ht="16.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8" ht="16.5" x14ac:dyDescent="0.25">
      <c r="A6" s="67" t="s">
        <v>103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18" ht="16.5" x14ac:dyDescent="0.25">
      <c r="C7" s="6"/>
      <c r="D7" s="6"/>
      <c r="E7" s="6"/>
      <c r="F7" s="6"/>
      <c r="G7" s="6"/>
      <c r="H7" s="6"/>
      <c r="I7" s="6"/>
      <c r="J7" s="6"/>
      <c r="K7" s="6"/>
      <c r="L7" s="6"/>
      <c r="M7" s="37"/>
      <c r="N7" s="6"/>
      <c r="O7" s="6"/>
      <c r="P7" s="6"/>
      <c r="Q7" s="6"/>
    </row>
    <row r="8" spans="1:18" ht="16.5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68" t="s">
        <v>101</v>
      </c>
      <c r="N8" s="68"/>
      <c r="O8" s="68"/>
      <c r="P8" s="68"/>
      <c r="Q8" s="68"/>
    </row>
    <row r="9" spans="1:18" ht="24" customHeight="1" x14ac:dyDescent="0.25">
      <c r="A9" s="48" t="s">
        <v>2</v>
      </c>
      <c r="B9" s="48"/>
      <c r="C9" s="48"/>
      <c r="D9" s="48"/>
      <c r="E9" s="69" t="s">
        <v>26</v>
      </c>
      <c r="F9" s="70"/>
      <c r="G9" s="70"/>
      <c r="H9" s="70"/>
      <c r="I9" s="70"/>
      <c r="J9" s="70"/>
      <c r="K9" s="70"/>
      <c r="L9" s="70"/>
      <c r="M9" s="70"/>
      <c r="N9" s="70"/>
      <c r="O9" s="70"/>
      <c r="P9" s="71"/>
      <c r="Q9" s="5" t="s">
        <v>3</v>
      </c>
    </row>
    <row r="10" spans="1:18" ht="24" customHeight="1" x14ac:dyDescent="0.25">
      <c r="A10" s="48" t="s">
        <v>4</v>
      </c>
      <c r="B10" s="48"/>
      <c r="C10" s="48"/>
      <c r="D10" s="48"/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4"/>
    </row>
    <row r="11" spans="1:18" ht="30" customHeight="1" x14ac:dyDescent="0.25">
      <c r="A11" s="61" t="s">
        <v>5</v>
      </c>
      <c r="B11" s="61"/>
      <c r="C11" s="61"/>
      <c r="D11" s="61"/>
      <c r="E11" s="62" t="s">
        <v>57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4"/>
      <c r="Q11" s="4"/>
    </row>
    <row r="12" spans="1:18" ht="24" customHeight="1" x14ac:dyDescent="0.25">
      <c r="A12" s="48" t="s">
        <v>6</v>
      </c>
      <c r="B12" s="48"/>
      <c r="C12" s="48"/>
      <c r="D12" s="48"/>
      <c r="E12" s="52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4"/>
      <c r="Q12" s="4"/>
    </row>
    <row r="13" spans="1:18" ht="24" customHeight="1" x14ac:dyDescent="0.25">
      <c r="A13" s="48" t="s">
        <v>7</v>
      </c>
      <c r="B13" s="48"/>
      <c r="C13" s="48"/>
      <c r="D13" s="48"/>
      <c r="E13" s="52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4"/>
      <c r="Q13" s="4"/>
    </row>
    <row r="14" spans="1:18" ht="24" customHeight="1" x14ac:dyDescent="0.25">
      <c r="A14" s="48" t="s">
        <v>8</v>
      </c>
      <c r="B14" s="48"/>
      <c r="C14" s="48"/>
      <c r="D14" s="48"/>
      <c r="E14" s="55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7"/>
      <c r="Q14" s="3" t="s">
        <v>25</v>
      </c>
    </row>
    <row r="15" spans="1:18" ht="24" customHeight="1" x14ac:dyDescent="0.25">
      <c r="A15" s="48" t="s">
        <v>9</v>
      </c>
      <c r="B15" s="48"/>
      <c r="C15" s="48"/>
      <c r="D15" s="48"/>
      <c r="E15" s="5" t="s">
        <v>13</v>
      </c>
      <c r="F15" s="5" t="s">
        <v>14</v>
      </c>
      <c r="G15" s="5" t="s">
        <v>15</v>
      </c>
      <c r="H15" s="5" t="s">
        <v>16</v>
      </c>
      <c r="I15" s="5" t="s">
        <v>17</v>
      </c>
      <c r="J15" s="5" t="s">
        <v>18</v>
      </c>
      <c r="K15" s="5" t="s">
        <v>19</v>
      </c>
      <c r="L15" s="5" t="s">
        <v>20</v>
      </c>
      <c r="M15" s="5" t="s">
        <v>21</v>
      </c>
      <c r="N15" s="5" t="s">
        <v>22</v>
      </c>
      <c r="O15" s="5" t="s">
        <v>23</v>
      </c>
      <c r="P15" s="5" t="s">
        <v>24</v>
      </c>
      <c r="Q15" s="4"/>
    </row>
    <row r="16" spans="1:18" ht="24" customHeight="1" x14ac:dyDescent="0.25">
      <c r="A16" s="48"/>
      <c r="B16" s="48"/>
      <c r="C16" s="48"/>
      <c r="D16" s="48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" t="s">
        <v>25</v>
      </c>
      <c r="R16" s="9"/>
    </row>
    <row r="17" spans="1:18" ht="24" customHeight="1" x14ac:dyDescent="0.25">
      <c r="A17" s="48" t="s">
        <v>10</v>
      </c>
      <c r="B17" s="48"/>
      <c r="C17" s="48"/>
      <c r="D17" s="48"/>
      <c r="E17" s="49">
        <f>ROUND('計算用(期待容量)'!B97,0)</f>
        <v>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1"/>
      <c r="Q17" s="3" t="s">
        <v>25</v>
      </c>
    </row>
    <row r="18" spans="1:18" ht="24" customHeight="1" x14ac:dyDescent="0.25">
      <c r="A18" s="48" t="s">
        <v>11</v>
      </c>
      <c r="B18" s="48"/>
      <c r="C18" s="48"/>
      <c r="D18" s="48"/>
      <c r="E18" s="5" t="s">
        <v>13</v>
      </c>
      <c r="F18" s="5" t="s">
        <v>14</v>
      </c>
      <c r="G18" s="5" t="s">
        <v>15</v>
      </c>
      <c r="H18" s="5" t="s">
        <v>16</v>
      </c>
      <c r="I18" s="5" t="s">
        <v>17</v>
      </c>
      <c r="J18" s="5" t="s">
        <v>18</v>
      </c>
      <c r="K18" s="5" t="s">
        <v>19</v>
      </c>
      <c r="L18" s="5" t="s">
        <v>20</v>
      </c>
      <c r="M18" s="5" t="s">
        <v>21</v>
      </c>
      <c r="N18" s="5" t="s">
        <v>22</v>
      </c>
      <c r="O18" s="5" t="s">
        <v>23</v>
      </c>
      <c r="P18" s="5" t="s">
        <v>24</v>
      </c>
      <c r="Q18" s="4"/>
    </row>
    <row r="19" spans="1:18" ht="24" customHeight="1" x14ac:dyDescent="0.25">
      <c r="A19" s="48"/>
      <c r="B19" s="48"/>
      <c r="C19" s="48"/>
      <c r="D19" s="48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3" t="s">
        <v>25</v>
      </c>
      <c r="R19" s="9"/>
    </row>
    <row r="20" spans="1:18" ht="24" customHeight="1" x14ac:dyDescent="0.25">
      <c r="A20" s="48" t="s">
        <v>12</v>
      </c>
      <c r="B20" s="48"/>
      <c r="C20" s="48"/>
      <c r="D20" s="48"/>
      <c r="E20" s="49">
        <f>ROUND('計算用(応札容量)'!B97,0)</f>
        <v>0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1"/>
      <c r="Q20" s="3" t="s">
        <v>25</v>
      </c>
    </row>
    <row r="21" spans="1:18" x14ac:dyDescent="0.25">
      <c r="A21" s="1" t="s">
        <v>27</v>
      </c>
    </row>
    <row r="22" spans="1:18" x14ac:dyDescent="0.25">
      <c r="A22" s="1" t="s">
        <v>92</v>
      </c>
    </row>
    <row r="23" spans="1:18" x14ac:dyDescent="0.25">
      <c r="B23" s="1" t="s">
        <v>100</v>
      </c>
    </row>
    <row r="24" spans="1:18" x14ac:dyDescent="0.25">
      <c r="B24" s="8" t="s">
        <v>99</v>
      </c>
    </row>
    <row r="25" spans="1:18" x14ac:dyDescent="0.25">
      <c r="B25" s="1" t="s">
        <v>90</v>
      </c>
    </row>
    <row r="26" spans="1:18" x14ac:dyDescent="0.25">
      <c r="B26" s="1" t="s">
        <v>87</v>
      </c>
    </row>
    <row r="27" spans="1:18" x14ac:dyDescent="0.25">
      <c r="B27" s="1" t="s">
        <v>88</v>
      </c>
    </row>
    <row r="28" spans="1:18" x14ac:dyDescent="0.25">
      <c r="B28" s="1" t="s">
        <v>97</v>
      </c>
    </row>
    <row r="29" spans="1:18" x14ac:dyDescent="0.25">
      <c r="B29" s="1" t="s">
        <v>89</v>
      </c>
    </row>
    <row r="31" spans="1:18" x14ac:dyDescent="0.25">
      <c r="A31" s="1" t="s">
        <v>91</v>
      </c>
    </row>
    <row r="32" spans="1:18" x14ac:dyDescent="0.25">
      <c r="B32" s="1" t="s">
        <v>105</v>
      </c>
    </row>
    <row r="33" spans="2:2" x14ac:dyDescent="0.25">
      <c r="B33" s="1" t="s">
        <v>98</v>
      </c>
    </row>
  </sheetData>
  <sheetProtection password="B63D" sheet="1" objects="1" scenarios="1"/>
  <dataConsolidate/>
  <mergeCells count="22">
    <mergeCell ref="A6:Q6"/>
    <mergeCell ref="A4:Q4"/>
    <mergeCell ref="A2:B2"/>
    <mergeCell ref="A17:D17"/>
    <mergeCell ref="E17:P17"/>
    <mergeCell ref="M8:Q8"/>
    <mergeCell ref="A20:D20"/>
    <mergeCell ref="A9:D9"/>
    <mergeCell ref="A15:D16"/>
    <mergeCell ref="A18:D19"/>
    <mergeCell ref="A14:D14"/>
    <mergeCell ref="A10:D10"/>
    <mergeCell ref="A11:D11"/>
    <mergeCell ref="A12:D12"/>
    <mergeCell ref="A13:D13"/>
    <mergeCell ref="E20:P20"/>
    <mergeCell ref="E9:P9"/>
    <mergeCell ref="E10:P10"/>
    <mergeCell ref="E11:P11"/>
    <mergeCell ref="E12:P12"/>
    <mergeCell ref="E13:P13"/>
    <mergeCell ref="E14:P14"/>
  </mergeCells>
  <phoneticPr fontId="2"/>
  <conditionalFormatting sqref="E16:P16">
    <cfRule type="cellIs" dxfId="3" priority="5" operator="greaterThan">
      <formula>$E$14</formula>
    </cfRule>
  </conditionalFormatting>
  <conditionalFormatting sqref="E20:P20">
    <cfRule type="cellIs" dxfId="2" priority="3" operator="lessThan">
      <formula>1000</formula>
    </cfRule>
  </conditionalFormatting>
  <conditionalFormatting sqref="E17:P17">
    <cfRule type="cellIs" dxfId="1" priority="2" operator="lessThan">
      <formula>1000</formula>
    </cfRule>
  </conditionalFormatting>
  <conditionalFormatting sqref="E19:P19">
    <cfRule type="cellIs" dxfId="0" priority="1" operator="greaterThan">
      <formula>E16</formula>
    </cfRule>
  </conditionalFormatting>
  <dataValidations count="4">
    <dataValidation type="list" allowBlank="1" showInputMessage="1" showErrorMessage="1" sqref="E13:P13">
      <formula1>"北海道,東北,東京,中部,北陸,関西,中国,四国,九州"</formula1>
    </dataValidation>
    <dataValidation type="whole" operator="lessThanOrEqual" allowBlank="1" showInputMessage="1" showErrorMessage="1" error="設備容量以下の整数値で入力してください" sqref="E16:P16">
      <formula1>$E$14</formula1>
    </dataValidation>
    <dataValidation type="whole" operator="greaterThanOrEqual" allowBlank="1" showInputMessage="1" showErrorMessage="1" error="1,000以上の整数値で入力してください" sqref="E14:P14">
      <formula1>1000</formula1>
    </dataValidation>
    <dataValidation type="whole" operator="lessThanOrEqual" allowBlank="1" showInputMessage="1" showErrorMessage="1" error="各月の供給力の最大値以下の整数値で入力してください" sqref="E19:P19">
      <formula1>E16</formula1>
    </dataValidation>
  </dataValidations>
  <pageMargins left="0.11811023622047245" right="0.11811023622047245" top="0.35433070866141736" bottom="0.35433070866141736" header="0.31496062992125984" footer="0.31496062992125984"/>
  <pageSetup paperSize="9" scale="9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リスト!$C$5:$C$21</xm:f>
          </x14:formula1>
          <xm:sqref>E12:P12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"/>
  <sheetViews>
    <sheetView workbookViewId="0">
      <selection activeCell="C4" sqref="C4:C8"/>
    </sheetView>
  </sheetViews>
  <sheetFormatPr defaultRowHeight="13.5" x14ac:dyDescent="0.15"/>
  <cols>
    <col min="2" max="2" width="17.375" bestFit="1" customWidth="1"/>
    <col min="3" max="3" width="17.5" bestFit="1" customWidth="1"/>
  </cols>
  <sheetData>
    <row r="2" spans="2:3" ht="13.5" customHeight="1" x14ac:dyDescent="0.15">
      <c r="B2" s="72" t="s">
        <v>59</v>
      </c>
      <c r="C2" s="72" t="s">
        <v>60</v>
      </c>
    </row>
    <row r="3" spans="2:3" ht="13.5" customHeight="1" x14ac:dyDescent="0.15">
      <c r="B3" s="73"/>
      <c r="C3" s="73"/>
    </row>
    <row r="4" spans="2:3" ht="15.75" x14ac:dyDescent="0.15">
      <c r="B4" s="74" t="s">
        <v>61</v>
      </c>
      <c r="C4" s="38" t="s">
        <v>65</v>
      </c>
    </row>
    <row r="5" spans="2:3" ht="15.75" x14ac:dyDescent="0.15">
      <c r="B5" s="75"/>
      <c r="C5" s="38" t="s">
        <v>63</v>
      </c>
    </row>
    <row r="6" spans="2:3" ht="15.75" x14ac:dyDescent="0.15">
      <c r="B6" s="75"/>
      <c r="C6" s="38" t="s">
        <v>62</v>
      </c>
    </row>
    <row r="7" spans="2:3" ht="15.75" x14ac:dyDescent="0.15">
      <c r="B7" s="76"/>
      <c r="C7" s="38" t="s">
        <v>64</v>
      </c>
    </row>
    <row r="8" spans="2:3" ht="15.75" x14ac:dyDescent="0.15">
      <c r="B8" s="74" t="s">
        <v>66</v>
      </c>
      <c r="C8" s="38" t="s">
        <v>67</v>
      </c>
    </row>
    <row r="9" spans="2:3" ht="15.75" x14ac:dyDescent="0.15">
      <c r="B9" s="75"/>
      <c r="C9" s="38" t="s">
        <v>68</v>
      </c>
    </row>
    <row r="10" spans="2:3" ht="15.75" x14ac:dyDescent="0.15">
      <c r="B10" s="75"/>
      <c r="C10" s="38" t="s">
        <v>69</v>
      </c>
    </row>
    <row r="11" spans="2:3" ht="15.75" x14ac:dyDescent="0.15">
      <c r="B11" s="75"/>
      <c r="C11" s="38" t="s">
        <v>70</v>
      </c>
    </row>
    <row r="12" spans="2:3" ht="15.75" x14ac:dyDescent="0.15">
      <c r="B12" s="75"/>
      <c r="C12" s="38" t="s">
        <v>71</v>
      </c>
    </row>
    <row r="13" spans="2:3" ht="15.75" x14ac:dyDescent="0.15">
      <c r="B13" s="75"/>
      <c r="C13" s="38" t="s">
        <v>72</v>
      </c>
    </row>
    <row r="14" spans="2:3" ht="15.75" x14ac:dyDescent="0.15">
      <c r="B14" s="75"/>
      <c r="C14" s="38" t="s">
        <v>73</v>
      </c>
    </row>
    <row r="15" spans="2:3" ht="15.75" x14ac:dyDescent="0.15">
      <c r="B15" s="76"/>
      <c r="C15" s="38" t="s">
        <v>74</v>
      </c>
    </row>
    <row r="16" spans="2:3" ht="15.75" x14ac:dyDescent="0.15">
      <c r="B16" s="74" t="s">
        <v>75</v>
      </c>
      <c r="C16" s="38" t="s">
        <v>76</v>
      </c>
    </row>
    <row r="17" spans="2:3" ht="15.75" x14ac:dyDescent="0.15">
      <c r="B17" s="76"/>
      <c r="C17" s="38" t="s">
        <v>77</v>
      </c>
    </row>
    <row r="18" spans="2:3" ht="15.75" x14ac:dyDescent="0.15">
      <c r="B18" s="74" t="s">
        <v>78</v>
      </c>
      <c r="C18" s="38" t="s">
        <v>82</v>
      </c>
    </row>
    <row r="19" spans="2:3" ht="15.75" x14ac:dyDescent="0.15">
      <c r="B19" s="75"/>
      <c r="C19" s="38" t="s">
        <v>83</v>
      </c>
    </row>
    <row r="20" spans="2:3" ht="15.75" x14ac:dyDescent="0.15">
      <c r="B20" s="75"/>
      <c r="C20" s="38" t="s">
        <v>84</v>
      </c>
    </row>
    <row r="21" spans="2:3" ht="15.75" x14ac:dyDescent="0.15">
      <c r="B21" s="75"/>
      <c r="C21" s="38" t="s">
        <v>85</v>
      </c>
    </row>
    <row r="22" spans="2:3" ht="15.75" x14ac:dyDescent="0.15">
      <c r="B22" s="75"/>
      <c r="C22" s="38" t="s">
        <v>79</v>
      </c>
    </row>
    <row r="23" spans="2:3" ht="15.75" x14ac:dyDescent="0.15">
      <c r="B23" s="75"/>
      <c r="C23" s="38" t="s">
        <v>80</v>
      </c>
    </row>
    <row r="24" spans="2:3" ht="15.75" x14ac:dyDescent="0.15">
      <c r="B24" s="76"/>
      <c r="C24" s="38" t="s">
        <v>81</v>
      </c>
    </row>
    <row r="25" spans="2:3" ht="15.75" x14ac:dyDescent="0.15">
      <c r="B25" s="38" t="s">
        <v>74</v>
      </c>
      <c r="C25" s="38" t="s">
        <v>86</v>
      </c>
    </row>
  </sheetData>
  <mergeCells count="6">
    <mergeCell ref="C2:C3"/>
    <mergeCell ref="B2:B3"/>
    <mergeCell ref="B18:B24"/>
    <mergeCell ref="B16:B17"/>
    <mergeCell ref="B8:B15"/>
    <mergeCell ref="B4:B7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zoomScale="85" zoomScaleNormal="85" workbookViewId="0">
      <selection activeCell="E17" sqref="E17:P17"/>
    </sheetView>
  </sheetViews>
  <sheetFormatPr defaultRowHeight="15.75" x14ac:dyDescent="0.25"/>
  <cols>
    <col min="1" max="1" width="24.125" style="1" bestFit="1" customWidth="1"/>
    <col min="2" max="3" width="9.75" style="1" customWidth="1"/>
    <col min="4" max="4" width="13.375" style="1" bestFit="1" customWidth="1"/>
    <col min="5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3" x14ac:dyDescent="0.25">
      <c r="J1" s="10" t="s">
        <v>38</v>
      </c>
      <c r="L1" s="7"/>
      <c r="M1" s="9" t="s">
        <v>28</v>
      </c>
    </row>
    <row r="2" spans="1:13" x14ac:dyDescent="0.25">
      <c r="B2" s="11" t="s">
        <v>29</v>
      </c>
      <c r="C2" s="11" t="s">
        <v>30</v>
      </c>
      <c r="D2" s="11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1" t="s">
        <v>36</v>
      </c>
      <c r="J2" s="11" t="s">
        <v>37</v>
      </c>
    </row>
    <row r="3" spans="1:13" x14ac:dyDescent="0.25">
      <c r="A3" s="1" t="s">
        <v>43</v>
      </c>
    </row>
    <row r="4" spans="1:13" x14ac:dyDescent="0.25">
      <c r="A4" s="10" t="s">
        <v>13</v>
      </c>
      <c r="B4" s="12">
        <v>3984.801442596674</v>
      </c>
      <c r="C4" s="12">
        <v>10414.000659727313</v>
      </c>
      <c r="D4" s="12">
        <v>38345.222629796845</v>
      </c>
      <c r="E4" s="12">
        <v>18498.051948051947</v>
      </c>
      <c r="F4" s="12">
        <v>3813.3006720457151</v>
      </c>
      <c r="G4" s="12">
        <v>17842.589820359281</v>
      </c>
      <c r="H4" s="12">
        <v>7435.8566487317448</v>
      </c>
      <c r="I4" s="12">
        <v>3411.3654618473897</v>
      </c>
      <c r="J4" s="12">
        <v>10286.140122360372</v>
      </c>
    </row>
    <row r="5" spans="1:13" x14ac:dyDescent="0.25">
      <c r="A5" s="10" t="s">
        <v>14</v>
      </c>
      <c r="B5" s="12">
        <v>3605.4866760168302</v>
      </c>
      <c r="C5" s="12">
        <v>9703.8427649904697</v>
      </c>
      <c r="D5" s="12">
        <v>37113.208803611735</v>
      </c>
      <c r="E5" s="12">
        <v>18686.2012987013</v>
      </c>
      <c r="F5" s="12">
        <v>3625.5944807742608</v>
      </c>
      <c r="G5" s="12">
        <v>18365.052395209579</v>
      </c>
      <c r="H5" s="12">
        <v>7487.8766333589547</v>
      </c>
      <c r="I5" s="12">
        <v>3431.0843373493976</v>
      </c>
      <c r="J5" s="12">
        <v>10445.297019932899</v>
      </c>
    </row>
    <row r="6" spans="1:13" x14ac:dyDescent="0.25">
      <c r="A6" s="10" t="s">
        <v>15</v>
      </c>
      <c r="B6" s="12">
        <v>3624.4524143458225</v>
      </c>
      <c r="C6" s="12">
        <v>10462.465474270635</v>
      </c>
      <c r="D6" s="12">
        <v>41014.934537246052</v>
      </c>
      <c r="E6" s="12">
        <v>20141.883116883117</v>
      </c>
      <c r="F6" s="12">
        <v>3981.2483168675426</v>
      </c>
      <c r="G6" s="12">
        <v>21046.369760479043</v>
      </c>
      <c r="H6" s="12">
        <v>8218.1571867794009</v>
      </c>
      <c r="I6" s="12">
        <v>3914.1967871485945</v>
      </c>
      <c r="J6" s="12">
        <v>11879.711071640024</v>
      </c>
    </row>
    <row r="7" spans="1:13" x14ac:dyDescent="0.25">
      <c r="A7" s="10" t="s">
        <v>16</v>
      </c>
      <c r="B7" s="12">
        <v>4091.9787081339714</v>
      </c>
      <c r="C7" s="12">
        <v>12445.85006589658</v>
      </c>
      <c r="D7" s="12">
        <v>52951.494074492097</v>
      </c>
      <c r="E7" s="12">
        <v>24400</v>
      </c>
      <c r="F7" s="12">
        <v>4909.8999999999996</v>
      </c>
      <c r="G7" s="12">
        <v>26340</v>
      </c>
      <c r="H7" s="12">
        <v>10412</v>
      </c>
      <c r="I7" s="12">
        <v>4910</v>
      </c>
      <c r="J7" s="12">
        <v>15216</v>
      </c>
    </row>
    <row r="8" spans="1:13" x14ac:dyDescent="0.25">
      <c r="A8" s="10" t="s">
        <v>17</v>
      </c>
      <c r="B8" s="12">
        <v>4181</v>
      </c>
      <c r="C8" s="12">
        <v>12721</v>
      </c>
      <c r="D8" s="12">
        <v>52950</v>
      </c>
      <c r="E8" s="12">
        <v>24400</v>
      </c>
      <c r="F8" s="12">
        <v>4909.8999999999996</v>
      </c>
      <c r="G8" s="12">
        <v>26340</v>
      </c>
      <c r="H8" s="12">
        <v>10412</v>
      </c>
      <c r="I8" s="12">
        <v>4910</v>
      </c>
      <c r="J8" s="12">
        <v>15216</v>
      </c>
    </row>
    <row r="9" spans="1:13" x14ac:dyDescent="0.25">
      <c r="A9" s="10" t="s">
        <v>18</v>
      </c>
      <c r="B9" s="12">
        <v>3931.9404306220094</v>
      </c>
      <c r="C9" s="12">
        <v>11385.68454918986</v>
      </c>
      <c r="D9" s="12">
        <v>45310.896726862302</v>
      </c>
      <c r="E9" s="12">
        <v>22360.064935064936</v>
      </c>
      <c r="F9" s="12">
        <v>4366.5399726352643</v>
      </c>
      <c r="G9" s="12">
        <v>22732.050898203594</v>
      </c>
      <c r="H9" s="12">
        <v>9105.4980784012296</v>
      </c>
      <c r="I9" s="12">
        <v>4288.8554216867469</v>
      </c>
      <c r="J9" s="12">
        <v>13117.931715018749</v>
      </c>
    </row>
    <row r="10" spans="1:13" x14ac:dyDescent="0.25">
      <c r="A10" s="10" t="s">
        <v>19</v>
      </c>
      <c r="B10" s="12">
        <v>4354.1342416349426</v>
      </c>
      <c r="C10" s="12">
        <v>10427.847749596833</v>
      </c>
      <c r="D10" s="12">
        <v>37638.027370203163</v>
      </c>
      <c r="E10" s="12">
        <v>19478.409090909092</v>
      </c>
      <c r="F10" s="12">
        <v>3689.809756735548</v>
      </c>
      <c r="G10" s="12">
        <v>18808.652694610777</v>
      </c>
      <c r="H10" s="12">
        <v>7796.9953881629517</v>
      </c>
      <c r="I10" s="12">
        <v>3539.5381526104416</v>
      </c>
      <c r="J10" s="12">
        <v>11179.020327610026</v>
      </c>
    </row>
    <row r="11" spans="1:13" x14ac:dyDescent="0.25">
      <c r="A11" s="10" t="s">
        <v>20</v>
      </c>
      <c r="B11" s="12">
        <v>4532.8114606291329</v>
      </c>
      <c r="C11" s="12">
        <v>11630.56641254948</v>
      </c>
      <c r="D11" s="12">
        <v>40007.430304740403</v>
      </c>
      <c r="E11" s="12">
        <v>19260.551948051947</v>
      </c>
      <c r="F11" s="12">
        <v>4070.1617758908628</v>
      </c>
      <c r="G11" s="12">
        <v>19557.844311377245</v>
      </c>
      <c r="H11" s="12">
        <v>8345.2059953881635</v>
      </c>
      <c r="I11" s="12">
        <v>3647.9919678714859</v>
      </c>
      <c r="J11" s="12">
        <v>11405.243339253997</v>
      </c>
    </row>
    <row r="12" spans="1:13" x14ac:dyDescent="0.25">
      <c r="A12" s="10" t="s">
        <v>21</v>
      </c>
      <c r="B12" s="12">
        <v>4882.180324584252</v>
      </c>
      <c r="C12" s="12">
        <v>12970.766896349509</v>
      </c>
      <c r="D12" s="12">
        <v>44339.449492099324</v>
      </c>
      <c r="E12" s="12">
        <v>21686.688311688311</v>
      </c>
      <c r="F12" s="12">
        <v>4618.4614398680051</v>
      </c>
      <c r="G12" s="12">
        <v>23500.958083832335</v>
      </c>
      <c r="H12" s="12">
        <v>10072.869715603381</v>
      </c>
      <c r="I12" s="12">
        <v>4525.4819277108436</v>
      </c>
      <c r="J12" s="12">
        <v>14587.380303927373</v>
      </c>
    </row>
    <row r="13" spans="1:13" x14ac:dyDescent="0.25">
      <c r="A13" s="10" t="s">
        <v>22</v>
      </c>
      <c r="B13" s="12">
        <v>4982</v>
      </c>
      <c r="C13" s="12">
        <v>13493</v>
      </c>
      <c r="D13" s="12">
        <v>47535.972065462753</v>
      </c>
      <c r="E13" s="12">
        <v>22746.266233766233</v>
      </c>
      <c r="F13" s="12">
        <v>4860.5036338759328</v>
      </c>
      <c r="G13" s="12">
        <v>24240.291916167665</v>
      </c>
      <c r="H13" s="12">
        <v>10313.962336664104</v>
      </c>
      <c r="I13" s="12">
        <v>4525.4819277108436</v>
      </c>
      <c r="J13" s="12">
        <v>14778.568778369845</v>
      </c>
    </row>
    <row r="14" spans="1:13" x14ac:dyDescent="0.25">
      <c r="A14" s="10" t="s">
        <v>23</v>
      </c>
      <c r="B14" s="12">
        <v>4913.1244239631333</v>
      </c>
      <c r="C14" s="12">
        <v>13345.627400674388</v>
      </c>
      <c r="D14" s="12">
        <v>47535.673250564338</v>
      </c>
      <c r="E14" s="12">
        <v>22746.266233766233</v>
      </c>
      <c r="F14" s="12">
        <v>4860.5036338759328</v>
      </c>
      <c r="G14" s="12">
        <v>24240.291916167665</v>
      </c>
      <c r="H14" s="12">
        <v>10313.962336664104</v>
      </c>
      <c r="I14" s="12">
        <v>4525.4819277108436</v>
      </c>
      <c r="J14" s="12">
        <v>14778.568778369845</v>
      </c>
    </row>
    <row r="15" spans="1:13" x14ac:dyDescent="0.25">
      <c r="A15" s="10" t="s">
        <v>24</v>
      </c>
      <c r="B15" s="12">
        <v>4533.80965738329</v>
      </c>
      <c r="C15" s="12">
        <v>12399.079900307872</v>
      </c>
      <c r="D15" s="12">
        <v>43155.744074492097</v>
      </c>
      <c r="E15" s="12">
        <v>20775.64935064935</v>
      </c>
      <c r="F15" s="12">
        <v>4499.9101611702445</v>
      </c>
      <c r="G15" s="12">
        <v>21598.405688622755</v>
      </c>
      <c r="H15" s="12">
        <v>9104.4976940814759</v>
      </c>
      <c r="I15" s="12">
        <v>4042.3694779116468</v>
      </c>
      <c r="J15" s="12">
        <v>12567.388987566608</v>
      </c>
    </row>
    <row r="16" spans="1:1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2" x14ac:dyDescent="0.25">
      <c r="A17" s="1" t="s">
        <v>44</v>
      </c>
      <c r="B17" s="15">
        <v>153988.39635787118</v>
      </c>
      <c r="C17" s="2"/>
      <c r="D17" s="2"/>
      <c r="E17" s="2"/>
      <c r="F17" s="2"/>
      <c r="G17" s="2"/>
      <c r="H17" s="2"/>
      <c r="I17" s="2"/>
      <c r="J17" s="2"/>
      <c r="K17" s="2"/>
    </row>
    <row r="18" spans="1:12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2" x14ac:dyDescent="0.25">
      <c r="A19" s="1" t="s">
        <v>56</v>
      </c>
      <c r="B19" s="13">
        <v>0.18710000000000002</v>
      </c>
      <c r="C19" s="13">
        <v>0.1522</v>
      </c>
      <c r="D19" s="13">
        <v>3.85E-2</v>
      </c>
      <c r="E19" s="13">
        <v>-6.6E-3</v>
      </c>
      <c r="F19" s="13">
        <v>0.25079999999999997</v>
      </c>
      <c r="G19" s="13">
        <v>-1.8100000000000002E-2</v>
      </c>
      <c r="H19" s="13">
        <v>3.39E-2</v>
      </c>
      <c r="I19" s="13">
        <v>0.1323</v>
      </c>
      <c r="J19" s="13">
        <v>0.221</v>
      </c>
    </row>
    <row r="20" spans="1:12" x14ac:dyDescent="0.25">
      <c r="L20" s="14"/>
    </row>
    <row r="21" spans="1:12" x14ac:dyDescent="0.25">
      <c r="A21" s="1" t="s">
        <v>42</v>
      </c>
      <c r="B21" s="13">
        <v>0.01</v>
      </c>
      <c r="C21" s="17">
        <f>B21</f>
        <v>0.01</v>
      </c>
      <c r="D21" s="17">
        <f t="shared" ref="D21:J21" si="0">C21</f>
        <v>0.01</v>
      </c>
      <c r="E21" s="17">
        <f t="shared" si="0"/>
        <v>0.01</v>
      </c>
      <c r="F21" s="17">
        <f t="shared" si="0"/>
        <v>0.01</v>
      </c>
      <c r="G21" s="17">
        <f t="shared" si="0"/>
        <v>0.01</v>
      </c>
      <c r="H21" s="17">
        <f t="shared" si="0"/>
        <v>0.01</v>
      </c>
      <c r="I21" s="17">
        <f t="shared" si="0"/>
        <v>0.01</v>
      </c>
      <c r="J21" s="17">
        <f t="shared" si="0"/>
        <v>0.01</v>
      </c>
      <c r="L21" s="14"/>
    </row>
    <row r="22" spans="1:12" x14ac:dyDescent="0.25">
      <c r="L22" s="14"/>
    </row>
    <row r="23" spans="1:12" x14ac:dyDescent="0.25">
      <c r="A23" s="1" t="s">
        <v>40</v>
      </c>
    </row>
    <row r="24" spans="1:12" x14ac:dyDescent="0.25">
      <c r="A24" s="10" t="s">
        <v>13</v>
      </c>
      <c r="B24" s="12">
        <v>733.49359875990217</v>
      </c>
      <c r="C24" s="12">
        <v>2691.8873704648422</v>
      </c>
      <c r="D24" s="12">
        <v>1761.2591634654027</v>
      </c>
      <c r="E24" s="12">
        <v>1682.918037379221</v>
      </c>
      <c r="F24" s="12">
        <v>1134.5917503319988</v>
      </c>
      <c r="G24" s="12">
        <v>1823.1164326930427</v>
      </c>
      <c r="H24" s="12">
        <v>890.26862856751904</v>
      </c>
      <c r="I24" s="12">
        <v>403.47952507275204</v>
      </c>
      <c r="J24" s="12">
        <v>745.11549326536715</v>
      </c>
    </row>
    <row r="25" spans="1:12" x14ac:dyDescent="0.25">
      <c r="A25" s="10" t="s">
        <v>14</v>
      </c>
      <c r="B25" s="12">
        <v>927.38389642740754</v>
      </c>
      <c r="C25" s="12">
        <v>3365.9356367419359</v>
      </c>
      <c r="D25" s="12">
        <v>3683.3680131429956</v>
      </c>
      <c r="E25" s="12">
        <v>2853.8539263381504</v>
      </c>
      <c r="F25" s="12">
        <v>1332.3441198874132</v>
      </c>
      <c r="G25" s="12">
        <v>2717.8430394556849</v>
      </c>
      <c r="H25" s="12">
        <v>1662.2681825917293</v>
      </c>
      <c r="I25" s="12">
        <v>860.78865119237071</v>
      </c>
      <c r="J25" s="12">
        <v>1266.5345342223038</v>
      </c>
    </row>
    <row r="26" spans="1:12" x14ac:dyDescent="0.25">
      <c r="A26" s="10" t="s">
        <v>15</v>
      </c>
      <c r="B26" s="12">
        <v>848.55378190148724</v>
      </c>
      <c r="C26" s="12">
        <v>2999.8239112739629</v>
      </c>
      <c r="D26" s="12">
        <v>3943.2426674628596</v>
      </c>
      <c r="E26" s="12">
        <v>2995.2634030980853</v>
      </c>
      <c r="F26" s="12">
        <v>1163.5816079126394</v>
      </c>
      <c r="G26" s="12">
        <v>2810.2692921849475</v>
      </c>
      <c r="H26" s="12">
        <v>1525.6353008396884</v>
      </c>
      <c r="I26" s="12">
        <v>821.25561299164724</v>
      </c>
      <c r="J26" s="12">
        <v>1719.6844223346952</v>
      </c>
    </row>
    <row r="27" spans="1:12" x14ac:dyDescent="0.25">
      <c r="A27" s="10" t="s">
        <v>16</v>
      </c>
      <c r="B27" s="12">
        <v>764.33149530539686</v>
      </c>
      <c r="C27" s="12">
        <v>2934.8150566617451</v>
      </c>
      <c r="D27" s="12">
        <v>5170.2746440525343</v>
      </c>
      <c r="E27" s="12">
        <v>3514.7356803211774</v>
      </c>
      <c r="F27" s="12">
        <v>1241.8425053441952</v>
      </c>
      <c r="G27" s="12">
        <v>3201.7030541057734</v>
      </c>
      <c r="H27" s="12">
        <v>2216.9171339968402</v>
      </c>
      <c r="I27" s="12">
        <v>1098.0363970985181</v>
      </c>
      <c r="J27" s="12">
        <v>2193.2440331137832</v>
      </c>
    </row>
    <row r="28" spans="1:12" x14ac:dyDescent="0.25">
      <c r="A28" s="10" t="s">
        <v>17</v>
      </c>
      <c r="B28" s="12">
        <v>745.67622874682991</v>
      </c>
      <c r="C28" s="12">
        <v>3146.533860549127</v>
      </c>
      <c r="D28" s="12">
        <v>5419.9742621498126</v>
      </c>
      <c r="E28" s="12">
        <v>3941.8925618964022</v>
      </c>
      <c r="F28" s="12">
        <v>1136.2873750668168</v>
      </c>
      <c r="G28" s="12">
        <v>3103.8853514951475</v>
      </c>
      <c r="H28" s="12">
        <v>2288.8346499496201</v>
      </c>
      <c r="I28" s="12">
        <v>1188.3113529672999</v>
      </c>
      <c r="J28" s="12">
        <v>2123.8443571789626</v>
      </c>
    </row>
    <row r="29" spans="1:12" x14ac:dyDescent="0.25">
      <c r="A29" s="10" t="s">
        <v>18</v>
      </c>
      <c r="B29" s="12">
        <v>631.705285570662</v>
      </c>
      <c r="C29" s="12">
        <v>2517.7305634635268</v>
      </c>
      <c r="D29" s="12">
        <v>3824.0605997543817</v>
      </c>
      <c r="E29" s="12">
        <v>2731.0263331807646</v>
      </c>
      <c r="F29" s="12">
        <v>858.77780297433037</v>
      </c>
      <c r="G29" s="12">
        <v>2323.5871563025166</v>
      </c>
      <c r="H29" s="12">
        <v>1441.9795861620928</v>
      </c>
      <c r="I29" s="12">
        <v>816.91404336057303</v>
      </c>
      <c r="J29" s="12">
        <v>1619.2386292311708</v>
      </c>
    </row>
    <row r="30" spans="1:12" x14ac:dyDescent="0.25">
      <c r="A30" s="10" t="s">
        <v>19</v>
      </c>
      <c r="B30" s="12">
        <v>594.89713156842981</v>
      </c>
      <c r="C30" s="12">
        <v>2168.5588987422366</v>
      </c>
      <c r="D30" s="12">
        <v>2415.8310827332257</v>
      </c>
      <c r="E30" s="12">
        <v>1926.8877272811942</v>
      </c>
      <c r="F30" s="12">
        <v>728.96583346051966</v>
      </c>
      <c r="G30" s="12">
        <v>1611.2021618265221</v>
      </c>
      <c r="H30" s="12">
        <v>1096.2640881269335</v>
      </c>
      <c r="I30" s="12">
        <v>609.18821151790553</v>
      </c>
      <c r="J30" s="12">
        <v>1212.9748647430511</v>
      </c>
    </row>
    <row r="31" spans="1:12" x14ac:dyDescent="0.25">
      <c r="A31" s="10" t="s">
        <v>20</v>
      </c>
      <c r="B31" s="12">
        <v>664.53021794856647</v>
      </c>
      <c r="C31" s="12">
        <v>1962.18128673961</v>
      </c>
      <c r="D31" s="12">
        <v>1159.6762453251897</v>
      </c>
      <c r="E31" s="12">
        <v>943.44055536686665</v>
      </c>
      <c r="F31" s="12">
        <v>649.03301167358541</v>
      </c>
      <c r="G31" s="12">
        <v>952.67862716643833</v>
      </c>
      <c r="H31" s="12">
        <v>423.43571933281197</v>
      </c>
      <c r="I31" s="12">
        <v>238.66524143121009</v>
      </c>
      <c r="J31" s="12">
        <v>626.0090950157014</v>
      </c>
    </row>
    <row r="32" spans="1:12" x14ac:dyDescent="0.25">
      <c r="A32" s="10" t="s">
        <v>21</v>
      </c>
      <c r="B32" s="12">
        <v>662.38496854288826</v>
      </c>
      <c r="C32" s="12">
        <v>2444.1494449300362</v>
      </c>
      <c r="D32" s="12">
        <v>1234.0096528264617</v>
      </c>
      <c r="E32" s="12">
        <v>1305.9405241421134</v>
      </c>
      <c r="F32" s="12">
        <v>745.42459995154127</v>
      </c>
      <c r="G32" s="12">
        <v>1295.2825307309317</v>
      </c>
      <c r="H32" s="12">
        <v>697.24439629706978</v>
      </c>
      <c r="I32" s="12">
        <v>372.37697288423175</v>
      </c>
      <c r="J32" s="12">
        <v>808.25690969473317</v>
      </c>
    </row>
    <row r="33" spans="1:12" x14ac:dyDescent="0.25">
      <c r="A33" s="10" t="s">
        <v>22</v>
      </c>
      <c r="B33" s="12">
        <v>582.39551402516975</v>
      </c>
      <c r="C33" s="12">
        <v>2548.1649847065637</v>
      </c>
      <c r="D33" s="12">
        <v>1386.9200354111115</v>
      </c>
      <c r="E33" s="12">
        <v>1387.0568360962648</v>
      </c>
      <c r="F33" s="12">
        <v>609.71276367151097</v>
      </c>
      <c r="G33" s="12">
        <v>1361.2261109423166</v>
      </c>
      <c r="H33" s="12">
        <v>938.1205364696084</v>
      </c>
      <c r="I33" s="12">
        <v>441.41294662305711</v>
      </c>
      <c r="J33" s="12">
        <v>975.29027205435568</v>
      </c>
    </row>
    <row r="34" spans="1:12" x14ac:dyDescent="0.25">
      <c r="A34" s="10" t="s">
        <v>23</v>
      </c>
      <c r="B34" s="12">
        <v>621.71688080292893</v>
      </c>
      <c r="C34" s="12">
        <v>2466.6846089097057</v>
      </c>
      <c r="D34" s="12">
        <v>1104.6931413512309</v>
      </c>
      <c r="E34" s="12">
        <v>1067.3333822734553</v>
      </c>
      <c r="F34" s="12">
        <v>588.91843206292037</v>
      </c>
      <c r="G34" s="12">
        <v>1300.9389647787432</v>
      </c>
      <c r="H34" s="12">
        <v>846.87414722654125</v>
      </c>
      <c r="I34" s="12">
        <v>372.34484160421817</v>
      </c>
      <c r="J34" s="12">
        <v>885.35560099030045</v>
      </c>
    </row>
    <row r="35" spans="1:12" x14ac:dyDescent="0.25">
      <c r="A35" s="10" t="s">
        <v>24</v>
      </c>
      <c r="B35" s="12">
        <v>547.43499258304746</v>
      </c>
      <c r="C35" s="12">
        <v>2442.4614521339272</v>
      </c>
      <c r="D35" s="12">
        <v>1295.1251686520745</v>
      </c>
      <c r="E35" s="12">
        <v>1267.2368735585515</v>
      </c>
      <c r="F35" s="12">
        <v>819.1981702058132</v>
      </c>
      <c r="G35" s="12">
        <v>1432.6189017601846</v>
      </c>
      <c r="H35" s="12">
        <v>873.0697748710827</v>
      </c>
      <c r="I35" s="12">
        <v>423.53955203480166</v>
      </c>
      <c r="J35" s="12">
        <v>900.13511420049599</v>
      </c>
    </row>
    <row r="36" spans="1:12" x14ac:dyDescent="0.25">
      <c r="B36" s="10"/>
      <c r="C36" s="10"/>
      <c r="D36" s="10"/>
      <c r="E36" s="10"/>
      <c r="F36" s="10"/>
      <c r="G36" s="10"/>
      <c r="H36" s="10"/>
      <c r="I36" s="10"/>
      <c r="J36" s="10"/>
    </row>
    <row r="37" spans="1:12" x14ac:dyDescent="0.25">
      <c r="A37" s="1" t="s">
        <v>41</v>
      </c>
    </row>
    <row r="38" spans="1:12" x14ac:dyDescent="0.25">
      <c r="A38" s="10" t="s">
        <v>13</v>
      </c>
      <c r="B38" s="16">
        <f>B4*(1+B$19+B$21)-B24</f>
        <v>4036.7122081725765</v>
      </c>
      <c r="C38" s="16">
        <f t="shared" ref="C38:J38" si="1">C4*(1+C$19+C$21)-C24</f>
        <v>9411.2641962702437</v>
      </c>
      <c r="D38" s="16">
        <f t="shared" si="1"/>
        <v>38443.706763876588</v>
      </c>
      <c r="E38" s="16">
        <f t="shared" si="1"/>
        <v>16878.0272872961</v>
      </c>
      <c r="F38" s="16">
        <f t="shared" si="1"/>
        <v>3673.2177369832389</v>
      </c>
      <c r="G38" s="16">
        <f t="shared" si="1"/>
        <v>15874.948410121329</v>
      </c>
      <c r="H38" s="16">
        <f t="shared" si="1"/>
        <v>6872.0221270435495</v>
      </c>
      <c r="I38" s="16">
        <f t="shared" si="1"/>
        <v>3493.3232419955216</v>
      </c>
      <c r="J38" s="16">
        <f t="shared" si="1"/>
        <v>11917.122997360253</v>
      </c>
      <c r="L38" s="19"/>
    </row>
    <row r="39" spans="1:12" x14ac:dyDescent="0.25">
      <c r="A39" s="10" t="s">
        <v>14</v>
      </c>
      <c r="B39" s="16">
        <f>B5*(1+B$19+B$21)-B25</f>
        <v>3388.7442034323403</v>
      </c>
      <c r="C39" s="16">
        <f t="shared" ref="B39:J49" si="2">C5*(1+C$19+C$21)-C25</f>
        <v>7911.8704247299893</v>
      </c>
      <c r="D39" s="16">
        <f t="shared" si="2"/>
        <v>35229.831417443907</v>
      </c>
      <c r="E39" s="16">
        <f>E5*(1+E$19+E$21)-E25</f>
        <v>15895.880456778734</v>
      </c>
      <c r="F39" s="16">
        <f t="shared" si="2"/>
        <v>3238.8054014727741</v>
      </c>
      <c r="G39" s="16">
        <f t="shared" si="2"/>
        <v>15498.452431352696</v>
      </c>
      <c r="H39" s="16">
        <f t="shared" si="2"/>
        <v>6154.3262349716842</v>
      </c>
      <c r="I39" s="16">
        <f t="shared" si="2"/>
        <v>3058.5389873618465</v>
      </c>
      <c r="J39" s="16">
        <f t="shared" si="2"/>
        <v>11591.626097315095</v>
      </c>
      <c r="L39" s="19"/>
    </row>
    <row r="40" spans="1:12" x14ac:dyDescent="0.25">
      <c r="A40" s="10" t="s">
        <v>15</v>
      </c>
      <c r="B40" s="16">
        <f t="shared" si="2"/>
        <v>3490.2782033118974</v>
      </c>
      <c r="C40" s="16">
        <f t="shared" si="2"/>
        <v>9159.6534629233702</v>
      </c>
      <c r="D40" s="16">
        <f t="shared" si="2"/>
        <v>39060.916194839629</v>
      </c>
      <c r="E40" s="16">
        <f t="shared" si="2"/>
        <v>17215.102116382433</v>
      </c>
      <c r="F40" s="16">
        <f t="shared" si="2"/>
        <v>3855.9762699939579</v>
      </c>
      <c r="G40" s="16">
        <f t="shared" si="2"/>
        <v>18065.624873234214</v>
      </c>
      <c r="H40" s="16">
        <f t="shared" si="2"/>
        <v>7053.2989864393285</v>
      </c>
      <c r="I40" s="16">
        <f t="shared" si="2"/>
        <v>3649.9313769681921</v>
      </c>
      <c r="J40" s="16">
        <f t="shared" si="2"/>
        <v>12904.239906854174</v>
      </c>
      <c r="L40" s="19"/>
    </row>
    <row r="41" spans="1:12" x14ac:dyDescent="0.25">
      <c r="A41" s="10" t="s">
        <v>16</v>
      </c>
      <c r="B41" s="16">
        <f t="shared" si="2"/>
        <v>4134.1762162017803</v>
      </c>
      <c r="C41" s="16">
        <f t="shared" si="2"/>
        <v>11529.751889923264</v>
      </c>
      <c r="D41" s="16">
        <f t="shared" si="2"/>
        <v>50349.366893052429</v>
      </c>
      <c r="E41" s="16">
        <f t="shared" si="2"/>
        <v>20968.224319678819</v>
      </c>
      <c r="F41" s="16">
        <f t="shared" si="2"/>
        <v>4948.5594146558042</v>
      </c>
      <c r="G41" s="16">
        <f t="shared" si="2"/>
        <v>22924.942945894229</v>
      </c>
      <c r="H41" s="16">
        <f t="shared" si="2"/>
        <v>8652.1696660031612</v>
      </c>
      <c r="I41" s="16">
        <f t="shared" si="2"/>
        <v>4510.6566029014821</v>
      </c>
      <c r="J41" s="16">
        <f t="shared" si="2"/>
        <v>16537.651966886217</v>
      </c>
      <c r="L41" s="19"/>
    </row>
    <row r="42" spans="1:12" x14ac:dyDescent="0.25">
      <c r="A42" s="10" t="s">
        <v>17</v>
      </c>
      <c r="B42" s="16">
        <f t="shared" si="2"/>
        <v>4259.39887125317</v>
      </c>
      <c r="C42" s="16">
        <f t="shared" si="2"/>
        <v>11637.812339450875</v>
      </c>
      <c r="D42" s="16">
        <f t="shared" si="2"/>
        <v>50098.100737850182</v>
      </c>
      <c r="E42" s="16">
        <f t="shared" si="2"/>
        <v>20541.067438103593</v>
      </c>
      <c r="F42" s="16">
        <f t="shared" si="2"/>
        <v>5054.1145449331825</v>
      </c>
      <c r="G42" s="16">
        <f t="shared" si="2"/>
        <v>23022.760648504853</v>
      </c>
      <c r="H42" s="16">
        <f t="shared" si="2"/>
        <v>8580.2521500503808</v>
      </c>
      <c r="I42" s="16">
        <f t="shared" si="2"/>
        <v>4420.3816470327001</v>
      </c>
      <c r="J42" s="16">
        <f t="shared" si="2"/>
        <v>16607.051642821039</v>
      </c>
      <c r="L42" s="19"/>
    </row>
    <row r="43" spans="1:12" x14ac:dyDescent="0.25">
      <c r="A43" s="10" t="s">
        <v>18</v>
      </c>
      <c r="B43" s="16">
        <f t="shared" si="2"/>
        <v>4075.2206039269454</v>
      </c>
      <c r="C43" s="16">
        <f t="shared" si="2"/>
        <v>10714.712019604931</v>
      </c>
      <c r="D43" s="16">
        <f t="shared" si="2"/>
        <v>43684.414618360737</v>
      </c>
      <c r="E43" s="16">
        <f t="shared" si="2"/>
        <v>19705.062822663389</v>
      </c>
      <c r="F43" s="16">
        <f t="shared" si="2"/>
        <v>4646.5557945242108</v>
      </c>
      <c r="G43" s="16">
        <f t="shared" si="2"/>
        <v>20224.334129625626</v>
      </c>
      <c r="H43" s="16">
        <f t="shared" si="2"/>
        <v>8063.24985788095</v>
      </c>
      <c r="I43" s="16">
        <f t="shared" si="2"/>
        <v>4082.2455048321985</v>
      </c>
      <c r="J43" s="16">
        <f>J9*(1+J$19+J$21)-J29</f>
        <v>14528.93531195691</v>
      </c>
      <c r="L43" s="19"/>
    </row>
    <row r="44" spans="1:12" x14ac:dyDescent="0.25">
      <c r="A44" s="10" t="s">
        <v>19</v>
      </c>
      <c r="B44" s="16">
        <f t="shared" si="2"/>
        <v>4617.4369690927597</v>
      </c>
      <c r="C44" s="16">
        <f t="shared" si="2"/>
        <v>9950.6857558392039</v>
      </c>
      <c r="D44" s="16">
        <f t="shared" si="2"/>
        <v>37047.640614924792</v>
      </c>
      <c r="E44" s="16">
        <f>E10*(1+E$19+E$21)-E30</f>
        <v>17617.747954536986</v>
      </c>
      <c r="F44" s="16">
        <f t="shared" si="2"/>
        <v>3923.1463078316588</v>
      </c>
      <c r="G44" s="16">
        <f t="shared" si="2"/>
        <v>17045.100445957909</v>
      </c>
      <c r="H44" s="16">
        <f t="shared" si="2"/>
        <v>7043.0193975763723</v>
      </c>
      <c r="I44" s="16">
        <f t="shared" si="2"/>
        <v>3434.0262202090021</v>
      </c>
      <c r="J44" s="16">
        <f t="shared" si="2"/>
        <v>12548.399158544891</v>
      </c>
      <c r="L44" s="19"/>
    </row>
    <row r="45" spans="1:12" x14ac:dyDescent="0.25">
      <c r="A45" s="10" t="s">
        <v>20</v>
      </c>
      <c r="B45" s="16">
        <f>B11*(1+B$19+B$21)-B31</f>
        <v>4761.6983815705689</v>
      </c>
      <c r="C45" s="16">
        <f t="shared" si="2"/>
        <v>11554.862997925398</v>
      </c>
      <c r="D45" s="16">
        <f t="shared" si="2"/>
        <v>40788.114429195128</v>
      </c>
      <c r="E45" s="16">
        <f t="shared" si="2"/>
        <v>18382.597269308455</v>
      </c>
      <c r="F45" s="16">
        <f t="shared" si="2"/>
        <v>4482.6269553696147</v>
      </c>
      <c r="G45" s="16">
        <f t="shared" si="2"/>
        <v>18446.747145288649</v>
      </c>
      <c r="H45" s="16">
        <f t="shared" si="2"/>
        <v>8288.124819252891</v>
      </c>
      <c r="I45" s="16">
        <f t="shared" si="2"/>
        <v>3928.4359834683883</v>
      </c>
      <c r="J45" s="16">
        <f t="shared" si="2"/>
        <v>13413.84545560597</v>
      </c>
      <c r="L45" s="19"/>
    </row>
    <row r="46" spans="1:12" x14ac:dyDescent="0.25">
      <c r="A46" s="10" t="s">
        <v>21</v>
      </c>
      <c r="B46" s="16">
        <f>B12*(1+B$19+B$21)-B32</f>
        <v>5182.0730980169201</v>
      </c>
      <c r="C46" s="16">
        <f t="shared" si="2"/>
        <v>12630.475842007363</v>
      </c>
      <c r="D46" s="16">
        <f t="shared" si="2"/>
        <v>45255.903139639675</v>
      </c>
      <c r="E46" s="16">
        <f t="shared" si="2"/>
        <v>20454.482527805936</v>
      </c>
      <c r="F46" s="16">
        <f t="shared" si="2"/>
        <v>5077.531583434039</v>
      </c>
      <c r="G46" s="16">
        <f t="shared" si="2"/>
        <v>22015.317792622362</v>
      </c>
      <c r="H46" s="16">
        <f t="shared" si="2"/>
        <v>9817.8242998213009</v>
      </c>
      <c r="I46" s="16">
        <f t="shared" si="2"/>
        <v>4797.0810331398652</v>
      </c>
      <c r="J46" s="16">
        <f t="shared" si="2"/>
        <v>17148.808244439864</v>
      </c>
      <c r="L46" s="19"/>
    </row>
    <row r="47" spans="1:12" x14ac:dyDescent="0.25">
      <c r="A47" s="10" t="s">
        <v>22</v>
      </c>
      <c r="B47" s="16">
        <f t="shared" si="2"/>
        <v>5381.5566859748305</v>
      </c>
      <c r="C47" s="16">
        <f t="shared" si="2"/>
        <v>13133.399615293438</v>
      </c>
      <c r="D47" s="16">
        <f t="shared" si="2"/>
        <v>48454.546675226586</v>
      </c>
      <c r="E47" s="16">
        <f t="shared" si="2"/>
        <v>21436.546702864769</v>
      </c>
      <c r="F47" s="16">
        <f t="shared" si="2"/>
        <v>5518.4102179192641</v>
      </c>
      <c r="G47" s="16">
        <f t="shared" si="2"/>
        <v>22682.71944070439</v>
      </c>
      <c r="H47" s="16">
        <f t="shared" si="2"/>
        <v>9828.6247467740504</v>
      </c>
      <c r="I47" s="16">
        <f t="shared" si="2"/>
        <v>4728.0450594010399</v>
      </c>
      <c r="J47" s="16">
        <f t="shared" si="2"/>
        <v>17217.127894118923</v>
      </c>
      <c r="L47" s="19"/>
    </row>
    <row r="48" spans="1:12" x14ac:dyDescent="0.25">
      <c r="A48" s="10" t="s">
        <v>23</v>
      </c>
      <c r="B48" s="16">
        <f t="shared" si="2"/>
        <v>5259.7843671233377</v>
      </c>
      <c r="C48" s="16">
        <f t="shared" si="2"/>
        <v>13043.60355615407</v>
      </c>
      <c r="D48" s="16">
        <f t="shared" si="2"/>
        <v>48736.460261865483</v>
      </c>
      <c r="E48" s="16">
        <f t="shared" si="2"/>
        <v>21756.270156687577</v>
      </c>
      <c r="F48" s="16">
        <f t="shared" si="2"/>
        <v>5539.2045495278553</v>
      </c>
      <c r="G48" s="16">
        <f t="shared" si="2"/>
        <v>22743.006586867963</v>
      </c>
      <c r="H48" s="16">
        <f t="shared" si="2"/>
        <v>9919.8711360171183</v>
      </c>
      <c r="I48" s="16">
        <f t="shared" si="2"/>
        <v>4797.1131644198786</v>
      </c>
      <c r="J48" s="16">
        <f>J14*(1+J$19+J$21)-J34</f>
        <v>17307.06256518298</v>
      </c>
      <c r="L48" s="19"/>
    </row>
    <row r="49" spans="1:12" x14ac:dyDescent="0.25">
      <c r="A49" s="10" t="s">
        <v>24</v>
      </c>
      <c r="B49" s="16">
        <f>B15*(1+B$19+B$21)-B35</f>
        <v>4879.9885482704894</v>
      </c>
      <c r="C49" s="16">
        <f t="shared" si="2"/>
        <v>11967.749208003883</v>
      </c>
      <c r="D49" s="16">
        <f t="shared" si="2"/>
        <v>43953.672493452883</v>
      </c>
      <c r="E49" s="16">
        <f t="shared" si="2"/>
        <v>19579.049684883004</v>
      </c>
      <c r="F49" s="16">
        <f t="shared" si="2"/>
        <v>4854.2885609976311</v>
      </c>
      <c r="G49" s="16">
        <f t="shared" si="2"/>
        <v>19990.839700784723</v>
      </c>
      <c r="H49" s="16">
        <f t="shared" si="2"/>
        <v>8631.1153679805702</v>
      </c>
      <c r="I49" s="16">
        <f t="shared" si="2"/>
        <v>4194.059102583672</v>
      </c>
      <c r="J49" s="16">
        <f t="shared" si="2"/>
        <v>14570.320729494</v>
      </c>
      <c r="L49" s="19"/>
    </row>
    <row r="50" spans="1:12" x14ac:dyDescent="0.25">
      <c r="L50" s="19"/>
    </row>
    <row r="51" spans="1:12" x14ac:dyDescent="0.25">
      <c r="A51" s="1" t="s">
        <v>45</v>
      </c>
      <c r="K51" s="2" t="s">
        <v>54</v>
      </c>
    </row>
    <row r="52" spans="1:12" x14ac:dyDescent="0.25">
      <c r="A52" s="10" t="s">
        <v>13</v>
      </c>
      <c r="B52" s="16">
        <f>IF(入力!$E$13=B$2,入力!$E$16/1000,0)</f>
        <v>0</v>
      </c>
      <c r="C52" s="16">
        <f>IF(入力!$E$13=C$2,入力!$E$16/1000,0)</f>
        <v>0</v>
      </c>
      <c r="D52" s="16">
        <f>IF(入力!$E$13=D$2,入力!$E$16/1000,0)</f>
        <v>0</v>
      </c>
      <c r="E52" s="16">
        <f>IF(入力!$E$13=E$2,入力!$E$16/1000,0)</f>
        <v>0</v>
      </c>
      <c r="F52" s="16">
        <f>IF(入力!$E$13=F$2,入力!$E$16/1000,0)</f>
        <v>0</v>
      </c>
      <c r="G52" s="16">
        <f>IF(入力!$E$13=G$2,入力!$E$16/1000,0)</f>
        <v>0</v>
      </c>
      <c r="H52" s="16">
        <f>IF(入力!$E$13=H$2,入力!$E$16/1000,0)</f>
        <v>0</v>
      </c>
      <c r="I52" s="16">
        <f>IF(入力!$E$13=I$2,入力!$E$16/1000,0)</f>
        <v>0</v>
      </c>
      <c r="J52" s="16">
        <f>IF(入力!$E$13=J$2,入力!$E$16/1000,0)</f>
        <v>0</v>
      </c>
      <c r="K52" s="19">
        <f>SUM(B52:J52)</f>
        <v>0</v>
      </c>
      <c r="L52" s="19"/>
    </row>
    <row r="53" spans="1:12" x14ac:dyDescent="0.25">
      <c r="A53" s="10" t="s">
        <v>14</v>
      </c>
      <c r="B53" s="16">
        <f>IF(入力!$E$13=B$2,入力!$F$16/1000,0)</f>
        <v>0</v>
      </c>
      <c r="C53" s="16">
        <f>IF(入力!$E$13=C$2,入力!$F$16/1000,0)</f>
        <v>0</v>
      </c>
      <c r="D53" s="16">
        <f>IF(入力!$E$13=D$2,入力!$F$16/1000,0)</f>
        <v>0</v>
      </c>
      <c r="E53" s="16">
        <f>IF(入力!$E$13=E$2,入力!$F$16/1000,0)</f>
        <v>0</v>
      </c>
      <c r="F53" s="16">
        <f>IF(入力!$E$13=F$2,入力!$F$16/1000,0)</f>
        <v>0</v>
      </c>
      <c r="G53" s="16">
        <f>IF(入力!$E$13=G$2,入力!$F$16/1000,0)</f>
        <v>0</v>
      </c>
      <c r="H53" s="16">
        <f>IF(入力!$E$13=H$2,入力!$F$16/1000,0)</f>
        <v>0</v>
      </c>
      <c r="I53" s="16">
        <f>IF(入力!$E$13=I$2,入力!$F$16/1000,0)</f>
        <v>0</v>
      </c>
      <c r="J53" s="16">
        <f>IF(入力!$E$13=J$2,入力!$F$16/1000,0)</f>
        <v>0</v>
      </c>
      <c r="K53" s="19">
        <f t="shared" ref="K53:K63" si="3">SUM(B53:J53)</f>
        <v>0</v>
      </c>
      <c r="L53" s="19"/>
    </row>
    <row r="54" spans="1:12" x14ac:dyDescent="0.25">
      <c r="A54" s="10" t="s">
        <v>15</v>
      </c>
      <c r="B54" s="16">
        <f>IF(入力!$E$13=B$2,入力!$G$16/1000,0)</f>
        <v>0</v>
      </c>
      <c r="C54" s="16">
        <f>IF(入力!$E$13=C$2,入力!$G$16/1000,0)</f>
        <v>0</v>
      </c>
      <c r="D54" s="16">
        <f>IF(入力!$E$13=D$2,入力!$G$16/1000,0)</f>
        <v>0</v>
      </c>
      <c r="E54" s="16">
        <f>IF(入力!$E$13=E$2,入力!$G$16/1000,0)</f>
        <v>0</v>
      </c>
      <c r="F54" s="16">
        <f>IF(入力!$E$13=F$2,入力!$G$16/1000,0)</f>
        <v>0</v>
      </c>
      <c r="G54" s="16">
        <f>IF(入力!$E$13=G$2,入力!$G$16/1000,0)</f>
        <v>0</v>
      </c>
      <c r="H54" s="16">
        <f>IF(入力!$E$13=H$2,入力!$G$16/1000,0)</f>
        <v>0</v>
      </c>
      <c r="I54" s="16">
        <f>IF(入力!$E$13=I$2,入力!$G$16/1000,0)</f>
        <v>0</v>
      </c>
      <c r="J54" s="16">
        <f>IF(入力!$E$13=J$2,入力!$G$16/1000,0)</f>
        <v>0</v>
      </c>
      <c r="K54" s="19">
        <f t="shared" si="3"/>
        <v>0</v>
      </c>
      <c r="L54" s="19"/>
    </row>
    <row r="55" spans="1:12" x14ac:dyDescent="0.25">
      <c r="A55" s="10" t="s">
        <v>16</v>
      </c>
      <c r="B55" s="16">
        <f>IF(入力!$E$13=B$2,入力!$H$16/1000,0)</f>
        <v>0</v>
      </c>
      <c r="C55" s="16">
        <f>IF(入力!$E$13=C$2,入力!$H$16/1000,0)</f>
        <v>0</v>
      </c>
      <c r="D55" s="16">
        <f>IF(入力!$E$13=D$2,入力!$H$16/1000,0)</f>
        <v>0</v>
      </c>
      <c r="E55" s="16">
        <f>IF(入力!$E$13=E$2,入力!$H$16/1000,0)</f>
        <v>0</v>
      </c>
      <c r="F55" s="16">
        <f>IF(入力!$E$13=F$2,入力!$H$16/1000,0)</f>
        <v>0</v>
      </c>
      <c r="G55" s="16">
        <f>IF(入力!$E$13=G$2,入力!$H$16/1000,0)</f>
        <v>0</v>
      </c>
      <c r="H55" s="16">
        <f>IF(入力!$E$13=H$2,入力!$H$16/1000,0)</f>
        <v>0</v>
      </c>
      <c r="I55" s="16">
        <f>IF(入力!$E$13=I$2,入力!$H$16/1000,0)</f>
        <v>0</v>
      </c>
      <c r="J55" s="16">
        <f>IF(入力!$E$13=J$2,入力!$H$16/1000,0)</f>
        <v>0</v>
      </c>
      <c r="K55" s="19">
        <f t="shared" si="3"/>
        <v>0</v>
      </c>
      <c r="L55" s="19"/>
    </row>
    <row r="56" spans="1:12" x14ac:dyDescent="0.25">
      <c r="A56" s="10" t="s">
        <v>17</v>
      </c>
      <c r="B56" s="16">
        <f>IF(入力!$E$13=B$2,入力!$I$16/1000,0)</f>
        <v>0</v>
      </c>
      <c r="C56" s="16">
        <f>IF(入力!$E$13=C$2,入力!$I$16/1000,0)</f>
        <v>0</v>
      </c>
      <c r="D56" s="16">
        <f>IF(入力!$E$13=D$2,入力!$I$16/1000,0)</f>
        <v>0</v>
      </c>
      <c r="E56" s="16">
        <f>IF(入力!$E$13=E$2,入力!$I$16/1000,0)</f>
        <v>0</v>
      </c>
      <c r="F56" s="16">
        <f>IF(入力!$E$13=F$2,入力!$I$16/1000,0)</f>
        <v>0</v>
      </c>
      <c r="G56" s="16">
        <f>IF(入力!$E$13=G$2,入力!$I$16/1000,0)</f>
        <v>0</v>
      </c>
      <c r="H56" s="16">
        <f>IF(入力!$E$13=H$2,入力!$I$16/1000,0)</f>
        <v>0</v>
      </c>
      <c r="I56" s="16">
        <f>IF(入力!$E$13=I$2,入力!$I$16/1000,0)</f>
        <v>0</v>
      </c>
      <c r="J56" s="16">
        <f>IF(入力!$E$13=J$2,入力!$I$16/1000,0)</f>
        <v>0</v>
      </c>
      <c r="K56" s="19">
        <f t="shared" si="3"/>
        <v>0</v>
      </c>
      <c r="L56" s="19"/>
    </row>
    <row r="57" spans="1:12" x14ac:dyDescent="0.25">
      <c r="A57" s="10" t="s">
        <v>18</v>
      </c>
      <c r="B57" s="16">
        <f>IF(入力!$E$13=B$2,入力!$J$16/1000,0)</f>
        <v>0</v>
      </c>
      <c r="C57" s="16">
        <f>IF(入力!$E$13=C$2,入力!$J$16/1000,0)</f>
        <v>0</v>
      </c>
      <c r="D57" s="16">
        <f>IF(入力!$E$13=D$2,入力!$J$16/1000,0)</f>
        <v>0</v>
      </c>
      <c r="E57" s="16">
        <f>IF(入力!$E$13=E$2,入力!$J$16/1000,0)</f>
        <v>0</v>
      </c>
      <c r="F57" s="16">
        <f>IF(入力!$E$13=F$2,入力!$J$16/1000,0)</f>
        <v>0</v>
      </c>
      <c r="G57" s="16">
        <f>IF(入力!$E$13=G$2,入力!$J$16/1000,0)</f>
        <v>0</v>
      </c>
      <c r="H57" s="16">
        <f>IF(入力!$E$13=H$2,入力!$J$16/1000,0)</f>
        <v>0</v>
      </c>
      <c r="I57" s="16">
        <f>IF(入力!$E$13=I$2,入力!$J$16/1000,0)</f>
        <v>0</v>
      </c>
      <c r="J57" s="16">
        <f>IF(入力!$E$13=J$2,入力!$J$16/1000,0)</f>
        <v>0</v>
      </c>
      <c r="K57" s="19">
        <f t="shared" si="3"/>
        <v>0</v>
      </c>
      <c r="L57" s="19"/>
    </row>
    <row r="58" spans="1:12" x14ac:dyDescent="0.25">
      <c r="A58" s="10" t="s">
        <v>19</v>
      </c>
      <c r="B58" s="16">
        <f>IF(入力!$E$13=B$2,入力!$K$16/1000,0)</f>
        <v>0</v>
      </c>
      <c r="C58" s="16">
        <f>IF(入力!$E$13=C$2,入力!$K$16/1000,0)</f>
        <v>0</v>
      </c>
      <c r="D58" s="16">
        <f>IF(入力!$E$13=D$2,入力!$K$16/1000,0)</f>
        <v>0</v>
      </c>
      <c r="E58" s="16">
        <f>IF(入力!$E$13=E$2,入力!$K$16/1000,0)</f>
        <v>0</v>
      </c>
      <c r="F58" s="16">
        <f>IF(入力!$E$13=F$2,入力!$K$16/1000,0)</f>
        <v>0</v>
      </c>
      <c r="G58" s="16">
        <f>IF(入力!$E$13=G$2,入力!$K$16/1000,0)</f>
        <v>0</v>
      </c>
      <c r="H58" s="16">
        <f>IF(入力!$E$13=H$2,入力!$K$16/1000,0)</f>
        <v>0</v>
      </c>
      <c r="I58" s="16">
        <f>IF(入力!$E$13=I$2,入力!$K$16/1000,0)</f>
        <v>0</v>
      </c>
      <c r="J58" s="16">
        <f>IF(入力!$E$13=J$2,入力!$K$16/1000,0)</f>
        <v>0</v>
      </c>
      <c r="K58" s="19">
        <f t="shared" si="3"/>
        <v>0</v>
      </c>
      <c r="L58" s="19"/>
    </row>
    <row r="59" spans="1:12" x14ac:dyDescent="0.25">
      <c r="A59" s="10" t="s">
        <v>20</v>
      </c>
      <c r="B59" s="16">
        <f>IF(入力!$E$13=B$2,入力!$L$16/1000,0)</f>
        <v>0</v>
      </c>
      <c r="C59" s="16">
        <f>IF(入力!$E$13=C$2,入力!$L$16/1000,0)</f>
        <v>0</v>
      </c>
      <c r="D59" s="16">
        <f>IF(入力!$E$13=D$2,入力!$L$16/1000,0)</f>
        <v>0</v>
      </c>
      <c r="E59" s="16">
        <f>IF(入力!$E$13=E$2,入力!$L$16/1000,0)</f>
        <v>0</v>
      </c>
      <c r="F59" s="16">
        <f>IF(入力!$E$13=F$2,入力!$L$16/1000,0)</f>
        <v>0</v>
      </c>
      <c r="G59" s="16">
        <f>IF(入力!$E$13=G$2,入力!$L$16/1000,0)</f>
        <v>0</v>
      </c>
      <c r="H59" s="16">
        <f>IF(入力!$E$13=H$2,入力!$L$16/1000,0)</f>
        <v>0</v>
      </c>
      <c r="I59" s="16">
        <f>IF(入力!$E$13=I$2,入力!$L$16/1000,0)</f>
        <v>0</v>
      </c>
      <c r="J59" s="16">
        <f>IF(入力!$E$13=J$2,入力!$L$16/1000,0)</f>
        <v>0</v>
      </c>
      <c r="K59" s="19">
        <f t="shared" si="3"/>
        <v>0</v>
      </c>
      <c r="L59" s="19"/>
    </row>
    <row r="60" spans="1:12" x14ac:dyDescent="0.25">
      <c r="A60" s="10" t="s">
        <v>21</v>
      </c>
      <c r="B60" s="16">
        <f>IF(入力!$E$13=B$2,入力!$M$16/1000,0)</f>
        <v>0</v>
      </c>
      <c r="C60" s="16">
        <f>IF(入力!$E$13=C$2,入力!$M$16/1000,0)</f>
        <v>0</v>
      </c>
      <c r="D60" s="16">
        <f>IF(入力!$E$13=D$2,入力!$M$16/1000,0)</f>
        <v>0</v>
      </c>
      <c r="E60" s="16">
        <f>IF(入力!$E$13=E$2,入力!$M$16/1000,0)</f>
        <v>0</v>
      </c>
      <c r="F60" s="16">
        <f>IF(入力!$E$13=F$2,入力!$M$16/1000,0)</f>
        <v>0</v>
      </c>
      <c r="G60" s="16">
        <f>IF(入力!$E$13=G$2,入力!$M$16/1000,0)</f>
        <v>0</v>
      </c>
      <c r="H60" s="16">
        <f>IF(入力!$E$13=H$2,入力!$M$16/1000,0)</f>
        <v>0</v>
      </c>
      <c r="I60" s="16">
        <f>IF(入力!$E$13=I$2,入力!$M$16/1000,0)</f>
        <v>0</v>
      </c>
      <c r="J60" s="16">
        <f>IF(入力!$E$13=J$2,入力!$M$16/1000,0)</f>
        <v>0</v>
      </c>
      <c r="K60" s="19">
        <f t="shared" si="3"/>
        <v>0</v>
      </c>
      <c r="L60" s="19"/>
    </row>
    <row r="61" spans="1:12" x14ac:dyDescent="0.25">
      <c r="A61" s="10" t="s">
        <v>22</v>
      </c>
      <c r="B61" s="16">
        <f>IF(入力!$E$13=B$2,入力!$N$16/1000,0)</f>
        <v>0</v>
      </c>
      <c r="C61" s="16">
        <f>IF(入力!$E$13=C$2,入力!$N$16/1000,0)</f>
        <v>0</v>
      </c>
      <c r="D61" s="16">
        <f>IF(入力!$E$13=D$2,入力!$N$16/1000,0)</f>
        <v>0</v>
      </c>
      <c r="E61" s="16">
        <f>IF(入力!$E$13=E$2,入力!$N$16/1000,0)</f>
        <v>0</v>
      </c>
      <c r="F61" s="16">
        <f>IF(入力!$E$13=F$2,入力!$N$16/1000,0)</f>
        <v>0</v>
      </c>
      <c r="G61" s="16">
        <f>IF(入力!$E$13=G$2,入力!$N$16/1000,0)</f>
        <v>0</v>
      </c>
      <c r="H61" s="16">
        <f>IF(入力!$E$13=H$2,入力!$N$16/1000,0)</f>
        <v>0</v>
      </c>
      <c r="I61" s="16">
        <f>IF(入力!$E$13=I$2,入力!$N$16/1000,0)</f>
        <v>0</v>
      </c>
      <c r="J61" s="16">
        <f>IF(入力!$E$13=J$2,入力!$N$16/1000,0)</f>
        <v>0</v>
      </c>
      <c r="K61" s="19">
        <f t="shared" si="3"/>
        <v>0</v>
      </c>
      <c r="L61" s="19"/>
    </row>
    <row r="62" spans="1:12" x14ac:dyDescent="0.25">
      <c r="A62" s="10" t="s">
        <v>23</v>
      </c>
      <c r="B62" s="16">
        <f>IF(入力!$E$13=B$2,入力!$O$16/1000,0)</f>
        <v>0</v>
      </c>
      <c r="C62" s="16">
        <f>IF(入力!$E$13=C$2,入力!$O$16/1000,0)</f>
        <v>0</v>
      </c>
      <c r="D62" s="16">
        <f>IF(入力!$E$13=D$2,入力!$O$16/1000,0)</f>
        <v>0</v>
      </c>
      <c r="E62" s="16">
        <f>IF(入力!$E$13=E$2,入力!$O$16/1000,0)</f>
        <v>0</v>
      </c>
      <c r="F62" s="16">
        <f>IF(入力!$E$13=F$2,入力!$O$16/1000,0)</f>
        <v>0</v>
      </c>
      <c r="G62" s="16">
        <f>IF(入力!$E$13=G$2,入力!$O$16/1000,0)</f>
        <v>0</v>
      </c>
      <c r="H62" s="16">
        <f>IF(入力!$E$13=H$2,入力!$O$16/1000,0)</f>
        <v>0</v>
      </c>
      <c r="I62" s="16">
        <f>IF(入力!$E$13=I$2,入力!$O$16/1000,0)</f>
        <v>0</v>
      </c>
      <c r="J62" s="16">
        <f>IF(入力!$E$13=J$2,入力!$O$16/1000,0)</f>
        <v>0</v>
      </c>
      <c r="K62" s="19">
        <f t="shared" si="3"/>
        <v>0</v>
      </c>
      <c r="L62" s="19"/>
    </row>
    <row r="63" spans="1:12" x14ac:dyDescent="0.25">
      <c r="A63" s="10" t="s">
        <v>24</v>
      </c>
      <c r="B63" s="16">
        <f>IF(入力!$E$13=B$2,入力!$P$16/1000,0)</f>
        <v>0</v>
      </c>
      <c r="C63" s="16">
        <f>IF(入力!$E$13=C$2,入力!$P$16/1000,0)</f>
        <v>0</v>
      </c>
      <c r="D63" s="16">
        <f>IF(入力!$E$13=D$2,入力!$P$16/1000,0)</f>
        <v>0</v>
      </c>
      <c r="E63" s="16">
        <f>IF(入力!$E$13=E$2,入力!$P$16/1000,0)</f>
        <v>0</v>
      </c>
      <c r="F63" s="16">
        <f>IF(入力!$E$13=F$2,入力!$P$16/1000,0)</f>
        <v>0</v>
      </c>
      <c r="G63" s="16">
        <f>IF(入力!$E$13=G$2,入力!$P$16/1000,0)</f>
        <v>0</v>
      </c>
      <c r="H63" s="16">
        <f>IF(入力!$E$13=H$2,入力!$P$16/1000,0)</f>
        <v>0</v>
      </c>
      <c r="I63" s="16">
        <f>IF(入力!$E$13=I$2,入力!$P$16/1000,0)</f>
        <v>0</v>
      </c>
      <c r="J63" s="16">
        <f>IF(入力!$E$13=J$2,入力!$P$16/1000,0)</f>
        <v>0</v>
      </c>
      <c r="K63" s="19">
        <f t="shared" si="3"/>
        <v>0</v>
      </c>
      <c r="L63" s="19"/>
    </row>
    <row r="65" spans="1:15" x14ac:dyDescent="0.25">
      <c r="A65" s="1" t="s">
        <v>46</v>
      </c>
    </row>
    <row r="66" spans="1:15" x14ac:dyDescent="0.25">
      <c r="A66" s="10" t="s">
        <v>13</v>
      </c>
      <c r="B66" s="16">
        <f>B38-(B52-MIN(B$52:B$63))</f>
        <v>4036.7122081725765</v>
      </c>
      <c r="C66" s="16">
        <f>C38-(C52-MIN(C$52:C$63))</f>
        <v>9411.2641962702437</v>
      </c>
      <c r="D66" s="16">
        <f>D38-(D52-MIN(D$52:D$63))</f>
        <v>38443.706763876588</v>
      </c>
      <c r="E66" s="16">
        <f t="shared" ref="E66:J66" si="4">E38-(E52-MIN(E$52:E$63))</f>
        <v>16878.0272872961</v>
      </c>
      <c r="F66" s="16">
        <f t="shared" si="4"/>
        <v>3673.2177369832389</v>
      </c>
      <c r="G66" s="16">
        <f>G38-(G52-MIN(G$52:G$63))</f>
        <v>15874.948410121329</v>
      </c>
      <c r="H66" s="16">
        <f t="shared" si="4"/>
        <v>6872.0221270435495</v>
      </c>
      <c r="I66" s="16">
        <f t="shared" si="4"/>
        <v>3493.3232419955216</v>
      </c>
      <c r="J66" s="16">
        <f t="shared" si="4"/>
        <v>11917.122997360253</v>
      </c>
      <c r="L66" s="19"/>
      <c r="M66" s="19"/>
      <c r="O66" s="33"/>
    </row>
    <row r="67" spans="1:15" x14ac:dyDescent="0.25">
      <c r="A67" s="10" t="s">
        <v>14</v>
      </c>
      <c r="B67" s="16">
        <f>B39-(B53-MIN(B$52:B$63))</f>
        <v>3388.7442034323403</v>
      </c>
      <c r="C67" s="16">
        <f t="shared" ref="B67:J77" si="5">C39-(C53-MIN(C$52:C$63))</f>
        <v>7911.8704247299893</v>
      </c>
      <c r="D67" s="16">
        <f t="shared" si="5"/>
        <v>35229.831417443907</v>
      </c>
      <c r="E67" s="16">
        <f t="shared" si="5"/>
        <v>15895.880456778734</v>
      </c>
      <c r="F67" s="16">
        <f t="shared" si="5"/>
        <v>3238.8054014727741</v>
      </c>
      <c r="G67" s="16">
        <f>G39-(G53-MIN(G$52:G$63))</f>
        <v>15498.452431352696</v>
      </c>
      <c r="H67" s="16">
        <f t="shared" si="5"/>
        <v>6154.3262349716842</v>
      </c>
      <c r="I67" s="16">
        <f t="shared" si="5"/>
        <v>3058.5389873618465</v>
      </c>
      <c r="J67" s="16">
        <f t="shared" si="5"/>
        <v>11591.626097315095</v>
      </c>
      <c r="L67" s="19"/>
      <c r="M67" s="19"/>
      <c r="O67" s="33"/>
    </row>
    <row r="68" spans="1:15" x14ac:dyDescent="0.25">
      <c r="A68" s="10" t="s">
        <v>15</v>
      </c>
      <c r="B68" s="16">
        <f t="shared" si="5"/>
        <v>3490.2782033118974</v>
      </c>
      <c r="C68" s="16">
        <f t="shared" si="5"/>
        <v>9159.6534629233702</v>
      </c>
      <c r="D68" s="16">
        <f>D40-(D54-MIN(D$52:D$63))</f>
        <v>39060.916194839629</v>
      </c>
      <c r="E68" s="16">
        <f t="shared" si="5"/>
        <v>17215.102116382433</v>
      </c>
      <c r="F68" s="16">
        <f t="shared" si="5"/>
        <v>3855.9762699939579</v>
      </c>
      <c r="G68" s="16">
        <f>G40-(G54-MIN(G$52:G$63))</f>
        <v>18065.624873234214</v>
      </c>
      <c r="H68" s="16">
        <f t="shared" si="5"/>
        <v>7053.2989864393285</v>
      </c>
      <c r="I68" s="16">
        <f t="shared" si="5"/>
        <v>3649.9313769681921</v>
      </c>
      <c r="J68" s="16">
        <f t="shared" si="5"/>
        <v>12904.239906854174</v>
      </c>
      <c r="L68" s="19"/>
      <c r="M68" s="19"/>
      <c r="O68" s="33"/>
    </row>
    <row r="69" spans="1:15" x14ac:dyDescent="0.25">
      <c r="A69" s="10" t="s">
        <v>16</v>
      </c>
      <c r="B69" s="16">
        <f>B41-(B55-MIN(B$52:B$63))</f>
        <v>4134.1762162017803</v>
      </c>
      <c r="C69" s="16">
        <f t="shared" si="5"/>
        <v>11529.751889923264</v>
      </c>
      <c r="D69" s="16">
        <f t="shared" si="5"/>
        <v>50349.366893052429</v>
      </c>
      <c r="E69" s="16">
        <f t="shared" si="5"/>
        <v>20968.224319678819</v>
      </c>
      <c r="F69" s="16">
        <f t="shared" si="5"/>
        <v>4948.5594146558042</v>
      </c>
      <c r="G69" s="16">
        <f>G41-(G55-MIN(G$52:G$63))</f>
        <v>22924.942945894229</v>
      </c>
      <c r="H69" s="16">
        <f t="shared" si="5"/>
        <v>8652.1696660031612</v>
      </c>
      <c r="I69" s="16">
        <f t="shared" si="5"/>
        <v>4510.6566029014821</v>
      </c>
      <c r="J69" s="16">
        <f t="shared" si="5"/>
        <v>16537.651966886217</v>
      </c>
      <c r="L69" s="19"/>
      <c r="M69" s="19"/>
      <c r="O69" s="33"/>
    </row>
    <row r="70" spans="1:15" x14ac:dyDescent="0.25">
      <c r="A70" s="10" t="s">
        <v>17</v>
      </c>
      <c r="B70" s="16">
        <f t="shared" si="5"/>
        <v>4259.39887125317</v>
      </c>
      <c r="C70" s="16">
        <f>C42-(C56-MIN(C$52:C$63))</f>
        <v>11637.812339450875</v>
      </c>
      <c r="D70" s="16">
        <f>D42-(D56-MIN(D$52:D$63))</f>
        <v>50098.100737850182</v>
      </c>
      <c r="E70" s="16">
        <f t="shared" si="5"/>
        <v>20541.067438103593</v>
      </c>
      <c r="F70" s="16">
        <f t="shared" si="5"/>
        <v>5054.1145449331825</v>
      </c>
      <c r="G70" s="16">
        <f t="shared" si="5"/>
        <v>23022.760648504853</v>
      </c>
      <c r="H70" s="16">
        <f t="shared" si="5"/>
        <v>8580.2521500503808</v>
      </c>
      <c r="I70" s="16">
        <f t="shared" si="5"/>
        <v>4420.3816470327001</v>
      </c>
      <c r="J70" s="16">
        <f t="shared" si="5"/>
        <v>16607.051642821039</v>
      </c>
      <c r="L70" s="19"/>
      <c r="M70" s="19"/>
      <c r="O70" s="33"/>
    </row>
    <row r="71" spans="1:15" x14ac:dyDescent="0.25">
      <c r="A71" s="10" t="s">
        <v>18</v>
      </c>
      <c r="B71" s="16">
        <f t="shared" si="5"/>
        <v>4075.2206039269454</v>
      </c>
      <c r="C71" s="16">
        <f t="shared" si="5"/>
        <v>10714.712019604931</v>
      </c>
      <c r="D71" s="16">
        <f t="shared" si="5"/>
        <v>43684.414618360737</v>
      </c>
      <c r="E71" s="16">
        <f t="shared" si="5"/>
        <v>19705.062822663389</v>
      </c>
      <c r="F71" s="16">
        <f t="shared" si="5"/>
        <v>4646.5557945242108</v>
      </c>
      <c r="G71" s="16">
        <f t="shared" si="5"/>
        <v>20224.334129625626</v>
      </c>
      <c r="H71" s="16">
        <f t="shared" si="5"/>
        <v>8063.24985788095</v>
      </c>
      <c r="I71" s="16">
        <f t="shared" si="5"/>
        <v>4082.2455048321985</v>
      </c>
      <c r="J71" s="16">
        <f t="shared" si="5"/>
        <v>14528.93531195691</v>
      </c>
      <c r="L71" s="19"/>
      <c r="M71" s="19"/>
      <c r="O71" s="33"/>
    </row>
    <row r="72" spans="1:15" x14ac:dyDescent="0.25">
      <c r="A72" s="10" t="s">
        <v>19</v>
      </c>
      <c r="B72" s="16">
        <f t="shared" si="5"/>
        <v>4617.4369690927597</v>
      </c>
      <c r="C72" s="16">
        <f t="shared" si="5"/>
        <v>9950.6857558392039</v>
      </c>
      <c r="D72" s="16">
        <f t="shared" si="5"/>
        <v>37047.640614924792</v>
      </c>
      <c r="E72" s="16">
        <f t="shared" si="5"/>
        <v>17617.747954536986</v>
      </c>
      <c r="F72" s="16">
        <f t="shared" si="5"/>
        <v>3923.1463078316588</v>
      </c>
      <c r="G72" s="16">
        <f t="shared" si="5"/>
        <v>17045.100445957909</v>
      </c>
      <c r="H72" s="16">
        <f t="shared" si="5"/>
        <v>7043.0193975763723</v>
      </c>
      <c r="I72" s="16">
        <f t="shared" si="5"/>
        <v>3434.0262202090021</v>
      </c>
      <c r="J72" s="16">
        <f t="shared" si="5"/>
        <v>12548.399158544891</v>
      </c>
      <c r="L72" s="19"/>
      <c r="M72" s="19"/>
      <c r="O72" s="33"/>
    </row>
    <row r="73" spans="1:15" x14ac:dyDescent="0.25">
      <c r="A73" s="10" t="s">
        <v>20</v>
      </c>
      <c r="B73" s="16">
        <f t="shared" si="5"/>
        <v>4761.6983815705689</v>
      </c>
      <c r="C73" s="16">
        <f t="shared" si="5"/>
        <v>11554.862997925398</v>
      </c>
      <c r="D73" s="16">
        <f t="shared" si="5"/>
        <v>40788.114429195128</v>
      </c>
      <c r="E73" s="16">
        <f t="shared" si="5"/>
        <v>18382.597269308455</v>
      </c>
      <c r="F73" s="16">
        <f t="shared" si="5"/>
        <v>4482.6269553696147</v>
      </c>
      <c r="G73" s="16">
        <f t="shared" si="5"/>
        <v>18446.747145288649</v>
      </c>
      <c r="H73" s="16">
        <f t="shared" si="5"/>
        <v>8288.124819252891</v>
      </c>
      <c r="I73" s="16">
        <f t="shared" si="5"/>
        <v>3928.4359834683883</v>
      </c>
      <c r="J73" s="16">
        <f t="shared" si="5"/>
        <v>13413.84545560597</v>
      </c>
      <c r="L73" s="19"/>
      <c r="M73" s="19"/>
      <c r="O73" s="33"/>
    </row>
    <row r="74" spans="1:15" x14ac:dyDescent="0.25">
      <c r="A74" s="10" t="s">
        <v>21</v>
      </c>
      <c r="B74" s="16">
        <f t="shared" si="5"/>
        <v>5182.0730980169201</v>
      </c>
      <c r="C74" s="16">
        <f>C46-(C60-MIN(C$52:C$63))</f>
        <v>12630.475842007363</v>
      </c>
      <c r="D74" s="16">
        <f t="shared" si="5"/>
        <v>45255.903139639675</v>
      </c>
      <c r="E74" s="16">
        <f t="shared" si="5"/>
        <v>20454.482527805936</v>
      </c>
      <c r="F74" s="16">
        <f t="shared" si="5"/>
        <v>5077.531583434039</v>
      </c>
      <c r="G74" s="16">
        <f t="shared" si="5"/>
        <v>22015.317792622362</v>
      </c>
      <c r="H74" s="16">
        <f t="shared" si="5"/>
        <v>9817.8242998213009</v>
      </c>
      <c r="I74" s="16">
        <f t="shared" si="5"/>
        <v>4797.0810331398652</v>
      </c>
      <c r="J74" s="16">
        <f t="shared" si="5"/>
        <v>17148.808244439864</v>
      </c>
      <c r="L74" s="19"/>
      <c r="M74" s="19"/>
      <c r="O74" s="33"/>
    </row>
    <row r="75" spans="1:15" x14ac:dyDescent="0.25">
      <c r="A75" s="10" t="s">
        <v>22</v>
      </c>
      <c r="B75" s="16">
        <f t="shared" si="5"/>
        <v>5381.5566859748305</v>
      </c>
      <c r="C75" s="16">
        <f t="shared" si="5"/>
        <v>13133.399615293438</v>
      </c>
      <c r="D75" s="16">
        <f t="shared" si="5"/>
        <v>48454.546675226586</v>
      </c>
      <c r="E75" s="16">
        <f t="shared" si="5"/>
        <v>21436.546702864769</v>
      </c>
      <c r="F75" s="16">
        <f t="shared" si="5"/>
        <v>5518.4102179192641</v>
      </c>
      <c r="G75" s="16">
        <f t="shared" si="5"/>
        <v>22682.71944070439</v>
      </c>
      <c r="H75" s="16">
        <f t="shared" si="5"/>
        <v>9828.6247467740504</v>
      </c>
      <c r="I75" s="16">
        <f t="shared" si="5"/>
        <v>4728.0450594010399</v>
      </c>
      <c r="J75" s="16">
        <f t="shared" si="5"/>
        <v>17217.127894118923</v>
      </c>
      <c r="L75" s="19"/>
      <c r="M75" s="19"/>
      <c r="O75" s="33"/>
    </row>
    <row r="76" spans="1:15" x14ac:dyDescent="0.25">
      <c r="A76" s="10" t="s">
        <v>23</v>
      </c>
      <c r="B76" s="16">
        <f t="shared" si="5"/>
        <v>5259.7843671233377</v>
      </c>
      <c r="C76" s="16">
        <f t="shared" si="5"/>
        <v>13043.60355615407</v>
      </c>
      <c r="D76" s="16">
        <f t="shared" si="5"/>
        <v>48736.460261865483</v>
      </c>
      <c r="E76" s="16">
        <f t="shared" si="5"/>
        <v>21756.270156687577</v>
      </c>
      <c r="F76" s="16">
        <f t="shared" si="5"/>
        <v>5539.2045495278553</v>
      </c>
      <c r="G76" s="16">
        <f t="shared" si="5"/>
        <v>22743.006586867963</v>
      </c>
      <c r="H76" s="16">
        <f t="shared" si="5"/>
        <v>9919.8711360171183</v>
      </c>
      <c r="I76" s="16">
        <f t="shared" si="5"/>
        <v>4797.1131644198786</v>
      </c>
      <c r="J76" s="16">
        <f t="shared" si="5"/>
        <v>17307.06256518298</v>
      </c>
      <c r="L76" s="19"/>
      <c r="M76" s="19"/>
      <c r="O76" s="33"/>
    </row>
    <row r="77" spans="1:15" x14ac:dyDescent="0.25">
      <c r="A77" s="10" t="s">
        <v>24</v>
      </c>
      <c r="B77" s="16">
        <f t="shared" si="5"/>
        <v>4879.9885482704894</v>
      </c>
      <c r="C77" s="16">
        <f t="shared" si="5"/>
        <v>11967.749208003883</v>
      </c>
      <c r="D77" s="16">
        <f t="shared" si="5"/>
        <v>43953.672493452883</v>
      </c>
      <c r="E77" s="16">
        <f t="shared" si="5"/>
        <v>19579.049684883004</v>
      </c>
      <c r="F77" s="16">
        <f t="shared" si="5"/>
        <v>4854.2885609976311</v>
      </c>
      <c r="G77" s="16">
        <f t="shared" si="5"/>
        <v>19990.839700784723</v>
      </c>
      <c r="H77" s="16">
        <f t="shared" si="5"/>
        <v>8631.1153679805702</v>
      </c>
      <c r="I77" s="16">
        <f t="shared" si="5"/>
        <v>4194.059102583672</v>
      </c>
      <c r="J77" s="16">
        <f t="shared" si="5"/>
        <v>14570.320729494</v>
      </c>
      <c r="L77" s="19"/>
      <c r="M77" s="19"/>
      <c r="O77" s="33"/>
    </row>
    <row r="79" spans="1:15" x14ac:dyDescent="0.25">
      <c r="A79" s="1" t="s">
        <v>47</v>
      </c>
      <c r="B79" s="2" t="s">
        <v>48</v>
      </c>
    </row>
    <row r="80" spans="1:15" x14ac:dyDescent="0.25">
      <c r="A80" s="10" t="s">
        <v>13</v>
      </c>
      <c r="B80" s="16">
        <f>$B$17-SUM($B66:$J66)</f>
        <v>43388.051388751803</v>
      </c>
    </row>
    <row r="81" spans="1:4" x14ac:dyDescent="0.25">
      <c r="A81" s="10" t="s">
        <v>14</v>
      </c>
      <c r="B81" s="16">
        <f>$B$17-SUM($B67:$J67)</f>
        <v>52020.320703012141</v>
      </c>
    </row>
    <row r="82" spans="1:4" x14ac:dyDescent="0.25">
      <c r="A82" s="10" t="s">
        <v>15</v>
      </c>
      <c r="B82" s="16">
        <f>$B$17-SUM($B68:$J68)</f>
        <v>39533.374966923991</v>
      </c>
    </row>
    <row r="83" spans="1:4" x14ac:dyDescent="0.25">
      <c r="A83" s="10" t="s">
        <v>16</v>
      </c>
      <c r="B83" s="16">
        <f>$B$17-SUM($B69:$J69)</f>
        <v>9432.896442673984</v>
      </c>
    </row>
    <row r="84" spans="1:4" x14ac:dyDescent="0.25">
      <c r="A84" s="10" t="s">
        <v>17</v>
      </c>
      <c r="B84" s="16">
        <f>$B$17-SUM($B70:$J70)</f>
        <v>9767.4563378712046</v>
      </c>
    </row>
    <row r="85" spans="1:4" x14ac:dyDescent="0.25">
      <c r="A85" s="10" t="s">
        <v>18</v>
      </c>
      <c r="B85" s="16">
        <f t="shared" ref="B85:B91" si="6">$B$17-SUM($B71:$J71)</f>
        <v>24263.665694495299</v>
      </c>
    </row>
    <row r="86" spans="1:4" x14ac:dyDescent="0.25">
      <c r="A86" s="10" t="s">
        <v>19</v>
      </c>
      <c r="B86" s="16">
        <f t="shared" si="6"/>
        <v>40761.193533357597</v>
      </c>
    </row>
    <row r="87" spans="1:4" x14ac:dyDescent="0.25">
      <c r="A87" s="10" t="s">
        <v>20</v>
      </c>
      <c r="B87" s="16">
        <f t="shared" si="6"/>
        <v>29941.342920886105</v>
      </c>
    </row>
    <row r="88" spans="1:4" x14ac:dyDescent="0.25">
      <c r="A88" s="10" t="s">
        <v>21</v>
      </c>
      <c r="B88" s="16">
        <f t="shared" si="6"/>
        <v>11608.89879694386</v>
      </c>
    </row>
    <row r="89" spans="1:4" x14ac:dyDescent="0.25">
      <c r="A89" s="10" t="s">
        <v>22</v>
      </c>
      <c r="B89" s="16">
        <f t="shared" si="6"/>
        <v>5607.4193195939006</v>
      </c>
    </row>
    <row r="90" spans="1:4" x14ac:dyDescent="0.25">
      <c r="A90" s="10" t="s">
        <v>23</v>
      </c>
      <c r="B90" s="16">
        <f t="shared" si="6"/>
        <v>4886.0200140249217</v>
      </c>
    </row>
    <row r="91" spans="1:4" x14ac:dyDescent="0.25">
      <c r="A91" s="10" t="s">
        <v>24</v>
      </c>
      <c r="B91" s="16">
        <f t="shared" si="6"/>
        <v>21367.312961420306</v>
      </c>
    </row>
    <row r="92" spans="1:4" x14ac:dyDescent="0.25">
      <c r="A92" s="18" t="s">
        <v>49</v>
      </c>
      <c r="B92" s="21">
        <f>SUM($B$80:$B$91)/$B$17</f>
        <v>1.8999999999999988</v>
      </c>
    </row>
    <row r="94" spans="1:4" x14ac:dyDescent="0.25">
      <c r="A94" s="1" t="s">
        <v>50</v>
      </c>
      <c r="B94" s="41">
        <f>(SUM($B$80:$B$91)-$D$95*$B$17)/12</f>
        <v>-1.4551915228366852E-11</v>
      </c>
      <c r="D94" s="1" t="s">
        <v>52</v>
      </c>
    </row>
    <row r="95" spans="1:4" x14ac:dyDescent="0.25">
      <c r="A95" s="1" t="s">
        <v>51</v>
      </c>
      <c r="D95" s="20">
        <v>1.9</v>
      </c>
    </row>
    <row r="96" spans="1:4" ht="16.5" thickBot="1" x14ac:dyDescent="0.3"/>
    <row r="97" spans="1:2" ht="16.5" thickBot="1" x14ac:dyDescent="0.3">
      <c r="A97" s="1" t="s">
        <v>55</v>
      </c>
      <c r="B97" s="34">
        <f>(MIN($K$52:$K$63)+$B$94)*1000</f>
        <v>-1.4551915228366852E-8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="85" zoomScaleNormal="85" workbookViewId="0">
      <selection activeCell="E17" sqref="E17:P17"/>
    </sheetView>
  </sheetViews>
  <sheetFormatPr defaultRowHeight="15.75" x14ac:dyDescent="0.25"/>
  <cols>
    <col min="1" max="1" width="24.125" style="1" bestFit="1" customWidth="1"/>
    <col min="2" max="3" width="9.75" style="1" customWidth="1"/>
    <col min="4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1" x14ac:dyDescent="0.25">
      <c r="J1" s="10" t="s">
        <v>38</v>
      </c>
    </row>
    <row r="2" spans="1:11" x14ac:dyDescent="0.25">
      <c r="B2" s="11" t="s">
        <v>29</v>
      </c>
      <c r="C2" s="11" t="s">
        <v>30</v>
      </c>
      <c r="D2" s="11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1" t="s">
        <v>36</v>
      </c>
      <c r="J2" s="11" t="s">
        <v>37</v>
      </c>
    </row>
    <row r="3" spans="1:11" x14ac:dyDescent="0.25">
      <c r="A3" s="1" t="s">
        <v>43</v>
      </c>
    </row>
    <row r="4" spans="1:11" x14ac:dyDescent="0.25">
      <c r="A4" s="10" t="s">
        <v>13</v>
      </c>
      <c r="B4" s="23">
        <f>'計算用(期待容量)'!B4</f>
        <v>3984.801442596674</v>
      </c>
      <c r="C4" s="23">
        <f>'計算用(期待容量)'!C4</f>
        <v>10414.000659727313</v>
      </c>
      <c r="D4" s="23">
        <f>'計算用(期待容量)'!D4</f>
        <v>38345.222629796845</v>
      </c>
      <c r="E4" s="23">
        <f>'計算用(期待容量)'!E4</f>
        <v>18498.051948051947</v>
      </c>
      <c r="F4" s="23">
        <f>'計算用(期待容量)'!F4</f>
        <v>3813.3006720457151</v>
      </c>
      <c r="G4" s="23">
        <f>'計算用(期待容量)'!G4</f>
        <v>17842.589820359281</v>
      </c>
      <c r="H4" s="23">
        <f>'計算用(期待容量)'!H4</f>
        <v>7435.8566487317448</v>
      </c>
      <c r="I4" s="23">
        <f>'計算用(期待容量)'!I4</f>
        <v>3411.3654618473897</v>
      </c>
      <c r="J4" s="23">
        <f>'計算用(期待容量)'!J4</f>
        <v>10286.140122360372</v>
      </c>
      <c r="K4" s="8"/>
    </row>
    <row r="5" spans="1:11" x14ac:dyDescent="0.25">
      <c r="A5" s="10" t="s">
        <v>14</v>
      </c>
      <c r="B5" s="23">
        <f>'計算用(期待容量)'!B5</f>
        <v>3605.4866760168302</v>
      </c>
      <c r="C5" s="23">
        <f>'計算用(期待容量)'!C5</f>
        <v>9703.8427649904697</v>
      </c>
      <c r="D5" s="23">
        <f>'計算用(期待容量)'!D5</f>
        <v>37113.208803611735</v>
      </c>
      <c r="E5" s="23">
        <f>'計算用(期待容量)'!E5</f>
        <v>18686.2012987013</v>
      </c>
      <c r="F5" s="23">
        <f>'計算用(期待容量)'!F5</f>
        <v>3625.5944807742608</v>
      </c>
      <c r="G5" s="23">
        <f>'計算用(期待容量)'!G5</f>
        <v>18365.052395209579</v>
      </c>
      <c r="H5" s="23">
        <f>'計算用(期待容量)'!H5</f>
        <v>7487.8766333589547</v>
      </c>
      <c r="I5" s="23">
        <f>'計算用(期待容量)'!I5</f>
        <v>3431.0843373493976</v>
      </c>
      <c r="J5" s="23">
        <f>'計算用(期待容量)'!J5</f>
        <v>10445.297019932899</v>
      </c>
      <c r="K5" s="8"/>
    </row>
    <row r="6" spans="1:11" x14ac:dyDescent="0.25">
      <c r="A6" s="10" t="s">
        <v>15</v>
      </c>
      <c r="B6" s="23">
        <f>'計算用(期待容量)'!B6</f>
        <v>3624.4524143458225</v>
      </c>
      <c r="C6" s="23">
        <f>'計算用(期待容量)'!C6</f>
        <v>10462.465474270635</v>
      </c>
      <c r="D6" s="23">
        <f>'計算用(期待容量)'!D6</f>
        <v>41014.934537246052</v>
      </c>
      <c r="E6" s="23">
        <f>'計算用(期待容量)'!E6</f>
        <v>20141.883116883117</v>
      </c>
      <c r="F6" s="23">
        <f>'計算用(期待容量)'!F6</f>
        <v>3981.2483168675426</v>
      </c>
      <c r="G6" s="23">
        <f>'計算用(期待容量)'!G6</f>
        <v>21046.369760479043</v>
      </c>
      <c r="H6" s="23">
        <f>'計算用(期待容量)'!H6</f>
        <v>8218.1571867794009</v>
      </c>
      <c r="I6" s="23">
        <f>'計算用(期待容量)'!I6</f>
        <v>3914.1967871485945</v>
      </c>
      <c r="J6" s="23">
        <f>'計算用(期待容量)'!J6</f>
        <v>11879.711071640024</v>
      </c>
      <c r="K6" s="8"/>
    </row>
    <row r="7" spans="1:11" x14ac:dyDescent="0.25">
      <c r="A7" s="10" t="s">
        <v>16</v>
      </c>
      <c r="B7" s="23">
        <f>'計算用(期待容量)'!B7</f>
        <v>4091.9787081339714</v>
      </c>
      <c r="C7" s="23">
        <f>'計算用(期待容量)'!C7</f>
        <v>12445.85006589658</v>
      </c>
      <c r="D7" s="23">
        <f>'計算用(期待容量)'!D7</f>
        <v>52951.494074492097</v>
      </c>
      <c r="E7" s="23">
        <f>'計算用(期待容量)'!E7</f>
        <v>24400</v>
      </c>
      <c r="F7" s="23">
        <f>'計算用(期待容量)'!F7</f>
        <v>4909.8999999999996</v>
      </c>
      <c r="G7" s="23">
        <f>'計算用(期待容量)'!G7</f>
        <v>26340</v>
      </c>
      <c r="H7" s="23">
        <f>'計算用(期待容量)'!H7</f>
        <v>10412</v>
      </c>
      <c r="I7" s="23">
        <f>'計算用(期待容量)'!I7</f>
        <v>4910</v>
      </c>
      <c r="J7" s="23">
        <f>'計算用(期待容量)'!J7</f>
        <v>15216</v>
      </c>
      <c r="K7" s="8"/>
    </row>
    <row r="8" spans="1:11" x14ac:dyDescent="0.25">
      <c r="A8" s="10" t="s">
        <v>17</v>
      </c>
      <c r="B8" s="23">
        <f>'計算用(期待容量)'!B8</f>
        <v>4181</v>
      </c>
      <c r="C8" s="23">
        <f>'計算用(期待容量)'!C8</f>
        <v>12721</v>
      </c>
      <c r="D8" s="23">
        <f>'計算用(期待容量)'!D8</f>
        <v>52950</v>
      </c>
      <c r="E8" s="23">
        <f>'計算用(期待容量)'!E8</f>
        <v>24400</v>
      </c>
      <c r="F8" s="23">
        <f>'計算用(期待容量)'!F8</f>
        <v>4909.8999999999996</v>
      </c>
      <c r="G8" s="23">
        <f>'計算用(期待容量)'!G8</f>
        <v>26340</v>
      </c>
      <c r="H8" s="23">
        <f>'計算用(期待容量)'!H8</f>
        <v>10412</v>
      </c>
      <c r="I8" s="23">
        <f>'計算用(期待容量)'!I8</f>
        <v>4910</v>
      </c>
      <c r="J8" s="23">
        <f>'計算用(期待容量)'!J8</f>
        <v>15216</v>
      </c>
      <c r="K8" s="8"/>
    </row>
    <row r="9" spans="1:11" x14ac:dyDescent="0.25">
      <c r="A9" s="10" t="s">
        <v>18</v>
      </c>
      <c r="B9" s="23">
        <f>'計算用(期待容量)'!B9</f>
        <v>3931.9404306220094</v>
      </c>
      <c r="C9" s="23">
        <f>'計算用(期待容量)'!C9</f>
        <v>11385.68454918986</v>
      </c>
      <c r="D9" s="23">
        <f>'計算用(期待容量)'!D9</f>
        <v>45310.896726862302</v>
      </c>
      <c r="E9" s="23">
        <f>'計算用(期待容量)'!E9</f>
        <v>22360.064935064936</v>
      </c>
      <c r="F9" s="23">
        <f>'計算用(期待容量)'!F9</f>
        <v>4366.5399726352643</v>
      </c>
      <c r="G9" s="23">
        <f>'計算用(期待容量)'!G9</f>
        <v>22732.050898203594</v>
      </c>
      <c r="H9" s="23">
        <f>'計算用(期待容量)'!H9</f>
        <v>9105.4980784012296</v>
      </c>
      <c r="I9" s="23">
        <f>'計算用(期待容量)'!I9</f>
        <v>4288.8554216867469</v>
      </c>
      <c r="J9" s="23">
        <f>'計算用(期待容量)'!J9</f>
        <v>13117.931715018749</v>
      </c>
      <c r="K9" s="8"/>
    </row>
    <row r="10" spans="1:11" x14ac:dyDescent="0.25">
      <c r="A10" s="10" t="s">
        <v>19</v>
      </c>
      <c r="B10" s="23">
        <f>'計算用(期待容量)'!B10</f>
        <v>4354.1342416349426</v>
      </c>
      <c r="C10" s="23">
        <f>'計算用(期待容量)'!C10</f>
        <v>10427.847749596833</v>
      </c>
      <c r="D10" s="23">
        <f>'計算用(期待容量)'!D10</f>
        <v>37638.027370203163</v>
      </c>
      <c r="E10" s="23">
        <f>'計算用(期待容量)'!E10</f>
        <v>19478.409090909092</v>
      </c>
      <c r="F10" s="23">
        <f>'計算用(期待容量)'!F10</f>
        <v>3689.809756735548</v>
      </c>
      <c r="G10" s="23">
        <f>'計算用(期待容量)'!G10</f>
        <v>18808.652694610777</v>
      </c>
      <c r="H10" s="23">
        <f>'計算用(期待容量)'!H10</f>
        <v>7796.9953881629517</v>
      </c>
      <c r="I10" s="23">
        <f>'計算用(期待容量)'!I10</f>
        <v>3539.5381526104416</v>
      </c>
      <c r="J10" s="23">
        <f>'計算用(期待容量)'!J10</f>
        <v>11179.020327610026</v>
      </c>
      <c r="K10" s="8"/>
    </row>
    <row r="11" spans="1:11" x14ac:dyDescent="0.25">
      <c r="A11" s="10" t="s">
        <v>20</v>
      </c>
      <c r="B11" s="23">
        <f>'計算用(期待容量)'!B11</f>
        <v>4532.8114606291329</v>
      </c>
      <c r="C11" s="23">
        <f>'計算用(期待容量)'!C11</f>
        <v>11630.56641254948</v>
      </c>
      <c r="D11" s="23">
        <f>'計算用(期待容量)'!D11</f>
        <v>40007.430304740403</v>
      </c>
      <c r="E11" s="23">
        <f>'計算用(期待容量)'!E11</f>
        <v>19260.551948051947</v>
      </c>
      <c r="F11" s="23">
        <f>'計算用(期待容量)'!F11</f>
        <v>4070.1617758908628</v>
      </c>
      <c r="G11" s="23">
        <f>'計算用(期待容量)'!G11</f>
        <v>19557.844311377245</v>
      </c>
      <c r="H11" s="23">
        <f>'計算用(期待容量)'!H11</f>
        <v>8345.2059953881635</v>
      </c>
      <c r="I11" s="23">
        <f>'計算用(期待容量)'!I11</f>
        <v>3647.9919678714859</v>
      </c>
      <c r="J11" s="23">
        <f>'計算用(期待容量)'!J11</f>
        <v>11405.243339253997</v>
      </c>
      <c r="K11" s="8"/>
    </row>
    <row r="12" spans="1:11" x14ac:dyDescent="0.25">
      <c r="A12" s="10" t="s">
        <v>21</v>
      </c>
      <c r="B12" s="23">
        <f>'計算用(期待容量)'!B12</f>
        <v>4882.180324584252</v>
      </c>
      <c r="C12" s="23">
        <f>'計算用(期待容量)'!C12</f>
        <v>12970.766896349509</v>
      </c>
      <c r="D12" s="23">
        <f>'計算用(期待容量)'!D12</f>
        <v>44339.449492099324</v>
      </c>
      <c r="E12" s="23">
        <f>'計算用(期待容量)'!E12</f>
        <v>21686.688311688311</v>
      </c>
      <c r="F12" s="23">
        <f>'計算用(期待容量)'!F12</f>
        <v>4618.4614398680051</v>
      </c>
      <c r="G12" s="23">
        <f>'計算用(期待容量)'!G12</f>
        <v>23500.958083832335</v>
      </c>
      <c r="H12" s="23">
        <f>'計算用(期待容量)'!H12</f>
        <v>10072.869715603381</v>
      </c>
      <c r="I12" s="23">
        <f>'計算用(期待容量)'!I12</f>
        <v>4525.4819277108436</v>
      </c>
      <c r="J12" s="23">
        <f>'計算用(期待容量)'!J12</f>
        <v>14587.380303927373</v>
      </c>
      <c r="K12" s="8"/>
    </row>
    <row r="13" spans="1:11" x14ac:dyDescent="0.25">
      <c r="A13" s="10" t="s">
        <v>22</v>
      </c>
      <c r="B13" s="23">
        <f>'計算用(期待容量)'!B13</f>
        <v>4982</v>
      </c>
      <c r="C13" s="23">
        <f>'計算用(期待容量)'!C13</f>
        <v>13493</v>
      </c>
      <c r="D13" s="23">
        <f>'計算用(期待容量)'!D13</f>
        <v>47535.972065462753</v>
      </c>
      <c r="E13" s="23">
        <f>'計算用(期待容量)'!E13</f>
        <v>22746.266233766233</v>
      </c>
      <c r="F13" s="23">
        <f>'計算用(期待容量)'!F13</f>
        <v>4860.5036338759328</v>
      </c>
      <c r="G13" s="23">
        <f>'計算用(期待容量)'!G13</f>
        <v>24240.291916167665</v>
      </c>
      <c r="H13" s="23">
        <f>'計算用(期待容量)'!H13</f>
        <v>10313.962336664104</v>
      </c>
      <c r="I13" s="23">
        <f>'計算用(期待容量)'!I13</f>
        <v>4525.4819277108436</v>
      </c>
      <c r="J13" s="23">
        <f>'計算用(期待容量)'!J13</f>
        <v>14778.568778369845</v>
      </c>
      <c r="K13" s="8"/>
    </row>
    <row r="14" spans="1:11" x14ac:dyDescent="0.25">
      <c r="A14" s="10" t="s">
        <v>23</v>
      </c>
      <c r="B14" s="23">
        <f>'計算用(期待容量)'!B14</f>
        <v>4913.1244239631333</v>
      </c>
      <c r="C14" s="23">
        <f>'計算用(期待容量)'!C14</f>
        <v>13345.627400674388</v>
      </c>
      <c r="D14" s="23">
        <f>'計算用(期待容量)'!D14</f>
        <v>47535.673250564338</v>
      </c>
      <c r="E14" s="23">
        <f>'計算用(期待容量)'!E14</f>
        <v>22746.266233766233</v>
      </c>
      <c r="F14" s="23">
        <f>'計算用(期待容量)'!F14</f>
        <v>4860.5036338759328</v>
      </c>
      <c r="G14" s="23">
        <f>'計算用(期待容量)'!G14</f>
        <v>24240.291916167665</v>
      </c>
      <c r="H14" s="23">
        <f>'計算用(期待容量)'!H14</f>
        <v>10313.962336664104</v>
      </c>
      <c r="I14" s="23">
        <f>'計算用(期待容量)'!I14</f>
        <v>4525.4819277108436</v>
      </c>
      <c r="J14" s="23">
        <f>'計算用(期待容量)'!J14</f>
        <v>14778.568778369845</v>
      </c>
      <c r="K14" s="8"/>
    </row>
    <row r="15" spans="1:11" x14ac:dyDescent="0.25">
      <c r="A15" s="10" t="s">
        <v>24</v>
      </c>
      <c r="B15" s="23">
        <f>'計算用(期待容量)'!B15</f>
        <v>4533.80965738329</v>
      </c>
      <c r="C15" s="23">
        <f>'計算用(期待容量)'!C15</f>
        <v>12399.079900307872</v>
      </c>
      <c r="D15" s="23">
        <f>'計算用(期待容量)'!D15</f>
        <v>43155.744074492097</v>
      </c>
      <c r="E15" s="23">
        <f>'計算用(期待容量)'!E15</f>
        <v>20775.64935064935</v>
      </c>
      <c r="F15" s="23">
        <f>'計算用(期待容量)'!F15</f>
        <v>4499.9101611702445</v>
      </c>
      <c r="G15" s="23">
        <f>'計算用(期待容量)'!G15</f>
        <v>21598.405688622755</v>
      </c>
      <c r="H15" s="23">
        <f>'計算用(期待容量)'!H15</f>
        <v>9104.4976940814759</v>
      </c>
      <c r="I15" s="23">
        <f>'計算用(期待容量)'!I15</f>
        <v>4042.3694779116468</v>
      </c>
      <c r="J15" s="23">
        <f>'計算用(期待容量)'!J15</f>
        <v>12567.388987566608</v>
      </c>
      <c r="K15" s="8"/>
    </row>
    <row r="16" spans="1:11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31"/>
    </row>
    <row r="17" spans="1:12" x14ac:dyDescent="0.25">
      <c r="A17" s="1" t="s">
        <v>44</v>
      </c>
      <c r="B17" s="25">
        <f>'計算用(期待容量)'!B17</f>
        <v>153988.39635787118</v>
      </c>
      <c r="C17" s="24"/>
      <c r="D17" s="24"/>
      <c r="E17" s="24"/>
      <c r="F17" s="24"/>
      <c r="G17" s="24"/>
      <c r="H17" s="24"/>
      <c r="I17" s="24"/>
      <c r="J17" s="24"/>
      <c r="K17" s="31"/>
    </row>
    <row r="18" spans="1:12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31"/>
    </row>
    <row r="19" spans="1:12" x14ac:dyDescent="0.25">
      <c r="A19" s="1" t="s">
        <v>39</v>
      </c>
      <c r="B19" s="26">
        <f>'計算用(期待容量)'!B19</f>
        <v>0.18710000000000002</v>
      </c>
      <c r="C19" s="26">
        <f>'計算用(期待容量)'!C19</f>
        <v>0.1522</v>
      </c>
      <c r="D19" s="26">
        <f>'計算用(期待容量)'!D19</f>
        <v>3.85E-2</v>
      </c>
      <c r="E19" s="26">
        <f>'計算用(期待容量)'!E19</f>
        <v>-6.6E-3</v>
      </c>
      <c r="F19" s="26">
        <f>'計算用(期待容量)'!F19</f>
        <v>0.25079999999999997</v>
      </c>
      <c r="G19" s="26">
        <f>'計算用(期待容量)'!G19</f>
        <v>-1.8100000000000002E-2</v>
      </c>
      <c r="H19" s="26">
        <f>'計算用(期待容量)'!H19</f>
        <v>3.39E-2</v>
      </c>
      <c r="I19" s="26">
        <f>'計算用(期待容量)'!I19</f>
        <v>0.1323</v>
      </c>
      <c r="J19" s="26">
        <f>'計算用(期待容量)'!J19</f>
        <v>0.221</v>
      </c>
      <c r="K19" s="8"/>
    </row>
    <row r="20" spans="1:12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8"/>
      <c r="L20" s="14"/>
    </row>
    <row r="21" spans="1:12" x14ac:dyDescent="0.25">
      <c r="A21" s="1" t="s">
        <v>42</v>
      </c>
      <c r="B21" s="26">
        <f>'計算用(期待容量)'!B21</f>
        <v>0.01</v>
      </c>
      <c r="C21" s="26">
        <f>B21</f>
        <v>0.01</v>
      </c>
      <c r="D21" s="26">
        <f t="shared" ref="D21:J21" si="0">C21</f>
        <v>0.01</v>
      </c>
      <c r="E21" s="26">
        <f t="shared" si="0"/>
        <v>0.01</v>
      </c>
      <c r="F21" s="26">
        <f t="shared" si="0"/>
        <v>0.01</v>
      </c>
      <c r="G21" s="26">
        <f t="shared" si="0"/>
        <v>0.01</v>
      </c>
      <c r="H21" s="26">
        <f t="shared" si="0"/>
        <v>0.01</v>
      </c>
      <c r="I21" s="26">
        <f t="shared" si="0"/>
        <v>0.01</v>
      </c>
      <c r="J21" s="26">
        <f t="shared" si="0"/>
        <v>0.01</v>
      </c>
      <c r="K21" s="8"/>
      <c r="L21" s="14"/>
    </row>
    <row r="22" spans="1:12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8"/>
      <c r="L22" s="14"/>
    </row>
    <row r="23" spans="1:12" x14ac:dyDescent="0.25">
      <c r="A23" s="1" t="s">
        <v>40</v>
      </c>
      <c r="B23" s="27"/>
      <c r="C23" s="27"/>
      <c r="D23" s="27"/>
      <c r="E23" s="27"/>
      <c r="F23" s="27"/>
      <c r="G23" s="27"/>
      <c r="H23" s="27"/>
      <c r="I23" s="27"/>
      <c r="J23" s="27"/>
      <c r="K23" s="8"/>
    </row>
    <row r="24" spans="1:12" x14ac:dyDescent="0.25">
      <c r="A24" s="10" t="s">
        <v>13</v>
      </c>
      <c r="B24" s="23">
        <f>'計算用(期待容量)'!B24</f>
        <v>733.49359875990217</v>
      </c>
      <c r="C24" s="23">
        <f>'計算用(期待容量)'!C24</f>
        <v>2691.8873704648422</v>
      </c>
      <c r="D24" s="23">
        <f>'計算用(期待容量)'!D24</f>
        <v>1761.2591634654027</v>
      </c>
      <c r="E24" s="23">
        <f>'計算用(期待容量)'!E24</f>
        <v>1682.918037379221</v>
      </c>
      <c r="F24" s="23">
        <f>'計算用(期待容量)'!F24</f>
        <v>1134.5917503319988</v>
      </c>
      <c r="G24" s="23">
        <f>'計算用(期待容量)'!G24</f>
        <v>1823.1164326930427</v>
      </c>
      <c r="H24" s="23">
        <f>'計算用(期待容量)'!H24</f>
        <v>890.26862856751904</v>
      </c>
      <c r="I24" s="23">
        <f>'計算用(期待容量)'!I24</f>
        <v>403.47952507275204</v>
      </c>
      <c r="J24" s="23">
        <f>'計算用(期待容量)'!J24</f>
        <v>745.11549326536715</v>
      </c>
      <c r="K24" s="8"/>
    </row>
    <row r="25" spans="1:12" x14ac:dyDescent="0.25">
      <c r="A25" s="10" t="s">
        <v>14</v>
      </c>
      <c r="B25" s="23">
        <f>'計算用(期待容量)'!B25</f>
        <v>927.38389642740754</v>
      </c>
      <c r="C25" s="23">
        <f>'計算用(期待容量)'!C25</f>
        <v>3365.9356367419359</v>
      </c>
      <c r="D25" s="23">
        <f>'計算用(期待容量)'!D25</f>
        <v>3683.3680131429956</v>
      </c>
      <c r="E25" s="23">
        <f>'計算用(期待容量)'!E25</f>
        <v>2853.8539263381504</v>
      </c>
      <c r="F25" s="23">
        <f>'計算用(期待容量)'!F25</f>
        <v>1332.3441198874132</v>
      </c>
      <c r="G25" s="23">
        <f>'計算用(期待容量)'!G25</f>
        <v>2717.8430394556849</v>
      </c>
      <c r="H25" s="23">
        <f>'計算用(期待容量)'!H25</f>
        <v>1662.2681825917293</v>
      </c>
      <c r="I25" s="23">
        <f>'計算用(期待容量)'!I25</f>
        <v>860.78865119237071</v>
      </c>
      <c r="J25" s="23">
        <f>'計算用(期待容量)'!J25</f>
        <v>1266.5345342223038</v>
      </c>
      <c r="K25" s="8"/>
    </row>
    <row r="26" spans="1:12" x14ac:dyDescent="0.25">
      <c r="A26" s="10" t="s">
        <v>15</v>
      </c>
      <c r="B26" s="23">
        <f>'計算用(期待容量)'!B26</f>
        <v>848.55378190148724</v>
      </c>
      <c r="C26" s="23">
        <f>'計算用(期待容量)'!C26</f>
        <v>2999.8239112739629</v>
      </c>
      <c r="D26" s="23">
        <f>'計算用(期待容量)'!D26</f>
        <v>3943.2426674628596</v>
      </c>
      <c r="E26" s="23">
        <f>'計算用(期待容量)'!E26</f>
        <v>2995.2634030980853</v>
      </c>
      <c r="F26" s="23">
        <f>'計算用(期待容量)'!F26</f>
        <v>1163.5816079126394</v>
      </c>
      <c r="G26" s="23">
        <f>'計算用(期待容量)'!G26</f>
        <v>2810.2692921849475</v>
      </c>
      <c r="H26" s="23">
        <f>'計算用(期待容量)'!H26</f>
        <v>1525.6353008396884</v>
      </c>
      <c r="I26" s="23">
        <f>'計算用(期待容量)'!I26</f>
        <v>821.25561299164724</v>
      </c>
      <c r="J26" s="23">
        <f>'計算用(期待容量)'!J26</f>
        <v>1719.6844223346952</v>
      </c>
      <c r="K26" s="8"/>
    </row>
    <row r="27" spans="1:12" x14ac:dyDescent="0.25">
      <c r="A27" s="10" t="s">
        <v>16</v>
      </c>
      <c r="B27" s="23">
        <f>'計算用(期待容量)'!B27</f>
        <v>764.33149530539686</v>
      </c>
      <c r="C27" s="23">
        <f>'計算用(期待容量)'!C27</f>
        <v>2934.8150566617451</v>
      </c>
      <c r="D27" s="23">
        <f>'計算用(期待容量)'!D27</f>
        <v>5170.2746440525343</v>
      </c>
      <c r="E27" s="23">
        <f>'計算用(期待容量)'!E27</f>
        <v>3514.7356803211774</v>
      </c>
      <c r="F27" s="23">
        <f>'計算用(期待容量)'!F27</f>
        <v>1241.8425053441952</v>
      </c>
      <c r="G27" s="23">
        <f>'計算用(期待容量)'!G27</f>
        <v>3201.7030541057734</v>
      </c>
      <c r="H27" s="23">
        <f>'計算用(期待容量)'!H27</f>
        <v>2216.9171339968402</v>
      </c>
      <c r="I27" s="23">
        <f>'計算用(期待容量)'!I27</f>
        <v>1098.0363970985181</v>
      </c>
      <c r="J27" s="23">
        <f>'計算用(期待容量)'!J27</f>
        <v>2193.2440331137832</v>
      </c>
      <c r="K27" s="8"/>
    </row>
    <row r="28" spans="1:12" x14ac:dyDescent="0.25">
      <c r="A28" s="10" t="s">
        <v>17</v>
      </c>
      <c r="B28" s="23">
        <f>'計算用(期待容量)'!B28</f>
        <v>745.67622874682991</v>
      </c>
      <c r="C28" s="23">
        <f>'計算用(期待容量)'!C28</f>
        <v>3146.533860549127</v>
      </c>
      <c r="D28" s="23">
        <f>'計算用(期待容量)'!D28</f>
        <v>5419.9742621498126</v>
      </c>
      <c r="E28" s="23">
        <f>'計算用(期待容量)'!E28</f>
        <v>3941.8925618964022</v>
      </c>
      <c r="F28" s="23">
        <f>'計算用(期待容量)'!F28</f>
        <v>1136.2873750668168</v>
      </c>
      <c r="G28" s="23">
        <f>'計算用(期待容量)'!G28</f>
        <v>3103.8853514951475</v>
      </c>
      <c r="H28" s="23">
        <f>'計算用(期待容量)'!H28</f>
        <v>2288.8346499496201</v>
      </c>
      <c r="I28" s="23">
        <f>'計算用(期待容量)'!I28</f>
        <v>1188.3113529672999</v>
      </c>
      <c r="J28" s="23">
        <f>'計算用(期待容量)'!J28</f>
        <v>2123.8443571789626</v>
      </c>
      <c r="K28" s="8"/>
    </row>
    <row r="29" spans="1:12" x14ac:dyDescent="0.25">
      <c r="A29" s="10" t="s">
        <v>18</v>
      </c>
      <c r="B29" s="23">
        <f>'計算用(期待容量)'!B29</f>
        <v>631.705285570662</v>
      </c>
      <c r="C29" s="23">
        <f>'計算用(期待容量)'!C29</f>
        <v>2517.7305634635268</v>
      </c>
      <c r="D29" s="23">
        <f>'計算用(期待容量)'!D29</f>
        <v>3824.0605997543817</v>
      </c>
      <c r="E29" s="23">
        <f>'計算用(期待容量)'!E29</f>
        <v>2731.0263331807646</v>
      </c>
      <c r="F29" s="23">
        <f>'計算用(期待容量)'!F29</f>
        <v>858.77780297433037</v>
      </c>
      <c r="G29" s="23">
        <f>'計算用(期待容量)'!G29</f>
        <v>2323.5871563025166</v>
      </c>
      <c r="H29" s="23">
        <f>'計算用(期待容量)'!H29</f>
        <v>1441.9795861620928</v>
      </c>
      <c r="I29" s="23">
        <f>'計算用(期待容量)'!I29</f>
        <v>816.91404336057303</v>
      </c>
      <c r="J29" s="23">
        <f>'計算用(期待容量)'!J29</f>
        <v>1619.2386292311708</v>
      </c>
      <c r="K29" s="8"/>
    </row>
    <row r="30" spans="1:12" x14ac:dyDescent="0.25">
      <c r="A30" s="10" t="s">
        <v>19</v>
      </c>
      <c r="B30" s="23">
        <f>'計算用(期待容量)'!B30</f>
        <v>594.89713156842981</v>
      </c>
      <c r="C30" s="23">
        <f>'計算用(期待容量)'!C30</f>
        <v>2168.5588987422366</v>
      </c>
      <c r="D30" s="23">
        <f>'計算用(期待容量)'!D30</f>
        <v>2415.8310827332257</v>
      </c>
      <c r="E30" s="23">
        <f>'計算用(期待容量)'!E30</f>
        <v>1926.8877272811942</v>
      </c>
      <c r="F30" s="23">
        <f>'計算用(期待容量)'!F30</f>
        <v>728.96583346051966</v>
      </c>
      <c r="G30" s="23">
        <f>'計算用(期待容量)'!G30</f>
        <v>1611.2021618265221</v>
      </c>
      <c r="H30" s="23">
        <f>'計算用(期待容量)'!H30</f>
        <v>1096.2640881269335</v>
      </c>
      <c r="I30" s="23">
        <f>'計算用(期待容量)'!I30</f>
        <v>609.18821151790553</v>
      </c>
      <c r="J30" s="23">
        <f>'計算用(期待容量)'!J30</f>
        <v>1212.9748647430511</v>
      </c>
      <c r="K30" s="8"/>
    </row>
    <row r="31" spans="1:12" x14ac:dyDescent="0.25">
      <c r="A31" s="10" t="s">
        <v>20</v>
      </c>
      <c r="B31" s="23">
        <f>'計算用(期待容量)'!B31</f>
        <v>664.53021794856647</v>
      </c>
      <c r="C31" s="23">
        <f>'計算用(期待容量)'!C31</f>
        <v>1962.18128673961</v>
      </c>
      <c r="D31" s="23">
        <f>'計算用(期待容量)'!D31</f>
        <v>1159.6762453251897</v>
      </c>
      <c r="E31" s="23">
        <f>'計算用(期待容量)'!E31</f>
        <v>943.44055536686665</v>
      </c>
      <c r="F31" s="23">
        <f>'計算用(期待容量)'!F31</f>
        <v>649.03301167358541</v>
      </c>
      <c r="G31" s="23">
        <f>'計算用(期待容量)'!G31</f>
        <v>952.67862716643833</v>
      </c>
      <c r="H31" s="23">
        <f>'計算用(期待容量)'!H31</f>
        <v>423.43571933281197</v>
      </c>
      <c r="I31" s="23">
        <f>'計算用(期待容量)'!I31</f>
        <v>238.66524143121009</v>
      </c>
      <c r="J31" s="23">
        <f>'計算用(期待容量)'!J31</f>
        <v>626.0090950157014</v>
      </c>
      <c r="K31" s="8"/>
    </row>
    <row r="32" spans="1:12" x14ac:dyDescent="0.25">
      <c r="A32" s="10" t="s">
        <v>21</v>
      </c>
      <c r="B32" s="23">
        <f>'計算用(期待容量)'!B32</f>
        <v>662.38496854288826</v>
      </c>
      <c r="C32" s="23">
        <f>'計算用(期待容量)'!C32</f>
        <v>2444.1494449300362</v>
      </c>
      <c r="D32" s="23">
        <f>'計算用(期待容量)'!D32</f>
        <v>1234.0096528264617</v>
      </c>
      <c r="E32" s="23">
        <f>'計算用(期待容量)'!E32</f>
        <v>1305.9405241421134</v>
      </c>
      <c r="F32" s="23">
        <f>'計算用(期待容量)'!F32</f>
        <v>745.42459995154127</v>
      </c>
      <c r="G32" s="23">
        <f>'計算用(期待容量)'!G32</f>
        <v>1295.2825307309317</v>
      </c>
      <c r="H32" s="23">
        <f>'計算用(期待容量)'!H32</f>
        <v>697.24439629706978</v>
      </c>
      <c r="I32" s="23">
        <f>'計算用(期待容量)'!I32</f>
        <v>372.37697288423175</v>
      </c>
      <c r="J32" s="23">
        <f>'計算用(期待容量)'!J32</f>
        <v>808.25690969473317</v>
      </c>
      <c r="K32" s="8"/>
    </row>
    <row r="33" spans="1:11" x14ac:dyDescent="0.25">
      <c r="A33" s="10" t="s">
        <v>22</v>
      </c>
      <c r="B33" s="23">
        <f>'計算用(期待容量)'!B33</f>
        <v>582.39551402516975</v>
      </c>
      <c r="C33" s="23">
        <f>'計算用(期待容量)'!C33</f>
        <v>2548.1649847065637</v>
      </c>
      <c r="D33" s="23">
        <f>'計算用(期待容量)'!D33</f>
        <v>1386.9200354111115</v>
      </c>
      <c r="E33" s="23">
        <f>'計算用(期待容量)'!E33</f>
        <v>1387.0568360962648</v>
      </c>
      <c r="F33" s="23">
        <f>'計算用(期待容量)'!F33</f>
        <v>609.71276367151097</v>
      </c>
      <c r="G33" s="23">
        <f>'計算用(期待容量)'!G33</f>
        <v>1361.2261109423166</v>
      </c>
      <c r="H33" s="23">
        <f>'計算用(期待容量)'!H33</f>
        <v>938.1205364696084</v>
      </c>
      <c r="I33" s="23">
        <f>'計算用(期待容量)'!I33</f>
        <v>441.41294662305711</v>
      </c>
      <c r="J33" s="23">
        <f>'計算用(期待容量)'!J33</f>
        <v>975.29027205435568</v>
      </c>
      <c r="K33" s="8"/>
    </row>
    <row r="34" spans="1:11" x14ac:dyDescent="0.25">
      <c r="A34" s="10" t="s">
        <v>23</v>
      </c>
      <c r="B34" s="23">
        <f>'計算用(期待容量)'!B34</f>
        <v>621.71688080292893</v>
      </c>
      <c r="C34" s="23">
        <f>'計算用(期待容量)'!C34</f>
        <v>2466.6846089097057</v>
      </c>
      <c r="D34" s="23">
        <f>'計算用(期待容量)'!D34</f>
        <v>1104.6931413512309</v>
      </c>
      <c r="E34" s="23">
        <f>'計算用(期待容量)'!E34</f>
        <v>1067.3333822734553</v>
      </c>
      <c r="F34" s="23">
        <f>'計算用(期待容量)'!F34</f>
        <v>588.91843206292037</v>
      </c>
      <c r="G34" s="23">
        <f>'計算用(期待容量)'!G34</f>
        <v>1300.9389647787432</v>
      </c>
      <c r="H34" s="23">
        <f>'計算用(期待容量)'!H34</f>
        <v>846.87414722654125</v>
      </c>
      <c r="I34" s="23">
        <f>'計算用(期待容量)'!I34</f>
        <v>372.34484160421817</v>
      </c>
      <c r="J34" s="23">
        <f>'計算用(期待容量)'!J34</f>
        <v>885.35560099030045</v>
      </c>
      <c r="K34" s="8"/>
    </row>
    <row r="35" spans="1:11" x14ac:dyDescent="0.25">
      <c r="A35" s="10" t="s">
        <v>24</v>
      </c>
      <c r="B35" s="23">
        <f>'計算用(期待容量)'!B35</f>
        <v>547.43499258304746</v>
      </c>
      <c r="C35" s="23">
        <f>'計算用(期待容量)'!C35</f>
        <v>2442.4614521339272</v>
      </c>
      <c r="D35" s="23">
        <f>'計算用(期待容量)'!D35</f>
        <v>1295.1251686520745</v>
      </c>
      <c r="E35" s="23">
        <f>'計算用(期待容量)'!E35</f>
        <v>1267.2368735585515</v>
      </c>
      <c r="F35" s="23">
        <f>'計算用(期待容量)'!F35</f>
        <v>819.1981702058132</v>
      </c>
      <c r="G35" s="23">
        <f>'計算用(期待容量)'!G35</f>
        <v>1432.6189017601846</v>
      </c>
      <c r="H35" s="23">
        <f>'計算用(期待容量)'!H35</f>
        <v>873.0697748710827</v>
      </c>
      <c r="I35" s="23">
        <f>'計算用(期待容量)'!I35</f>
        <v>423.53955203480166</v>
      </c>
      <c r="J35" s="23">
        <f>'計算用(期待容量)'!J35</f>
        <v>900.13511420049599</v>
      </c>
      <c r="K35" s="8"/>
    </row>
    <row r="36" spans="1:11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8"/>
    </row>
    <row r="37" spans="1:11" x14ac:dyDescent="0.25">
      <c r="A37" s="1" t="s">
        <v>41</v>
      </c>
      <c r="B37" s="27"/>
      <c r="C37" s="27"/>
      <c r="D37" s="27"/>
      <c r="E37" s="27"/>
      <c r="F37" s="27"/>
      <c r="G37" s="27"/>
      <c r="H37" s="27"/>
      <c r="I37" s="27"/>
      <c r="J37" s="27"/>
      <c r="K37" s="8"/>
    </row>
    <row r="38" spans="1:11" x14ac:dyDescent="0.25">
      <c r="A38" s="10" t="s">
        <v>13</v>
      </c>
      <c r="B38" s="23">
        <f>B4*(1+B$19+B$21)-B24</f>
        <v>4036.7122081725765</v>
      </c>
      <c r="C38" s="23">
        <f t="shared" ref="C38:J38" si="1">C4*(1+C$19+C$21)-C24</f>
        <v>9411.2641962702437</v>
      </c>
      <c r="D38" s="23">
        <f t="shared" si="1"/>
        <v>38443.706763876588</v>
      </c>
      <c r="E38" s="23">
        <f t="shared" si="1"/>
        <v>16878.0272872961</v>
      </c>
      <c r="F38" s="23">
        <f t="shared" si="1"/>
        <v>3673.2177369832389</v>
      </c>
      <c r="G38" s="23">
        <f t="shared" si="1"/>
        <v>15874.948410121329</v>
      </c>
      <c r="H38" s="23">
        <f t="shared" si="1"/>
        <v>6872.0221270435495</v>
      </c>
      <c r="I38" s="23">
        <f t="shared" si="1"/>
        <v>3493.3232419955216</v>
      </c>
      <c r="J38" s="23">
        <f t="shared" si="1"/>
        <v>11917.122997360253</v>
      </c>
      <c r="K38" s="8"/>
    </row>
    <row r="39" spans="1:11" x14ac:dyDescent="0.25">
      <c r="A39" s="10" t="s">
        <v>14</v>
      </c>
      <c r="B39" s="23">
        <f t="shared" ref="B39:J49" si="2">B5*(1+B$19+B$21)-B25</f>
        <v>3388.7442034323403</v>
      </c>
      <c r="C39" s="23">
        <f t="shared" si="2"/>
        <v>7911.8704247299893</v>
      </c>
      <c r="D39" s="23">
        <f t="shared" si="2"/>
        <v>35229.831417443907</v>
      </c>
      <c r="E39" s="23">
        <f t="shared" si="2"/>
        <v>15895.880456778734</v>
      </c>
      <c r="F39" s="23">
        <f t="shared" si="2"/>
        <v>3238.8054014727741</v>
      </c>
      <c r="G39" s="23">
        <f t="shared" si="2"/>
        <v>15498.452431352696</v>
      </c>
      <c r="H39" s="23">
        <f t="shared" si="2"/>
        <v>6154.3262349716842</v>
      </c>
      <c r="I39" s="23">
        <f t="shared" si="2"/>
        <v>3058.5389873618465</v>
      </c>
      <c r="J39" s="23">
        <f t="shared" si="2"/>
        <v>11591.626097315095</v>
      </c>
      <c r="K39" s="8"/>
    </row>
    <row r="40" spans="1:11" x14ac:dyDescent="0.25">
      <c r="A40" s="10" t="s">
        <v>15</v>
      </c>
      <c r="B40" s="23">
        <f t="shared" si="2"/>
        <v>3490.2782033118974</v>
      </c>
      <c r="C40" s="23">
        <f t="shared" si="2"/>
        <v>9159.6534629233702</v>
      </c>
      <c r="D40" s="23">
        <f t="shared" si="2"/>
        <v>39060.916194839629</v>
      </c>
      <c r="E40" s="23">
        <f t="shared" si="2"/>
        <v>17215.102116382433</v>
      </c>
      <c r="F40" s="23">
        <f t="shared" si="2"/>
        <v>3855.9762699939579</v>
      </c>
      <c r="G40" s="23">
        <f t="shared" si="2"/>
        <v>18065.624873234214</v>
      </c>
      <c r="H40" s="23">
        <f t="shared" si="2"/>
        <v>7053.2989864393285</v>
      </c>
      <c r="I40" s="23">
        <f t="shared" si="2"/>
        <v>3649.9313769681921</v>
      </c>
      <c r="J40" s="23">
        <f t="shared" si="2"/>
        <v>12904.239906854174</v>
      </c>
      <c r="K40" s="8"/>
    </row>
    <row r="41" spans="1:11" x14ac:dyDescent="0.25">
      <c r="A41" s="10" t="s">
        <v>16</v>
      </c>
      <c r="B41" s="23">
        <f t="shared" si="2"/>
        <v>4134.1762162017803</v>
      </c>
      <c r="C41" s="23">
        <f t="shared" si="2"/>
        <v>11529.751889923264</v>
      </c>
      <c r="D41" s="23">
        <f t="shared" si="2"/>
        <v>50349.366893052429</v>
      </c>
      <c r="E41" s="23">
        <f t="shared" si="2"/>
        <v>20968.224319678819</v>
      </c>
      <c r="F41" s="23">
        <f t="shared" si="2"/>
        <v>4948.5594146558042</v>
      </c>
      <c r="G41" s="23">
        <f t="shared" si="2"/>
        <v>22924.942945894229</v>
      </c>
      <c r="H41" s="23">
        <f t="shared" si="2"/>
        <v>8652.1696660031612</v>
      </c>
      <c r="I41" s="23">
        <f t="shared" si="2"/>
        <v>4510.6566029014821</v>
      </c>
      <c r="J41" s="23">
        <f t="shared" si="2"/>
        <v>16537.651966886217</v>
      </c>
      <c r="K41" s="8"/>
    </row>
    <row r="42" spans="1:11" x14ac:dyDescent="0.25">
      <c r="A42" s="10" t="s">
        <v>17</v>
      </c>
      <c r="B42" s="23">
        <f t="shared" si="2"/>
        <v>4259.39887125317</v>
      </c>
      <c r="C42" s="23">
        <f t="shared" si="2"/>
        <v>11637.812339450875</v>
      </c>
      <c r="D42" s="23">
        <f t="shared" si="2"/>
        <v>50098.100737850182</v>
      </c>
      <c r="E42" s="23">
        <f t="shared" si="2"/>
        <v>20541.067438103593</v>
      </c>
      <c r="F42" s="23">
        <f t="shared" si="2"/>
        <v>5054.1145449331825</v>
      </c>
      <c r="G42" s="23">
        <f t="shared" si="2"/>
        <v>23022.760648504853</v>
      </c>
      <c r="H42" s="23">
        <f t="shared" si="2"/>
        <v>8580.2521500503808</v>
      </c>
      <c r="I42" s="23">
        <f t="shared" si="2"/>
        <v>4420.3816470327001</v>
      </c>
      <c r="J42" s="23">
        <f t="shared" si="2"/>
        <v>16607.051642821039</v>
      </c>
      <c r="K42" s="8"/>
    </row>
    <row r="43" spans="1:11" x14ac:dyDescent="0.25">
      <c r="A43" s="10" t="s">
        <v>18</v>
      </c>
      <c r="B43" s="23">
        <f t="shared" si="2"/>
        <v>4075.2206039269454</v>
      </c>
      <c r="C43" s="23">
        <f t="shared" si="2"/>
        <v>10714.712019604931</v>
      </c>
      <c r="D43" s="23">
        <f t="shared" si="2"/>
        <v>43684.414618360737</v>
      </c>
      <c r="E43" s="23">
        <f t="shared" si="2"/>
        <v>19705.062822663389</v>
      </c>
      <c r="F43" s="23">
        <f t="shared" si="2"/>
        <v>4646.5557945242108</v>
      </c>
      <c r="G43" s="23">
        <f t="shared" si="2"/>
        <v>20224.334129625626</v>
      </c>
      <c r="H43" s="23">
        <f t="shared" si="2"/>
        <v>8063.24985788095</v>
      </c>
      <c r="I43" s="23">
        <f t="shared" si="2"/>
        <v>4082.2455048321985</v>
      </c>
      <c r="J43" s="23">
        <f>J9*(1+J$19+J$21)-J29</f>
        <v>14528.93531195691</v>
      </c>
      <c r="K43" s="8"/>
    </row>
    <row r="44" spans="1:11" x14ac:dyDescent="0.25">
      <c r="A44" s="10" t="s">
        <v>19</v>
      </c>
      <c r="B44" s="23">
        <f t="shared" si="2"/>
        <v>4617.4369690927597</v>
      </c>
      <c r="C44" s="23">
        <f t="shared" si="2"/>
        <v>9950.6857558392039</v>
      </c>
      <c r="D44" s="23">
        <f t="shared" si="2"/>
        <v>37047.640614924792</v>
      </c>
      <c r="E44" s="23">
        <f t="shared" si="2"/>
        <v>17617.747954536986</v>
      </c>
      <c r="F44" s="23">
        <f t="shared" si="2"/>
        <v>3923.1463078316588</v>
      </c>
      <c r="G44" s="23">
        <f t="shared" si="2"/>
        <v>17045.100445957909</v>
      </c>
      <c r="H44" s="23">
        <f t="shared" si="2"/>
        <v>7043.0193975763723</v>
      </c>
      <c r="I44" s="23">
        <f t="shared" si="2"/>
        <v>3434.0262202090021</v>
      </c>
      <c r="J44" s="23">
        <f t="shared" si="2"/>
        <v>12548.399158544891</v>
      </c>
      <c r="K44" s="8"/>
    </row>
    <row r="45" spans="1:11" x14ac:dyDescent="0.25">
      <c r="A45" s="10" t="s">
        <v>20</v>
      </c>
      <c r="B45" s="23">
        <f t="shared" si="2"/>
        <v>4761.6983815705689</v>
      </c>
      <c r="C45" s="23">
        <f t="shared" si="2"/>
        <v>11554.862997925398</v>
      </c>
      <c r="D45" s="23">
        <f t="shared" si="2"/>
        <v>40788.114429195128</v>
      </c>
      <c r="E45" s="23">
        <f t="shared" si="2"/>
        <v>18382.597269308455</v>
      </c>
      <c r="F45" s="23">
        <f t="shared" si="2"/>
        <v>4482.6269553696147</v>
      </c>
      <c r="G45" s="23">
        <f t="shared" si="2"/>
        <v>18446.747145288649</v>
      </c>
      <c r="H45" s="23">
        <f t="shared" si="2"/>
        <v>8288.124819252891</v>
      </c>
      <c r="I45" s="23">
        <f t="shared" si="2"/>
        <v>3928.4359834683883</v>
      </c>
      <c r="J45" s="23">
        <f t="shared" si="2"/>
        <v>13413.84545560597</v>
      </c>
      <c r="K45" s="8"/>
    </row>
    <row r="46" spans="1:11" x14ac:dyDescent="0.25">
      <c r="A46" s="10" t="s">
        <v>21</v>
      </c>
      <c r="B46" s="23">
        <f t="shared" si="2"/>
        <v>5182.0730980169201</v>
      </c>
      <c r="C46" s="23">
        <f t="shared" si="2"/>
        <v>12630.475842007363</v>
      </c>
      <c r="D46" s="23">
        <f t="shared" si="2"/>
        <v>45255.903139639675</v>
      </c>
      <c r="E46" s="23">
        <f t="shared" si="2"/>
        <v>20454.482527805936</v>
      </c>
      <c r="F46" s="23">
        <f t="shared" si="2"/>
        <v>5077.531583434039</v>
      </c>
      <c r="G46" s="23">
        <f t="shared" si="2"/>
        <v>22015.317792622362</v>
      </c>
      <c r="H46" s="23">
        <f t="shared" si="2"/>
        <v>9817.8242998213009</v>
      </c>
      <c r="I46" s="23">
        <f t="shared" si="2"/>
        <v>4797.0810331398652</v>
      </c>
      <c r="J46" s="23">
        <f t="shared" si="2"/>
        <v>17148.808244439864</v>
      </c>
      <c r="K46" s="8"/>
    </row>
    <row r="47" spans="1:11" x14ac:dyDescent="0.25">
      <c r="A47" s="10" t="s">
        <v>22</v>
      </c>
      <c r="B47" s="23">
        <f t="shared" si="2"/>
        <v>5381.5566859748305</v>
      </c>
      <c r="C47" s="23">
        <f t="shared" si="2"/>
        <v>13133.399615293438</v>
      </c>
      <c r="D47" s="23">
        <f t="shared" si="2"/>
        <v>48454.546675226586</v>
      </c>
      <c r="E47" s="23">
        <f t="shared" si="2"/>
        <v>21436.546702864769</v>
      </c>
      <c r="F47" s="23">
        <f t="shared" si="2"/>
        <v>5518.4102179192641</v>
      </c>
      <c r="G47" s="23">
        <f t="shared" si="2"/>
        <v>22682.71944070439</v>
      </c>
      <c r="H47" s="23">
        <f t="shared" si="2"/>
        <v>9828.6247467740504</v>
      </c>
      <c r="I47" s="23">
        <f t="shared" si="2"/>
        <v>4728.0450594010399</v>
      </c>
      <c r="J47" s="23">
        <f t="shared" si="2"/>
        <v>17217.127894118923</v>
      </c>
      <c r="K47" s="8"/>
    </row>
    <row r="48" spans="1:11" x14ac:dyDescent="0.25">
      <c r="A48" s="10" t="s">
        <v>23</v>
      </c>
      <c r="B48" s="23">
        <f t="shared" si="2"/>
        <v>5259.7843671233377</v>
      </c>
      <c r="C48" s="23">
        <f t="shared" si="2"/>
        <v>13043.60355615407</v>
      </c>
      <c r="D48" s="23">
        <f t="shared" si="2"/>
        <v>48736.460261865483</v>
      </c>
      <c r="E48" s="23">
        <f t="shared" si="2"/>
        <v>21756.270156687577</v>
      </c>
      <c r="F48" s="23">
        <f t="shared" si="2"/>
        <v>5539.2045495278553</v>
      </c>
      <c r="G48" s="23">
        <f t="shared" si="2"/>
        <v>22743.006586867963</v>
      </c>
      <c r="H48" s="23">
        <f t="shared" si="2"/>
        <v>9919.8711360171183</v>
      </c>
      <c r="I48" s="23">
        <f t="shared" si="2"/>
        <v>4797.1131644198786</v>
      </c>
      <c r="J48" s="23">
        <f t="shared" si="2"/>
        <v>17307.06256518298</v>
      </c>
      <c r="K48" s="8"/>
    </row>
    <row r="49" spans="1:11" x14ac:dyDescent="0.25">
      <c r="A49" s="10" t="s">
        <v>24</v>
      </c>
      <c r="B49" s="23">
        <f t="shared" si="2"/>
        <v>4879.9885482704894</v>
      </c>
      <c r="C49" s="23">
        <f t="shared" si="2"/>
        <v>11967.749208003883</v>
      </c>
      <c r="D49" s="23">
        <f t="shared" si="2"/>
        <v>43953.672493452883</v>
      </c>
      <c r="E49" s="23">
        <f t="shared" si="2"/>
        <v>19579.049684883004</v>
      </c>
      <c r="F49" s="23">
        <f t="shared" si="2"/>
        <v>4854.2885609976311</v>
      </c>
      <c r="G49" s="23">
        <f t="shared" si="2"/>
        <v>19990.839700784723</v>
      </c>
      <c r="H49" s="23">
        <f t="shared" si="2"/>
        <v>8631.1153679805702</v>
      </c>
      <c r="I49" s="23">
        <f t="shared" si="2"/>
        <v>4194.059102583672</v>
      </c>
      <c r="J49" s="23">
        <f t="shared" si="2"/>
        <v>14570.320729494</v>
      </c>
      <c r="K49" s="8"/>
    </row>
    <row r="50" spans="1:11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8"/>
    </row>
    <row r="51" spans="1:11" x14ac:dyDescent="0.25">
      <c r="A51" s="1" t="s">
        <v>45</v>
      </c>
      <c r="B51" s="27"/>
      <c r="C51" s="27"/>
      <c r="D51" s="27"/>
      <c r="E51" s="27"/>
      <c r="F51" s="27"/>
      <c r="G51" s="27"/>
      <c r="H51" s="27"/>
      <c r="I51" s="27"/>
      <c r="J51" s="27"/>
      <c r="K51" s="31" t="s">
        <v>54</v>
      </c>
    </row>
    <row r="52" spans="1:11" x14ac:dyDescent="0.25">
      <c r="A52" s="10" t="s">
        <v>13</v>
      </c>
      <c r="B52" s="23">
        <f>IF(入力!$E$13=B$2,入力!$E$19/1000,0)</f>
        <v>0</v>
      </c>
      <c r="C52" s="23">
        <f>IF(入力!$E$13=C$2,入力!$E$19/1000,0)</f>
        <v>0</v>
      </c>
      <c r="D52" s="23">
        <f>IF(入力!$E$13=D$2,入力!$E$19/1000,0)</f>
        <v>0</v>
      </c>
      <c r="E52" s="23">
        <f>IF(入力!$E$13=E$2,入力!$E$19/1000,0)</f>
        <v>0</v>
      </c>
      <c r="F52" s="23">
        <f>IF(入力!$E$13=F$2,入力!$E$19/1000,0)</f>
        <v>0</v>
      </c>
      <c r="G52" s="23">
        <f>IF(入力!$E$13=G$2,入力!$E$19/1000,0)</f>
        <v>0</v>
      </c>
      <c r="H52" s="23">
        <f>IF(入力!$E$13=H$2,入力!$E$19/1000,0)</f>
        <v>0</v>
      </c>
      <c r="I52" s="23">
        <f>IF(入力!$E$13=I$2,入力!$E$19/1000,0)</f>
        <v>0</v>
      </c>
      <c r="J52" s="23">
        <f>IF(入力!$E$13=J$2,入力!$E$19/1000,0)</f>
        <v>0</v>
      </c>
      <c r="K52" s="32">
        <f>SUM(B52:J52)</f>
        <v>0</v>
      </c>
    </row>
    <row r="53" spans="1:11" x14ac:dyDescent="0.25">
      <c r="A53" s="10" t="s">
        <v>14</v>
      </c>
      <c r="B53" s="23">
        <f>IF(入力!$E$13=B$2,入力!$F$19/1000,0)</f>
        <v>0</v>
      </c>
      <c r="C53" s="23">
        <f>IF(入力!$E$13=C$2,入力!$F$19/1000,0)</f>
        <v>0</v>
      </c>
      <c r="D53" s="23">
        <f>IF(入力!$E$13=D$2,入力!$F$19/1000,0)</f>
        <v>0</v>
      </c>
      <c r="E53" s="23">
        <f>IF(入力!$E$13=E$2,入力!$F$19/1000,0)</f>
        <v>0</v>
      </c>
      <c r="F53" s="23">
        <f>IF(入力!$E$13=F$2,入力!$F$19/1000,0)</f>
        <v>0</v>
      </c>
      <c r="G53" s="23">
        <f>IF(入力!$E$13=G$2,入力!$F$19/1000,0)</f>
        <v>0</v>
      </c>
      <c r="H53" s="23">
        <f>IF(入力!$E$13=H$2,入力!$F$19/1000,0)</f>
        <v>0</v>
      </c>
      <c r="I53" s="23">
        <f>IF(入力!$E$13=I$2,入力!$F$19/1000,0)</f>
        <v>0</v>
      </c>
      <c r="J53" s="23">
        <f>IF(入力!$E$13=J$2,入力!$F$19/1000,0)</f>
        <v>0</v>
      </c>
      <c r="K53" s="32">
        <f t="shared" ref="K53:K63" si="3">SUM(B53:J53)</f>
        <v>0</v>
      </c>
    </row>
    <row r="54" spans="1:11" x14ac:dyDescent="0.25">
      <c r="A54" s="10" t="s">
        <v>15</v>
      </c>
      <c r="B54" s="23">
        <f>IF(入力!$E$13=B$2,入力!$G$19/1000,0)</f>
        <v>0</v>
      </c>
      <c r="C54" s="23">
        <f>IF(入力!$E$13=C$2,入力!$G$19/1000,0)</f>
        <v>0</v>
      </c>
      <c r="D54" s="23">
        <f>IF(入力!$E$13=D$2,入力!$G$19/1000,0)</f>
        <v>0</v>
      </c>
      <c r="E54" s="23">
        <f>IF(入力!$E$13=E$2,入力!$G$19/1000,0)</f>
        <v>0</v>
      </c>
      <c r="F54" s="23">
        <f>IF(入力!$E$13=F$2,入力!$G$19/1000,0)</f>
        <v>0</v>
      </c>
      <c r="G54" s="23">
        <f>IF(入力!$E$13=G$2,入力!$G$19/1000,0)</f>
        <v>0</v>
      </c>
      <c r="H54" s="23">
        <f>IF(入力!$E$13=H$2,入力!$G$19/1000,0)</f>
        <v>0</v>
      </c>
      <c r="I54" s="23">
        <f>IF(入力!$E$13=I$2,入力!$G$19/1000,0)</f>
        <v>0</v>
      </c>
      <c r="J54" s="23">
        <f>IF(入力!$E$13=J$2,入力!$G$19/1000,0)</f>
        <v>0</v>
      </c>
      <c r="K54" s="32">
        <f t="shared" si="3"/>
        <v>0</v>
      </c>
    </row>
    <row r="55" spans="1:11" x14ac:dyDescent="0.25">
      <c r="A55" s="10" t="s">
        <v>16</v>
      </c>
      <c r="B55" s="23">
        <f>IF(入力!$E$13=B$2,入力!$H$19/1000,0)</f>
        <v>0</v>
      </c>
      <c r="C55" s="23">
        <f>IF(入力!$E$13=C$2,入力!$H$19/1000,0)</f>
        <v>0</v>
      </c>
      <c r="D55" s="23">
        <f>IF(入力!$E$13=D$2,入力!$H$19/1000,0)</f>
        <v>0</v>
      </c>
      <c r="E55" s="23">
        <f>IF(入力!$E$13=E$2,入力!$H$19/1000,0)</f>
        <v>0</v>
      </c>
      <c r="F55" s="23">
        <f>IF(入力!$E$13=F$2,入力!$H$19/1000,0)</f>
        <v>0</v>
      </c>
      <c r="G55" s="23">
        <f>IF(入力!$E$13=G$2,入力!$H$19/1000,0)</f>
        <v>0</v>
      </c>
      <c r="H55" s="23">
        <f>IF(入力!$E$13=H$2,入力!$H$19/1000,0)</f>
        <v>0</v>
      </c>
      <c r="I55" s="23">
        <f>IF(入力!$E$13=I$2,入力!$H$19/1000,0)</f>
        <v>0</v>
      </c>
      <c r="J55" s="23">
        <f>IF(入力!$E$13=J$2,入力!$H$19/1000,0)</f>
        <v>0</v>
      </c>
      <c r="K55" s="32">
        <f t="shared" si="3"/>
        <v>0</v>
      </c>
    </row>
    <row r="56" spans="1:11" x14ac:dyDescent="0.25">
      <c r="A56" s="10" t="s">
        <v>17</v>
      </c>
      <c r="B56" s="23">
        <f>IF(入力!$E$13=B$2,入力!$I$19/1000,0)</f>
        <v>0</v>
      </c>
      <c r="C56" s="23">
        <f>IF(入力!$E$13=C$2,入力!$I$19/1000,0)</f>
        <v>0</v>
      </c>
      <c r="D56" s="23">
        <f>IF(入力!$E$13=D$2,入力!$I$19/1000,0)</f>
        <v>0</v>
      </c>
      <c r="E56" s="23">
        <f>IF(入力!$E$13=E$2,入力!$I$19/1000,0)</f>
        <v>0</v>
      </c>
      <c r="F56" s="23">
        <f>IF(入力!$E$13=F$2,入力!$I$19/1000,0)</f>
        <v>0</v>
      </c>
      <c r="G56" s="23">
        <f>IF(入力!$E$13=G$2,入力!$I$19/1000,0)</f>
        <v>0</v>
      </c>
      <c r="H56" s="23">
        <f>IF(入力!$E$13=H$2,入力!$I$19/1000,0)</f>
        <v>0</v>
      </c>
      <c r="I56" s="23">
        <f>IF(入力!$E$13=I$2,入力!$I$19/1000,0)</f>
        <v>0</v>
      </c>
      <c r="J56" s="23">
        <f>IF(入力!$E$13=J$2,入力!$I$19/1000,0)</f>
        <v>0</v>
      </c>
      <c r="K56" s="32">
        <f t="shared" si="3"/>
        <v>0</v>
      </c>
    </row>
    <row r="57" spans="1:11" x14ac:dyDescent="0.25">
      <c r="A57" s="10" t="s">
        <v>18</v>
      </c>
      <c r="B57" s="23">
        <f>IF(入力!$E$13=B$2,入力!$J$19/1000,0)</f>
        <v>0</v>
      </c>
      <c r="C57" s="23">
        <f>IF(入力!$E$13=C$2,入力!$J$19/1000,0)</f>
        <v>0</v>
      </c>
      <c r="D57" s="23">
        <f>IF(入力!$E$13=D$2,入力!$J$19/1000,0)</f>
        <v>0</v>
      </c>
      <c r="E57" s="23">
        <f>IF(入力!$E$13=E$2,入力!$J$19/1000,0)</f>
        <v>0</v>
      </c>
      <c r="F57" s="23">
        <f>IF(入力!$E$13=F$2,入力!$J$19/1000,0)</f>
        <v>0</v>
      </c>
      <c r="G57" s="23">
        <f>IF(入力!$E$13=G$2,入力!$J$19/1000,0)</f>
        <v>0</v>
      </c>
      <c r="H57" s="23">
        <f>IF(入力!$E$13=H$2,入力!$J$19/1000,0)</f>
        <v>0</v>
      </c>
      <c r="I57" s="23">
        <f>IF(入力!$E$13=I$2,入力!$J$19/1000,0)</f>
        <v>0</v>
      </c>
      <c r="J57" s="23">
        <f>IF(入力!$E$13=J$2,入力!$J$19/1000,0)</f>
        <v>0</v>
      </c>
      <c r="K57" s="32">
        <f t="shared" si="3"/>
        <v>0</v>
      </c>
    </row>
    <row r="58" spans="1:11" x14ac:dyDescent="0.25">
      <c r="A58" s="10" t="s">
        <v>19</v>
      </c>
      <c r="B58" s="23">
        <f>IF(入力!$E$13=B$2,入力!$K$19/1000,0)</f>
        <v>0</v>
      </c>
      <c r="C58" s="23">
        <f>IF(入力!$E$13=C$2,入力!$K$19/1000,0)</f>
        <v>0</v>
      </c>
      <c r="D58" s="23">
        <f>IF(入力!$E$13=D$2,入力!$K$19/1000,0)</f>
        <v>0</v>
      </c>
      <c r="E58" s="23">
        <f>IF(入力!$E$13=E$2,入力!$K$19/1000,0)</f>
        <v>0</v>
      </c>
      <c r="F58" s="23">
        <f>IF(入力!$E$13=F$2,入力!$K$19/1000,0)</f>
        <v>0</v>
      </c>
      <c r="G58" s="23">
        <f>IF(入力!$E$13=G$2,入力!$K$19/1000,0)</f>
        <v>0</v>
      </c>
      <c r="H58" s="23">
        <f>IF(入力!$E$13=H$2,入力!$K$19/1000,0)</f>
        <v>0</v>
      </c>
      <c r="I58" s="23">
        <f>IF(入力!$E$13=I$2,入力!$K$19/1000,0)</f>
        <v>0</v>
      </c>
      <c r="J58" s="23">
        <f>IF(入力!$E$13=J$2,入力!$K$19/1000,0)</f>
        <v>0</v>
      </c>
      <c r="K58" s="32">
        <f t="shared" si="3"/>
        <v>0</v>
      </c>
    </row>
    <row r="59" spans="1:11" x14ac:dyDescent="0.25">
      <c r="A59" s="10" t="s">
        <v>20</v>
      </c>
      <c r="B59" s="23">
        <f>IF(入力!$E$13=B$2,入力!$L$19/1000,0)</f>
        <v>0</v>
      </c>
      <c r="C59" s="23">
        <f>IF(入力!$E$13=C$2,入力!$L$19/1000,0)</f>
        <v>0</v>
      </c>
      <c r="D59" s="23">
        <f>IF(入力!$E$13=D$2,入力!$L$19/1000,0)</f>
        <v>0</v>
      </c>
      <c r="E59" s="23">
        <f>IF(入力!$E$13=E$2,入力!$L$19/1000,0)</f>
        <v>0</v>
      </c>
      <c r="F59" s="23">
        <f>IF(入力!$E$13=F$2,入力!$L$19/1000,0)</f>
        <v>0</v>
      </c>
      <c r="G59" s="23">
        <f>IF(入力!$E$13=G$2,入力!$L$19/1000,0)</f>
        <v>0</v>
      </c>
      <c r="H59" s="23">
        <f>IF(入力!$E$13=H$2,入力!$L$19/1000,0)</f>
        <v>0</v>
      </c>
      <c r="I59" s="23">
        <f>IF(入力!$E$13=I$2,入力!$L$19/1000,0)</f>
        <v>0</v>
      </c>
      <c r="J59" s="23">
        <f>IF(入力!$E$13=J$2,入力!$L$19/1000,0)</f>
        <v>0</v>
      </c>
      <c r="K59" s="32">
        <f t="shared" si="3"/>
        <v>0</v>
      </c>
    </row>
    <row r="60" spans="1:11" x14ac:dyDescent="0.25">
      <c r="A60" s="10" t="s">
        <v>21</v>
      </c>
      <c r="B60" s="23">
        <f>IF(入力!$E$13=B$2,入力!$M$19/1000,0)</f>
        <v>0</v>
      </c>
      <c r="C60" s="23">
        <f>IF(入力!$E$13=C$2,入力!$M$19/1000,0)</f>
        <v>0</v>
      </c>
      <c r="D60" s="23">
        <f>IF(入力!$E$13=D$2,入力!$M$19/1000,0)</f>
        <v>0</v>
      </c>
      <c r="E60" s="23">
        <f>IF(入力!$E$13=E$2,入力!$M$19/1000,0)</f>
        <v>0</v>
      </c>
      <c r="F60" s="23">
        <f>IF(入力!$E$13=F$2,入力!$M$19/1000,0)</f>
        <v>0</v>
      </c>
      <c r="G60" s="23">
        <f>IF(入力!$E$13=G$2,入力!$M$19/1000,0)</f>
        <v>0</v>
      </c>
      <c r="H60" s="23">
        <f>IF(入力!$E$13=H$2,入力!$M$19/1000,0)</f>
        <v>0</v>
      </c>
      <c r="I60" s="23">
        <f>IF(入力!$E$13=I$2,入力!$M$19/1000,0)</f>
        <v>0</v>
      </c>
      <c r="J60" s="23">
        <f>IF(入力!$E$13=J$2,入力!$M$19/1000,0)</f>
        <v>0</v>
      </c>
      <c r="K60" s="32">
        <f t="shared" si="3"/>
        <v>0</v>
      </c>
    </row>
    <row r="61" spans="1:11" x14ac:dyDescent="0.25">
      <c r="A61" s="10" t="s">
        <v>22</v>
      </c>
      <c r="B61" s="23">
        <f>IF(入力!$E$13=B$2,入力!$N$19/1000,0)</f>
        <v>0</v>
      </c>
      <c r="C61" s="23">
        <f>IF(入力!$E$13=C$2,入力!$N$19/1000,0)</f>
        <v>0</v>
      </c>
      <c r="D61" s="23">
        <f>IF(入力!$E$13=D$2,入力!$N$19/1000,0)</f>
        <v>0</v>
      </c>
      <c r="E61" s="23">
        <f>IF(入力!$E$13=E$2,入力!$N$19/1000,0)</f>
        <v>0</v>
      </c>
      <c r="F61" s="23">
        <f>IF(入力!$E$13=F$2,入力!$N$19/1000,0)</f>
        <v>0</v>
      </c>
      <c r="G61" s="23">
        <f>IF(入力!$E$13=G$2,入力!$N$19/1000,0)</f>
        <v>0</v>
      </c>
      <c r="H61" s="23">
        <f>IF(入力!$E$13=H$2,入力!$N$19/1000,0)</f>
        <v>0</v>
      </c>
      <c r="I61" s="23">
        <f>IF(入力!$E$13=I$2,入力!$N$19/1000,0)</f>
        <v>0</v>
      </c>
      <c r="J61" s="23">
        <f>IF(入力!$E$13=J$2,入力!$N$19/1000,0)</f>
        <v>0</v>
      </c>
      <c r="K61" s="32">
        <f t="shared" si="3"/>
        <v>0</v>
      </c>
    </row>
    <row r="62" spans="1:11" x14ac:dyDescent="0.25">
      <c r="A62" s="10" t="s">
        <v>23</v>
      </c>
      <c r="B62" s="23">
        <f>IF(入力!$E$13=B$2,入力!$O$19/1000,0)</f>
        <v>0</v>
      </c>
      <c r="C62" s="23">
        <f>IF(入力!$E$13=C$2,入力!$O$19/1000,0)</f>
        <v>0</v>
      </c>
      <c r="D62" s="23">
        <f>IF(入力!$E$13=D$2,入力!$O$19/1000,0)</f>
        <v>0</v>
      </c>
      <c r="E62" s="23">
        <f>IF(入力!$E$13=E$2,入力!$O$19/1000,0)</f>
        <v>0</v>
      </c>
      <c r="F62" s="23">
        <f>IF(入力!$E$13=F$2,入力!$O$19/1000,0)</f>
        <v>0</v>
      </c>
      <c r="G62" s="23">
        <f>IF(入力!$E$13=G$2,入力!$O$19/1000,0)</f>
        <v>0</v>
      </c>
      <c r="H62" s="23">
        <f>IF(入力!$E$13=H$2,入力!$O$19/1000,0)</f>
        <v>0</v>
      </c>
      <c r="I62" s="23">
        <f>IF(入力!$E$13=I$2,入力!$O$19/1000,0)</f>
        <v>0</v>
      </c>
      <c r="J62" s="23">
        <f>IF(入力!$E$13=J$2,入力!$O$19/1000,0)</f>
        <v>0</v>
      </c>
      <c r="K62" s="32">
        <f t="shared" si="3"/>
        <v>0</v>
      </c>
    </row>
    <row r="63" spans="1:11" x14ac:dyDescent="0.25">
      <c r="A63" s="10" t="s">
        <v>24</v>
      </c>
      <c r="B63" s="23">
        <f>IF(入力!$E$13=B$2,入力!$P$19/1000,0)</f>
        <v>0</v>
      </c>
      <c r="C63" s="23">
        <f>IF(入力!$E$13=C$2,入力!$P$19/1000,0)</f>
        <v>0</v>
      </c>
      <c r="D63" s="23">
        <f>IF(入力!$E$13=D$2,入力!$P$19/1000,0)</f>
        <v>0</v>
      </c>
      <c r="E63" s="23">
        <f>IF(入力!$E$13=E$2,入力!$P$19/1000,0)</f>
        <v>0</v>
      </c>
      <c r="F63" s="23">
        <f>IF(入力!$E$13=F$2,入力!$P$19/1000,0)</f>
        <v>0</v>
      </c>
      <c r="G63" s="23">
        <f>IF(入力!$E$13=G$2,入力!$P$19/1000,0)</f>
        <v>0</v>
      </c>
      <c r="H63" s="23">
        <f>IF(入力!$E$13=H$2,入力!$P$19/1000,0)</f>
        <v>0</v>
      </c>
      <c r="I63" s="23">
        <f>IF(入力!$E$13=I$2,入力!$P$19/1000,0)</f>
        <v>0</v>
      </c>
      <c r="J63" s="23">
        <f>IF(入力!$E$13=J$2,入力!$P$19/1000,0)</f>
        <v>0</v>
      </c>
      <c r="K63" s="32">
        <f t="shared" si="3"/>
        <v>0</v>
      </c>
    </row>
    <row r="64" spans="1:11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8"/>
    </row>
    <row r="65" spans="1:11" x14ac:dyDescent="0.25">
      <c r="A65" s="1" t="s">
        <v>46</v>
      </c>
      <c r="B65" s="27"/>
      <c r="C65" s="27"/>
      <c r="D65" s="27"/>
      <c r="E65" s="27"/>
      <c r="F65" s="27"/>
      <c r="G65" s="27"/>
      <c r="H65" s="27"/>
      <c r="I65" s="27"/>
      <c r="J65" s="27"/>
      <c r="K65" s="8"/>
    </row>
    <row r="66" spans="1:11" x14ac:dyDescent="0.25">
      <c r="A66" s="10" t="s">
        <v>13</v>
      </c>
      <c r="B66" s="23">
        <f>B38-(B52-MIN(B$52:B$63))</f>
        <v>4036.7122081725765</v>
      </c>
      <c r="C66" s="23">
        <f>C38-(C52-MIN(C$52:C$63))</f>
        <v>9411.2641962702437</v>
      </c>
      <c r="D66" s="23">
        <f t="shared" ref="D66:J66" si="4">D38-(D52-MIN(D$52:D$63))</f>
        <v>38443.706763876588</v>
      </c>
      <c r="E66" s="23">
        <f t="shared" si="4"/>
        <v>16878.0272872961</v>
      </c>
      <c r="F66" s="23">
        <f t="shared" si="4"/>
        <v>3673.2177369832389</v>
      </c>
      <c r="G66" s="23">
        <f>G38-(G52-MIN(G$52:G$63))</f>
        <v>15874.948410121329</v>
      </c>
      <c r="H66" s="23">
        <f t="shared" si="4"/>
        <v>6872.0221270435495</v>
      </c>
      <c r="I66" s="23">
        <f t="shared" si="4"/>
        <v>3493.3232419955216</v>
      </c>
      <c r="J66" s="23">
        <f t="shared" si="4"/>
        <v>11917.122997360253</v>
      </c>
      <c r="K66" s="8"/>
    </row>
    <row r="67" spans="1:11" x14ac:dyDescent="0.25">
      <c r="A67" s="10" t="s">
        <v>14</v>
      </c>
      <c r="B67" s="23">
        <f>B39-(B53-MIN(B$52:B$63))</f>
        <v>3388.7442034323403</v>
      </c>
      <c r="C67" s="23">
        <f t="shared" ref="B67:J77" si="5">C39-(C53-MIN(C$52:C$63))</f>
        <v>7911.8704247299893</v>
      </c>
      <c r="D67" s="23">
        <f t="shared" si="5"/>
        <v>35229.831417443907</v>
      </c>
      <c r="E67" s="23">
        <f t="shared" si="5"/>
        <v>15895.880456778734</v>
      </c>
      <c r="F67" s="23">
        <f t="shared" si="5"/>
        <v>3238.8054014727741</v>
      </c>
      <c r="G67" s="23">
        <f>G39-(G53-MIN(G$52:G$63))</f>
        <v>15498.452431352696</v>
      </c>
      <c r="H67" s="23">
        <f t="shared" si="5"/>
        <v>6154.3262349716842</v>
      </c>
      <c r="I67" s="23">
        <f t="shared" si="5"/>
        <v>3058.5389873618465</v>
      </c>
      <c r="J67" s="23">
        <f t="shared" si="5"/>
        <v>11591.626097315095</v>
      </c>
      <c r="K67" s="8"/>
    </row>
    <row r="68" spans="1:11" x14ac:dyDescent="0.25">
      <c r="A68" s="10" t="s">
        <v>15</v>
      </c>
      <c r="B68" s="23">
        <f t="shared" si="5"/>
        <v>3490.2782033118974</v>
      </c>
      <c r="C68" s="23">
        <f t="shared" si="5"/>
        <v>9159.6534629233702</v>
      </c>
      <c r="D68" s="23">
        <f t="shared" si="5"/>
        <v>39060.916194839629</v>
      </c>
      <c r="E68" s="23">
        <f t="shared" si="5"/>
        <v>17215.102116382433</v>
      </c>
      <c r="F68" s="23">
        <f t="shared" si="5"/>
        <v>3855.9762699939579</v>
      </c>
      <c r="G68" s="23">
        <f>G40-(G54-MIN(G$52:G$63))</f>
        <v>18065.624873234214</v>
      </c>
      <c r="H68" s="23">
        <f t="shared" si="5"/>
        <v>7053.2989864393285</v>
      </c>
      <c r="I68" s="23">
        <f t="shared" si="5"/>
        <v>3649.9313769681921</v>
      </c>
      <c r="J68" s="23">
        <f t="shared" si="5"/>
        <v>12904.239906854174</v>
      </c>
      <c r="K68" s="8"/>
    </row>
    <row r="69" spans="1:11" x14ac:dyDescent="0.25">
      <c r="A69" s="10" t="s">
        <v>16</v>
      </c>
      <c r="B69" s="23">
        <f t="shared" si="5"/>
        <v>4134.1762162017803</v>
      </c>
      <c r="C69" s="23">
        <f t="shared" si="5"/>
        <v>11529.751889923264</v>
      </c>
      <c r="D69" s="23">
        <f t="shared" si="5"/>
        <v>50349.366893052429</v>
      </c>
      <c r="E69" s="23">
        <f t="shared" si="5"/>
        <v>20968.224319678819</v>
      </c>
      <c r="F69" s="23">
        <f t="shared" si="5"/>
        <v>4948.5594146558042</v>
      </c>
      <c r="G69" s="23">
        <f>G41-(G55-MIN(G$52:G$63))</f>
        <v>22924.942945894229</v>
      </c>
      <c r="H69" s="23">
        <f t="shared" si="5"/>
        <v>8652.1696660031612</v>
      </c>
      <c r="I69" s="23">
        <f t="shared" si="5"/>
        <v>4510.6566029014821</v>
      </c>
      <c r="J69" s="23">
        <f t="shared" si="5"/>
        <v>16537.651966886217</v>
      </c>
      <c r="K69" s="8"/>
    </row>
    <row r="70" spans="1:11" x14ac:dyDescent="0.25">
      <c r="A70" s="10" t="s">
        <v>17</v>
      </c>
      <c r="B70" s="23">
        <f t="shared" si="5"/>
        <v>4259.39887125317</v>
      </c>
      <c r="C70" s="23">
        <f t="shared" si="5"/>
        <v>11637.812339450875</v>
      </c>
      <c r="D70" s="23">
        <f t="shared" si="5"/>
        <v>50098.100737850182</v>
      </c>
      <c r="E70" s="23">
        <f t="shared" si="5"/>
        <v>20541.067438103593</v>
      </c>
      <c r="F70" s="23">
        <f t="shared" si="5"/>
        <v>5054.1145449331825</v>
      </c>
      <c r="G70" s="23">
        <f t="shared" si="5"/>
        <v>23022.760648504853</v>
      </c>
      <c r="H70" s="23">
        <f t="shared" si="5"/>
        <v>8580.2521500503808</v>
      </c>
      <c r="I70" s="23">
        <f t="shared" si="5"/>
        <v>4420.3816470327001</v>
      </c>
      <c r="J70" s="23">
        <f t="shared" si="5"/>
        <v>16607.051642821039</v>
      </c>
      <c r="K70" s="8"/>
    </row>
    <row r="71" spans="1:11" x14ac:dyDescent="0.25">
      <c r="A71" s="10" t="s">
        <v>18</v>
      </c>
      <c r="B71" s="23">
        <f t="shared" si="5"/>
        <v>4075.2206039269454</v>
      </c>
      <c r="C71" s="23">
        <f t="shared" si="5"/>
        <v>10714.712019604931</v>
      </c>
      <c r="D71" s="23">
        <f t="shared" si="5"/>
        <v>43684.414618360737</v>
      </c>
      <c r="E71" s="23">
        <f t="shared" si="5"/>
        <v>19705.062822663389</v>
      </c>
      <c r="F71" s="23">
        <f t="shared" si="5"/>
        <v>4646.5557945242108</v>
      </c>
      <c r="G71" s="23">
        <f t="shared" si="5"/>
        <v>20224.334129625626</v>
      </c>
      <c r="H71" s="23">
        <f t="shared" si="5"/>
        <v>8063.24985788095</v>
      </c>
      <c r="I71" s="23">
        <f t="shared" si="5"/>
        <v>4082.2455048321985</v>
      </c>
      <c r="J71" s="23">
        <f t="shared" si="5"/>
        <v>14528.93531195691</v>
      </c>
      <c r="K71" s="8"/>
    </row>
    <row r="72" spans="1:11" x14ac:dyDescent="0.25">
      <c r="A72" s="10" t="s">
        <v>19</v>
      </c>
      <c r="B72" s="23">
        <f t="shared" si="5"/>
        <v>4617.4369690927597</v>
      </c>
      <c r="C72" s="23">
        <f t="shared" si="5"/>
        <v>9950.6857558392039</v>
      </c>
      <c r="D72" s="23">
        <f t="shared" si="5"/>
        <v>37047.640614924792</v>
      </c>
      <c r="E72" s="23">
        <f t="shared" si="5"/>
        <v>17617.747954536986</v>
      </c>
      <c r="F72" s="23">
        <f t="shared" si="5"/>
        <v>3923.1463078316588</v>
      </c>
      <c r="G72" s="23">
        <f t="shared" si="5"/>
        <v>17045.100445957909</v>
      </c>
      <c r="H72" s="23">
        <f t="shared" si="5"/>
        <v>7043.0193975763723</v>
      </c>
      <c r="I72" s="23">
        <f t="shared" si="5"/>
        <v>3434.0262202090021</v>
      </c>
      <c r="J72" s="23">
        <f t="shared" si="5"/>
        <v>12548.399158544891</v>
      </c>
      <c r="K72" s="8"/>
    </row>
    <row r="73" spans="1:11" x14ac:dyDescent="0.25">
      <c r="A73" s="10" t="s">
        <v>20</v>
      </c>
      <c r="B73" s="23">
        <f t="shared" si="5"/>
        <v>4761.6983815705689</v>
      </c>
      <c r="C73" s="23">
        <f t="shared" si="5"/>
        <v>11554.862997925398</v>
      </c>
      <c r="D73" s="23">
        <f t="shared" si="5"/>
        <v>40788.114429195128</v>
      </c>
      <c r="E73" s="23">
        <f t="shared" si="5"/>
        <v>18382.597269308455</v>
      </c>
      <c r="F73" s="23">
        <f t="shared" si="5"/>
        <v>4482.6269553696147</v>
      </c>
      <c r="G73" s="23">
        <f t="shared" si="5"/>
        <v>18446.747145288649</v>
      </c>
      <c r="H73" s="23">
        <f t="shared" si="5"/>
        <v>8288.124819252891</v>
      </c>
      <c r="I73" s="23">
        <f t="shared" si="5"/>
        <v>3928.4359834683883</v>
      </c>
      <c r="J73" s="23">
        <f t="shared" si="5"/>
        <v>13413.84545560597</v>
      </c>
      <c r="K73" s="8"/>
    </row>
    <row r="74" spans="1:11" x14ac:dyDescent="0.25">
      <c r="A74" s="10" t="s">
        <v>21</v>
      </c>
      <c r="B74" s="23">
        <f t="shared" si="5"/>
        <v>5182.0730980169201</v>
      </c>
      <c r="C74" s="23">
        <f t="shared" si="5"/>
        <v>12630.475842007363</v>
      </c>
      <c r="D74" s="23">
        <f t="shared" si="5"/>
        <v>45255.903139639675</v>
      </c>
      <c r="E74" s="23">
        <f t="shared" si="5"/>
        <v>20454.482527805936</v>
      </c>
      <c r="F74" s="23">
        <f t="shared" si="5"/>
        <v>5077.531583434039</v>
      </c>
      <c r="G74" s="23">
        <f t="shared" si="5"/>
        <v>22015.317792622362</v>
      </c>
      <c r="H74" s="23">
        <f t="shared" si="5"/>
        <v>9817.8242998213009</v>
      </c>
      <c r="I74" s="23">
        <f t="shared" si="5"/>
        <v>4797.0810331398652</v>
      </c>
      <c r="J74" s="23">
        <f t="shared" si="5"/>
        <v>17148.808244439864</v>
      </c>
      <c r="K74" s="8"/>
    </row>
    <row r="75" spans="1:11" x14ac:dyDescent="0.25">
      <c r="A75" s="10" t="s">
        <v>22</v>
      </c>
      <c r="B75" s="23">
        <f t="shared" si="5"/>
        <v>5381.5566859748305</v>
      </c>
      <c r="C75" s="23">
        <f t="shared" si="5"/>
        <v>13133.399615293438</v>
      </c>
      <c r="D75" s="23">
        <f t="shared" si="5"/>
        <v>48454.546675226586</v>
      </c>
      <c r="E75" s="23">
        <f t="shared" si="5"/>
        <v>21436.546702864769</v>
      </c>
      <c r="F75" s="23">
        <f t="shared" si="5"/>
        <v>5518.4102179192641</v>
      </c>
      <c r="G75" s="23">
        <f t="shared" si="5"/>
        <v>22682.71944070439</v>
      </c>
      <c r="H75" s="23">
        <f t="shared" si="5"/>
        <v>9828.6247467740504</v>
      </c>
      <c r="I75" s="23">
        <f t="shared" si="5"/>
        <v>4728.0450594010399</v>
      </c>
      <c r="J75" s="23">
        <f t="shared" si="5"/>
        <v>17217.127894118923</v>
      </c>
      <c r="K75" s="8"/>
    </row>
    <row r="76" spans="1:11" x14ac:dyDescent="0.25">
      <c r="A76" s="10" t="s">
        <v>23</v>
      </c>
      <c r="B76" s="23">
        <f t="shared" si="5"/>
        <v>5259.7843671233377</v>
      </c>
      <c r="C76" s="23">
        <f t="shared" si="5"/>
        <v>13043.60355615407</v>
      </c>
      <c r="D76" s="23">
        <f t="shared" si="5"/>
        <v>48736.460261865483</v>
      </c>
      <c r="E76" s="23">
        <f t="shared" si="5"/>
        <v>21756.270156687577</v>
      </c>
      <c r="F76" s="23">
        <f t="shared" si="5"/>
        <v>5539.2045495278553</v>
      </c>
      <c r="G76" s="23">
        <f t="shared" si="5"/>
        <v>22743.006586867963</v>
      </c>
      <c r="H76" s="23">
        <f t="shared" si="5"/>
        <v>9919.8711360171183</v>
      </c>
      <c r="I76" s="23">
        <f t="shared" si="5"/>
        <v>4797.1131644198786</v>
      </c>
      <c r="J76" s="23">
        <f t="shared" si="5"/>
        <v>17307.06256518298</v>
      </c>
      <c r="K76" s="8"/>
    </row>
    <row r="77" spans="1:11" x14ac:dyDescent="0.25">
      <c r="A77" s="10" t="s">
        <v>24</v>
      </c>
      <c r="B77" s="23">
        <f t="shared" si="5"/>
        <v>4879.9885482704894</v>
      </c>
      <c r="C77" s="23">
        <f t="shared" si="5"/>
        <v>11967.749208003883</v>
      </c>
      <c r="D77" s="23">
        <f t="shared" si="5"/>
        <v>43953.672493452883</v>
      </c>
      <c r="E77" s="23">
        <f t="shared" si="5"/>
        <v>19579.049684883004</v>
      </c>
      <c r="F77" s="23">
        <f t="shared" si="5"/>
        <v>4854.2885609976311</v>
      </c>
      <c r="G77" s="23">
        <f t="shared" si="5"/>
        <v>19990.839700784723</v>
      </c>
      <c r="H77" s="23">
        <f t="shared" si="5"/>
        <v>8631.1153679805702</v>
      </c>
      <c r="I77" s="23">
        <f t="shared" si="5"/>
        <v>4194.059102583672</v>
      </c>
      <c r="J77" s="23">
        <f t="shared" si="5"/>
        <v>14570.320729494</v>
      </c>
      <c r="K77" s="8"/>
    </row>
    <row r="78" spans="1:11" x14ac:dyDescent="0.25">
      <c r="B78" s="27"/>
      <c r="C78" s="27"/>
      <c r="D78" s="27"/>
      <c r="E78" s="27"/>
      <c r="F78" s="27"/>
      <c r="G78" s="27"/>
      <c r="H78" s="27"/>
      <c r="I78" s="27"/>
      <c r="J78" s="27"/>
      <c r="K78" s="8"/>
    </row>
    <row r="79" spans="1:11" x14ac:dyDescent="0.25">
      <c r="A79" s="1" t="s">
        <v>47</v>
      </c>
      <c r="B79" s="24" t="s">
        <v>48</v>
      </c>
      <c r="C79" s="27"/>
      <c r="D79" s="27"/>
      <c r="E79" s="27"/>
      <c r="F79" s="27"/>
      <c r="G79" s="27"/>
      <c r="H79" s="27"/>
      <c r="I79" s="27"/>
      <c r="J79" s="27"/>
      <c r="K79" s="8"/>
    </row>
    <row r="80" spans="1:11" x14ac:dyDescent="0.25">
      <c r="A80" s="10" t="s">
        <v>13</v>
      </c>
      <c r="B80" s="23">
        <f>$B$17-SUM($B66:$J66)</f>
        <v>43388.051388751803</v>
      </c>
      <c r="C80" s="27"/>
      <c r="D80" s="27"/>
      <c r="E80" s="27"/>
      <c r="F80" s="27"/>
      <c r="G80" s="27"/>
      <c r="H80" s="27"/>
      <c r="I80" s="27"/>
      <c r="J80" s="27"/>
      <c r="K80" s="8"/>
    </row>
    <row r="81" spans="1:11" x14ac:dyDescent="0.25">
      <c r="A81" s="10" t="s">
        <v>14</v>
      </c>
      <c r="B81" s="23">
        <f>$B$17-SUM($B67:$J67)</f>
        <v>52020.320703012141</v>
      </c>
      <c r="C81" s="27"/>
      <c r="D81" s="27"/>
      <c r="E81" s="27"/>
      <c r="F81" s="27"/>
      <c r="G81" s="27"/>
      <c r="H81" s="27"/>
      <c r="I81" s="27"/>
      <c r="J81" s="27"/>
      <c r="K81" s="8"/>
    </row>
    <row r="82" spans="1:11" x14ac:dyDescent="0.25">
      <c r="A82" s="10" t="s">
        <v>15</v>
      </c>
      <c r="B82" s="23">
        <f t="shared" ref="B82:B91" si="6">$B$17-SUM($B68:$J68)</f>
        <v>39533.374966923991</v>
      </c>
      <c r="C82" s="27"/>
      <c r="D82" s="27"/>
      <c r="E82" s="27"/>
      <c r="F82" s="27"/>
      <c r="G82" s="27"/>
      <c r="H82" s="27"/>
      <c r="I82" s="27"/>
      <c r="J82" s="27"/>
      <c r="K82" s="8"/>
    </row>
    <row r="83" spans="1:11" x14ac:dyDescent="0.25">
      <c r="A83" s="10" t="s">
        <v>16</v>
      </c>
      <c r="B83" s="23">
        <f>$B$17-SUM($B69:$J69)</f>
        <v>9432.896442673984</v>
      </c>
      <c r="C83" s="27"/>
      <c r="D83" s="27"/>
      <c r="E83" s="27"/>
      <c r="F83" s="27"/>
      <c r="G83" s="27"/>
      <c r="H83" s="27"/>
      <c r="I83" s="27"/>
      <c r="J83" s="27"/>
      <c r="K83" s="8"/>
    </row>
    <row r="84" spans="1:11" x14ac:dyDescent="0.25">
      <c r="A84" s="10" t="s">
        <v>17</v>
      </c>
      <c r="B84" s="23">
        <f t="shared" si="6"/>
        <v>9767.4563378712046</v>
      </c>
      <c r="C84" s="27"/>
      <c r="D84" s="27"/>
      <c r="E84" s="27"/>
      <c r="F84" s="27"/>
      <c r="G84" s="27"/>
      <c r="H84" s="27"/>
      <c r="I84" s="27"/>
      <c r="J84" s="27"/>
      <c r="K84" s="8"/>
    </row>
    <row r="85" spans="1:11" x14ac:dyDescent="0.25">
      <c r="A85" s="10" t="s">
        <v>18</v>
      </c>
      <c r="B85" s="23">
        <f t="shared" si="6"/>
        <v>24263.665694495299</v>
      </c>
      <c r="C85" s="27"/>
      <c r="D85" s="27"/>
      <c r="E85" s="27"/>
      <c r="F85" s="27"/>
      <c r="G85" s="27"/>
      <c r="H85" s="27"/>
      <c r="I85" s="27"/>
      <c r="J85" s="27"/>
      <c r="K85" s="8"/>
    </row>
    <row r="86" spans="1:11" x14ac:dyDescent="0.25">
      <c r="A86" s="10" t="s">
        <v>19</v>
      </c>
      <c r="B86" s="23">
        <f t="shared" si="6"/>
        <v>40761.193533357597</v>
      </c>
      <c r="C86" s="27"/>
      <c r="D86" s="27"/>
      <c r="E86" s="27"/>
      <c r="F86" s="27"/>
      <c r="G86" s="27"/>
      <c r="H86" s="27"/>
      <c r="I86" s="27"/>
      <c r="J86" s="27"/>
      <c r="K86" s="8"/>
    </row>
    <row r="87" spans="1:11" x14ac:dyDescent="0.25">
      <c r="A87" s="10" t="s">
        <v>20</v>
      </c>
      <c r="B87" s="23">
        <f t="shared" si="6"/>
        <v>29941.342920886105</v>
      </c>
      <c r="C87" s="27"/>
      <c r="D87" s="27"/>
      <c r="E87" s="27"/>
      <c r="F87" s="27"/>
      <c r="G87" s="27"/>
      <c r="H87" s="27"/>
      <c r="I87" s="27"/>
      <c r="J87" s="27"/>
      <c r="K87" s="8"/>
    </row>
    <row r="88" spans="1:11" x14ac:dyDescent="0.25">
      <c r="A88" s="10" t="s">
        <v>21</v>
      </c>
      <c r="B88" s="23">
        <f t="shared" si="6"/>
        <v>11608.89879694386</v>
      </c>
      <c r="C88" s="27"/>
      <c r="D88" s="27"/>
      <c r="E88" s="27"/>
      <c r="F88" s="27"/>
      <c r="G88" s="27"/>
      <c r="H88" s="27"/>
      <c r="I88" s="27"/>
      <c r="J88" s="27"/>
      <c r="K88" s="8"/>
    </row>
    <row r="89" spans="1:11" x14ac:dyDescent="0.25">
      <c r="A89" s="10" t="s">
        <v>22</v>
      </c>
      <c r="B89" s="23">
        <f t="shared" si="6"/>
        <v>5607.4193195939006</v>
      </c>
      <c r="C89" s="27"/>
      <c r="D89" s="27"/>
      <c r="E89" s="27"/>
      <c r="F89" s="27"/>
      <c r="G89" s="27"/>
      <c r="H89" s="27"/>
      <c r="I89" s="27"/>
      <c r="J89" s="27"/>
      <c r="K89" s="8"/>
    </row>
    <row r="90" spans="1:11" x14ac:dyDescent="0.25">
      <c r="A90" s="10" t="s">
        <v>23</v>
      </c>
      <c r="B90" s="23">
        <f t="shared" si="6"/>
        <v>4886.0200140249217</v>
      </c>
      <c r="C90" s="27"/>
      <c r="D90" s="27"/>
      <c r="E90" s="27"/>
      <c r="F90" s="27"/>
      <c r="G90" s="27"/>
      <c r="H90" s="27"/>
      <c r="I90" s="27"/>
      <c r="J90" s="27"/>
      <c r="K90" s="8"/>
    </row>
    <row r="91" spans="1:11" x14ac:dyDescent="0.25">
      <c r="A91" s="10" t="s">
        <v>24</v>
      </c>
      <c r="B91" s="23">
        <f t="shared" si="6"/>
        <v>21367.312961420306</v>
      </c>
      <c r="C91" s="27"/>
      <c r="D91" s="27"/>
      <c r="E91" s="27"/>
      <c r="F91" s="27"/>
      <c r="G91" s="27"/>
      <c r="H91" s="27"/>
      <c r="I91" s="27"/>
      <c r="J91" s="27"/>
      <c r="K91" s="8"/>
    </row>
    <row r="92" spans="1:11" x14ac:dyDescent="0.25">
      <c r="A92" s="18" t="s">
        <v>49</v>
      </c>
      <c r="B92" s="29">
        <f>SUM($B$80:$B$91)/$B$17</f>
        <v>1.8999999999999988</v>
      </c>
      <c r="C92" s="27"/>
      <c r="D92" s="27"/>
      <c r="E92" s="27"/>
      <c r="F92" s="27"/>
      <c r="G92" s="27"/>
      <c r="H92" s="27"/>
      <c r="I92" s="27"/>
      <c r="J92" s="27"/>
      <c r="K92" s="8"/>
    </row>
    <row r="93" spans="1:11" x14ac:dyDescent="0.25">
      <c r="B93" s="27"/>
      <c r="C93" s="27"/>
      <c r="D93" s="27"/>
      <c r="E93" s="27"/>
      <c r="F93" s="27"/>
      <c r="G93" s="27"/>
      <c r="H93" s="27"/>
      <c r="I93" s="27"/>
      <c r="J93" s="27"/>
      <c r="K93" s="8"/>
    </row>
    <row r="94" spans="1:11" x14ac:dyDescent="0.25">
      <c r="A94" s="1" t="s">
        <v>50</v>
      </c>
      <c r="B94" s="23">
        <f>(SUM($B$80:$B$91)-1.9*$B$17)/12</f>
        <v>-1.4551915228366852E-11</v>
      </c>
      <c r="C94" s="27"/>
      <c r="D94" s="27" t="s">
        <v>52</v>
      </c>
      <c r="E94" s="27"/>
      <c r="F94" s="27"/>
      <c r="G94" s="27"/>
      <c r="H94" s="27"/>
      <c r="I94" s="27"/>
      <c r="J94" s="27"/>
      <c r="K94" s="8"/>
    </row>
    <row r="95" spans="1:11" x14ac:dyDescent="0.25">
      <c r="A95" s="1" t="s">
        <v>51</v>
      </c>
      <c r="B95" s="27"/>
      <c r="C95" s="27"/>
      <c r="D95" s="30">
        <f>'計算用(期待容量)'!D95</f>
        <v>1.9</v>
      </c>
      <c r="E95" s="27"/>
      <c r="F95" s="27"/>
      <c r="G95" s="27"/>
      <c r="H95" s="27"/>
      <c r="I95" s="27"/>
      <c r="J95" s="27"/>
      <c r="K95" s="8"/>
    </row>
    <row r="96" spans="1:11" ht="16.5" thickBot="1" x14ac:dyDescent="0.3">
      <c r="B96" s="27"/>
      <c r="C96" s="27"/>
      <c r="D96" s="27"/>
      <c r="E96" s="27"/>
      <c r="F96" s="27"/>
      <c r="G96" s="27"/>
      <c r="H96" s="27"/>
      <c r="I96" s="27"/>
      <c r="J96" s="27"/>
      <c r="K96" s="8"/>
    </row>
    <row r="97" spans="1:10" ht="16.5" thickBot="1" x14ac:dyDescent="0.3">
      <c r="A97" s="1" t="s">
        <v>53</v>
      </c>
      <c r="B97" s="35">
        <f>(MIN($K$52:$K$63)+$B$94)*1000</f>
        <v>-1.4551915228366852E-8</v>
      </c>
      <c r="C97" s="22"/>
      <c r="D97" s="22"/>
      <c r="E97" s="22"/>
      <c r="F97" s="22"/>
      <c r="G97" s="22"/>
      <c r="H97" s="22"/>
      <c r="I97" s="22"/>
      <c r="J97" s="22"/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="85" zoomScaleNormal="85" workbookViewId="0">
      <selection activeCell="E17" sqref="E17:P17"/>
    </sheetView>
  </sheetViews>
  <sheetFormatPr defaultRowHeight="15.75" x14ac:dyDescent="0.25"/>
  <cols>
    <col min="1" max="1" width="24.125" style="1" bestFit="1" customWidth="1"/>
    <col min="2" max="3" width="9.75" style="1" customWidth="1"/>
    <col min="4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1" x14ac:dyDescent="0.25">
      <c r="J1" s="10" t="s">
        <v>38</v>
      </c>
    </row>
    <row r="2" spans="1:11" x14ac:dyDescent="0.25">
      <c r="B2" s="11" t="s">
        <v>29</v>
      </c>
      <c r="C2" s="11" t="s">
        <v>30</v>
      </c>
      <c r="D2" s="11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1" t="s">
        <v>36</v>
      </c>
      <c r="J2" s="11" t="s">
        <v>37</v>
      </c>
    </row>
    <row r="3" spans="1:11" x14ac:dyDescent="0.25">
      <c r="A3" s="1" t="s">
        <v>43</v>
      </c>
    </row>
    <row r="4" spans="1:11" x14ac:dyDescent="0.25">
      <c r="A4" s="10" t="s">
        <v>13</v>
      </c>
      <c r="B4" s="23">
        <f>'計算用(期待容量)'!B4</f>
        <v>3984.801442596674</v>
      </c>
      <c r="C4" s="23">
        <f>'計算用(期待容量)'!C4</f>
        <v>10414.000659727313</v>
      </c>
      <c r="D4" s="23">
        <f>'計算用(期待容量)'!D4</f>
        <v>38345.222629796845</v>
      </c>
      <c r="E4" s="23">
        <f>'計算用(期待容量)'!E4</f>
        <v>18498.051948051947</v>
      </c>
      <c r="F4" s="23">
        <f>'計算用(期待容量)'!F4</f>
        <v>3813.3006720457151</v>
      </c>
      <c r="G4" s="23">
        <f>'計算用(期待容量)'!G4</f>
        <v>17842.589820359281</v>
      </c>
      <c r="H4" s="23">
        <f>'計算用(期待容量)'!H4</f>
        <v>7435.8566487317448</v>
      </c>
      <c r="I4" s="23">
        <f>'計算用(期待容量)'!I4</f>
        <v>3411.3654618473897</v>
      </c>
      <c r="J4" s="23">
        <f>'計算用(期待容量)'!J4</f>
        <v>10286.140122360372</v>
      </c>
      <c r="K4" s="8"/>
    </row>
    <row r="5" spans="1:11" x14ac:dyDescent="0.25">
      <c r="A5" s="10" t="s">
        <v>14</v>
      </c>
      <c r="B5" s="23">
        <f>'計算用(期待容量)'!B5</f>
        <v>3605.4866760168302</v>
      </c>
      <c r="C5" s="23">
        <f>'計算用(期待容量)'!C5</f>
        <v>9703.8427649904697</v>
      </c>
      <c r="D5" s="23">
        <f>'計算用(期待容量)'!D5</f>
        <v>37113.208803611735</v>
      </c>
      <c r="E5" s="23">
        <f>'計算用(期待容量)'!E5</f>
        <v>18686.2012987013</v>
      </c>
      <c r="F5" s="23">
        <f>'計算用(期待容量)'!F5</f>
        <v>3625.5944807742608</v>
      </c>
      <c r="G5" s="23">
        <f>'計算用(期待容量)'!G5</f>
        <v>18365.052395209579</v>
      </c>
      <c r="H5" s="23">
        <f>'計算用(期待容量)'!H5</f>
        <v>7487.8766333589547</v>
      </c>
      <c r="I5" s="23">
        <f>'計算用(期待容量)'!I5</f>
        <v>3431.0843373493976</v>
      </c>
      <c r="J5" s="23">
        <f>'計算用(期待容量)'!J5</f>
        <v>10445.297019932899</v>
      </c>
      <c r="K5" s="8"/>
    </row>
    <row r="6" spans="1:11" x14ac:dyDescent="0.25">
      <c r="A6" s="10" t="s">
        <v>15</v>
      </c>
      <c r="B6" s="23">
        <f>'計算用(期待容量)'!B6</f>
        <v>3624.4524143458225</v>
      </c>
      <c r="C6" s="23">
        <f>'計算用(期待容量)'!C6</f>
        <v>10462.465474270635</v>
      </c>
      <c r="D6" s="23">
        <f>'計算用(期待容量)'!D6</f>
        <v>41014.934537246052</v>
      </c>
      <c r="E6" s="23">
        <f>'計算用(期待容量)'!E6</f>
        <v>20141.883116883117</v>
      </c>
      <c r="F6" s="23">
        <f>'計算用(期待容量)'!F6</f>
        <v>3981.2483168675426</v>
      </c>
      <c r="G6" s="23">
        <f>'計算用(期待容量)'!G6</f>
        <v>21046.369760479043</v>
      </c>
      <c r="H6" s="23">
        <f>'計算用(期待容量)'!H6</f>
        <v>8218.1571867794009</v>
      </c>
      <c r="I6" s="23">
        <f>'計算用(期待容量)'!I6</f>
        <v>3914.1967871485945</v>
      </c>
      <c r="J6" s="23">
        <f>'計算用(期待容量)'!J6</f>
        <v>11879.711071640024</v>
      </c>
      <c r="K6" s="8"/>
    </row>
    <row r="7" spans="1:11" x14ac:dyDescent="0.25">
      <c r="A7" s="10" t="s">
        <v>16</v>
      </c>
      <c r="B7" s="23">
        <f>'計算用(期待容量)'!B7</f>
        <v>4091.9787081339714</v>
      </c>
      <c r="C7" s="23">
        <f>'計算用(期待容量)'!C7</f>
        <v>12445.85006589658</v>
      </c>
      <c r="D7" s="23">
        <f>'計算用(期待容量)'!D7</f>
        <v>52951.494074492097</v>
      </c>
      <c r="E7" s="23">
        <f>'計算用(期待容量)'!E7</f>
        <v>24400</v>
      </c>
      <c r="F7" s="23">
        <f>'計算用(期待容量)'!F7</f>
        <v>4909.8999999999996</v>
      </c>
      <c r="G7" s="23">
        <f>'計算用(期待容量)'!G7</f>
        <v>26340</v>
      </c>
      <c r="H7" s="23">
        <f>'計算用(期待容量)'!H7</f>
        <v>10412</v>
      </c>
      <c r="I7" s="23">
        <f>'計算用(期待容量)'!I7</f>
        <v>4910</v>
      </c>
      <c r="J7" s="23">
        <f>'計算用(期待容量)'!J7</f>
        <v>15216</v>
      </c>
      <c r="K7" s="8"/>
    </row>
    <row r="8" spans="1:11" x14ac:dyDescent="0.25">
      <c r="A8" s="10" t="s">
        <v>17</v>
      </c>
      <c r="B8" s="23">
        <f>'計算用(期待容量)'!B8</f>
        <v>4181</v>
      </c>
      <c r="C8" s="23">
        <f>'計算用(期待容量)'!C8</f>
        <v>12721</v>
      </c>
      <c r="D8" s="23">
        <f>'計算用(期待容量)'!D8</f>
        <v>52950</v>
      </c>
      <c r="E8" s="23">
        <f>'計算用(期待容量)'!E8</f>
        <v>24400</v>
      </c>
      <c r="F8" s="23">
        <f>'計算用(期待容量)'!F8</f>
        <v>4909.8999999999996</v>
      </c>
      <c r="G8" s="23">
        <f>'計算用(期待容量)'!G8</f>
        <v>26340</v>
      </c>
      <c r="H8" s="23">
        <f>'計算用(期待容量)'!H8</f>
        <v>10412</v>
      </c>
      <c r="I8" s="23">
        <f>'計算用(期待容量)'!I8</f>
        <v>4910</v>
      </c>
      <c r="J8" s="23">
        <f>'計算用(期待容量)'!J8</f>
        <v>15216</v>
      </c>
      <c r="K8" s="8"/>
    </row>
    <row r="9" spans="1:11" x14ac:dyDescent="0.25">
      <c r="A9" s="10" t="s">
        <v>18</v>
      </c>
      <c r="B9" s="23">
        <f>'計算用(期待容量)'!B9</f>
        <v>3931.9404306220094</v>
      </c>
      <c r="C9" s="23">
        <f>'計算用(期待容量)'!C9</f>
        <v>11385.68454918986</v>
      </c>
      <c r="D9" s="23">
        <f>'計算用(期待容量)'!D9</f>
        <v>45310.896726862302</v>
      </c>
      <c r="E9" s="23">
        <f>'計算用(期待容量)'!E9</f>
        <v>22360.064935064936</v>
      </c>
      <c r="F9" s="23">
        <f>'計算用(期待容量)'!F9</f>
        <v>4366.5399726352643</v>
      </c>
      <c r="G9" s="23">
        <f>'計算用(期待容量)'!G9</f>
        <v>22732.050898203594</v>
      </c>
      <c r="H9" s="23">
        <f>'計算用(期待容量)'!H9</f>
        <v>9105.4980784012296</v>
      </c>
      <c r="I9" s="23">
        <f>'計算用(期待容量)'!I9</f>
        <v>4288.8554216867469</v>
      </c>
      <c r="J9" s="23">
        <f>'計算用(期待容量)'!J9</f>
        <v>13117.931715018749</v>
      </c>
      <c r="K9" s="8"/>
    </row>
    <row r="10" spans="1:11" x14ac:dyDescent="0.25">
      <c r="A10" s="10" t="s">
        <v>19</v>
      </c>
      <c r="B10" s="23">
        <f>'計算用(期待容量)'!B10</f>
        <v>4354.1342416349426</v>
      </c>
      <c r="C10" s="23">
        <f>'計算用(期待容量)'!C10</f>
        <v>10427.847749596833</v>
      </c>
      <c r="D10" s="23">
        <f>'計算用(期待容量)'!D10</f>
        <v>37638.027370203163</v>
      </c>
      <c r="E10" s="23">
        <f>'計算用(期待容量)'!E10</f>
        <v>19478.409090909092</v>
      </c>
      <c r="F10" s="23">
        <f>'計算用(期待容量)'!F10</f>
        <v>3689.809756735548</v>
      </c>
      <c r="G10" s="23">
        <f>'計算用(期待容量)'!G10</f>
        <v>18808.652694610777</v>
      </c>
      <c r="H10" s="23">
        <f>'計算用(期待容量)'!H10</f>
        <v>7796.9953881629517</v>
      </c>
      <c r="I10" s="23">
        <f>'計算用(期待容量)'!I10</f>
        <v>3539.5381526104416</v>
      </c>
      <c r="J10" s="23">
        <f>'計算用(期待容量)'!J10</f>
        <v>11179.020327610026</v>
      </c>
      <c r="K10" s="8"/>
    </row>
    <row r="11" spans="1:11" x14ac:dyDescent="0.25">
      <c r="A11" s="10" t="s">
        <v>20</v>
      </c>
      <c r="B11" s="23">
        <f>'計算用(期待容量)'!B11</f>
        <v>4532.8114606291329</v>
      </c>
      <c r="C11" s="23">
        <f>'計算用(期待容量)'!C11</f>
        <v>11630.56641254948</v>
      </c>
      <c r="D11" s="23">
        <f>'計算用(期待容量)'!D11</f>
        <v>40007.430304740403</v>
      </c>
      <c r="E11" s="23">
        <f>'計算用(期待容量)'!E11</f>
        <v>19260.551948051947</v>
      </c>
      <c r="F11" s="23">
        <f>'計算用(期待容量)'!F11</f>
        <v>4070.1617758908628</v>
      </c>
      <c r="G11" s="23">
        <f>'計算用(期待容量)'!G11</f>
        <v>19557.844311377245</v>
      </c>
      <c r="H11" s="23">
        <f>'計算用(期待容量)'!H11</f>
        <v>8345.2059953881635</v>
      </c>
      <c r="I11" s="23">
        <f>'計算用(期待容量)'!I11</f>
        <v>3647.9919678714859</v>
      </c>
      <c r="J11" s="23">
        <f>'計算用(期待容量)'!J11</f>
        <v>11405.243339253997</v>
      </c>
      <c r="K11" s="8"/>
    </row>
    <row r="12" spans="1:11" x14ac:dyDescent="0.25">
      <c r="A12" s="10" t="s">
        <v>21</v>
      </c>
      <c r="B12" s="23">
        <f>'計算用(期待容量)'!B12</f>
        <v>4882.180324584252</v>
      </c>
      <c r="C12" s="23">
        <f>'計算用(期待容量)'!C12</f>
        <v>12970.766896349509</v>
      </c>
      <c r="D12" s="23">
        <f>'計算用(期待容量)'!D12</f>
        <v>44339.449492099324</v>
      </c>
      <c r="E12" s="23">
        <f>'計算用(期待容量)'!E12</f>
        <v>21686.688311688311</v>
      </c>
      <c r="F12" s="23">
        <f>'計算用(期待容量)'!F12</f>
        <v>4618.4614398680051</v>
      </c>
      <c r="G12" s="23">
        <f>'計算用(期待容量)'!G12</f>
        <v>23500.958083832335</v>
      </c>
      <c r="H12" s="23">
        <f>'計算用(期待容量)'!H12</f>
        <v>10072.869715603381</v>
      </c>
      <c r="I12" s="23">
        <f>'計算用(期待容量)'!I12</f>
        <v>4525.4819277108436</v>
      </c>
      <c r="J12" s="23">
        <f>'計算用(期待容量)'!J12</f>
        <v>14587.380303927373</v>
      </c>
      <c r="K12" s="8"/>
    </row>
    <row r="13" spans="1:11" x14ac:dyDescent="0.25">
      <c r="A13" s="10" t="s">
        <v>22</v>
      </c>
      <c r="B13" s="23">
        <f>'計算用(期待容量)'!B13</f>
        <v>4982</v>
      </c>
      <c r="C13" s="23">
        <f>'計算用(期待容量)'!C13</f>
        <v>13493</v>
      </c>
      <c r="D13" s="23">
        <f>'計算用(期待容量)'!D13</f>
        <v>47535.972065462753</v>
      </c>
      <c r="E13" s="23">
        <f>'計算用(期待容量)'!E13</f>
        <v>22746.266233766233</v>
      </c>
      <c r="F13" s="23">
        <f>'計算用(期待容量)'!F13</f>
        <v>4860.5036338759328</v>
      </c>
      <c r="G13" s="23">
        <f>'計算用(期待容量)'!G13</f>
        <v>24240.291916167665</v>
      </c>
      <c r="H13" s="23">
        <f>'計算用(期待容量)'!H13</f>
        <v>10313.962336664104</v>
      </c>
      <c r="I13" s="23">
        <f>'計算用(期待容量)'!I13</f>
        <v>4525.4819277108436</v>
      </c>
      <c r="J13" s="23">
        <f>'計算用(期待容量)'!J13</f>
        <v>14778.568778369845</v>
      </c>
      <c r="K13" s="8"/>
    </row>
    <row r="14" spans="1:11" x14ac:dyDescent="0.25">
      <c r="A14" s="10" t="s">
        <v>23</v>
      </c>
      <c r="B14" s="23">
        <f>'計算用(期待容量)'!B14</f>
        <v>4913.1244239631333</v>
      </c>
      <c r="C14" s="23">
        <f>'計算用(期待容量)'!C14</f>
        <v>13345.627400674388</v>
      </c>
      <c r="D14" s="23">
        <f>'計算用(期待容量)'!D14</f>
        <v>47535.673250564338</v>
      </c>
      <c r="E14" s="23">
        <f>'計算用(期待容量)'!E14</f>
        <v>22746.266233766233</v>
      </c>
      <c r="F14" s="23">
        <f>'計算用(期待容量)'!F14</f>
        <v>4860.5036338759328</v>
      </c>
      <c r="G14" s="23">
        <f>'計算用(期待容量)'!G14</f>
        <v>24240.291916167665</v>
      </c>
      <c r="H14" s="23">
        <f>'計算用(期待容量)'!H14</f>
        <v>10313.962336664104</v>
      </c>
      <c r="I14" s="23">
        <f>'計算用(期待容量)'!I14</f>
        <v>4525.4819277108436</v>
      </c>
      <c r="J14" s="23">
        <f>'計算用(期待容量)'!J14</f>
        <v>14778.568778369845</v>
      </c>
      <c r="K14" s="8"/>
    </row>
    <row r="15" spans="1:11" x14ac:dyDescent="0.25">
      <c r="A15" s="10" t="s">
        <v>24</v>
      </c>
      <c r="B15" s="23">
        <f>'計算用(期待容量)'!B15</f>
        <v>4533.80965738329</v>
      </c>
      <c r="C15" s="23">
        <f>'計算用(期待容量)'!C15</f>
        <v>12399.079900307872</v>
      </c>
      <c r="D15" s="23">
        <f>'計算用(期待容量)'!D15</f>
        <v>43155.744074492097</v>
      </c>
      <c r="E15" s="23">
        <f>'計算用(期待容量)'!E15</f>
        <v>20775.64935064935</v>
      </c>
      <c r="F15" s="23">
        <f>'計算用(期待容量)'!F15</f>
        <v>4499.9101611702445</v>
      </c>
      <c r="G15" s="23">
        <f>'計算用(期待容量)'!G15</f>
        <v>21598.405688622755</v>
      </c>
      <c r="H15" s="23">
        <f>'計算用(期待容量)'!H15</f>
        <v>9104.4976940814759</v>
      </c>
      <c r="I15" s="23">
        <f>'計算用(期待容量)'!I15</f>
        <v>4042.3694779116468</v>
      </c>
      <c r="J15" s="23">
        <f>'計算用(期待容量)'!J15</f>
        <v>12567.388987566608</v>
      </c>
      <c r="K15" s="8"/>
    </row>
    <row r="16" spans="1:11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31"/>
    </row>
    <row r="17" spans="1:12" x14ac:dyDescent="0.25">
      <c r="A17" s="1" t="s">
        <v>44</v>
      </c>
      <c r="B17" s="25">
        <f>'計算用(期待容量)'!B17</f>
        <v>153988.39635787118</v>
      </c>
      <c r="C17" s="24"/>
      <c r="D17" s="24"/>
      <c r="E17" s="24"/>
      <c r="F17" s="24"/>
      <c r="G17" s="24"/>
      <c r="H17" s="24"/>
      <c r="I17" s="24"/>
      <c r="J17" s="24"/>
      <c r="K17" s="31"/>
    </row>
    <row r="18" spans="1:12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31"/>
    </row>
    <row r="19" spans="1:12" x14ac:dyDescent="0.25">
      <c r="A19" s="1" t="s">
        <v>39</v>
      </c>
      <c r="B19" s="26">
        <f>'計算用(期待容量)'!B19</f>
        <v>0.18710000000000002</v>
      </c>
      <c r="C19" s="26">
        <f>'計算用(期待容量)'!C19</f>
        <v>0.1522</v>
      </c>
      <c r="D19" s="26">
        <f>'計算用(期待容量)'!D19</f>
        <v>3.85E-2</v>
      </c>
      <c r="E19" s="26">
        <f>'計算用(期待容量)'!E19</f>
        <v>-6.6E-3</v>
      </c>
      <c r="F19" s="26">
        <f>'計算用(期待容量)'!F19</f>
        <v>0.25079999999999997</v>
      </c>
      <c r="G19" s="26">
        <f>'計算用(期待容量)'!G19</f>
        <v>-1.8100000000000002E-2</v>
      </c>
      <c r="H19" s="26">
        <f>'計算用(期待容量)'!H19</f>
        <v>3.39E-2</v>
      </c>
      <c r="I19" s="26">
        <f>'計算用(期待容量)'!I19</f>
        <v>0.1323</v>
      </c>
      <c r="J19" s="26">
        <f>'計算用(期待容量)'!J19</f>
        <v>0.221</v>
      </c>
      <c r="K19" s="8"/>
    </row>
    <row r="20" spans="1:12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8"/>
      <c r="L20" s="14"/>
    </row>
    <row r="21" spans="1:12" x14ac:dyDescent="0.25">
      <c r="A21" s="1" t="s">
        <v>42</v>
      </c>
      <c r="B21" s="26">
        <f>'計算用(期待容量)'!B21</f>
        <v>0.01</v>
      </c>
      <c r="C21" s="26">
        <f>B21</f>
        <v>0.01</v>
      </c>
      <c r="D21" s="26">
        <f t="shared" ref="D21:J21" si="0">C21</f>
        <v>0.01</v>
      </c>
      <c r="E21" s="26">
        <f t="shared" si="0"/>
        <v>0.01</v>
      </c>
      <c r="F21" s="26">
        <f t="shared" si="0"/>
        <v>0.01</v>
      </c>
      <c r="G21" s="26">
        <f t="shared" si="0"/>
        <v>0.01</v>
      </c>
      <c r="H21" s="26">
        <f t="shared" si="0"/>
        <v>0.01</v>
      </c>
      <c r="I21" s="26">
        <f t="shared" si="0"/>
        <v>0.01</v>
      </c>
      <c r="J21" s="26">
        <f t="shared" si="0"/>
        <v>0.01</v>
      </c>
      <c r="K21" s="8"/>
      <c r="L21" s="14"/>
    </row>
    <row r="22" spans="1:12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8"/>
      <c r="L22" s="14"/>
    </row>
    <row r="23" spans="1:12" x14ac:dyDescent="0.25">
      <c r="A23" s="1" t="s">
        <v>40</v>
      </c>
      <c r="B23" s="27"/>
      <c r="C23" s="27"/>
      <c r="D23" s="27"/>
      <c r="E23" s="27"/>
      <c r="F23" s="27"/>
      <c r="G23" s="27"/>
      <c r="H23" s="27"/>
      <c r="I23" s="27"/>
      <c r="J23" s="27"/>
      <c r="K23" s="8"/>
    </row>
    <row r="24" spans="1:12" x14ac:dyDescent="0.25">
      <c r="A24" s="10" t="s">
        <v>13</v>
      </c>
      <c r="B24" s="23">
        <f>'計算用(期待容量)'!B24</f>
        <v>733.49359875990217</v>
      </c>
      <c r="C24" s="23">
        <f>'計算用(期待容量)'!C24</f>
        <v>2691.8873704648422</v>
      </c>
      <c r="D24" s="23">
        <f>'計算用(期待容量)'!D24</f>
        <v>1761.2591634654027</v>
      </c>
      <c r="E24" s="23">
        <f>'計算用(期待容量)'!E24</f>
        <v>1682.918037379221</v>
      </c>
      <c r="F24" s="23">
        <f>'計算用(期待容量)'!F24</f>
        <v>1134.5917503319988</v>
      </c>
      <c r="G24" s="23">
        <f>'計算用(期待容量)'!G24</f>
        <v>1823.1164326930427</v>
      </c>
      <c r="H24" s="23">
        <f>'計算用(期待容量)'!H24</f>
        <v>890.26862856751904</v>
      </c>
      <c r="I24" s="23">
        <f>'計算用(期待容量)'!I24</f>
        <v>403.47952507275204</v>
      </c>
      <c r="J24" s="23">
        <f>'計算用(期待容量)'!J24</f>
        <v>745.11549326536715</v>
      </c>
      <c r="K24" s="8"/>
    </row>
    <row r="25" spans="1:12" x14ac:dyDescent="0.25">
      <c r="A25" s="10" t="s">
        <v>14</v>
      </c>
      <c r="B25" s="23">
        <f>'計算用(期待容量)'!B25</f>
        <v>927.38389642740754</v>
      </c>
      <c r="C25" s="23">
        <f>'計算用(期待容量)'!C25</f>
        <v>3365.9356367419359</v>
      </c>
      <c r="D25" s="23">
        <f>'計算用(期待容量)'!D25</f>
        <v>3683.3680131429956</v>
      </c>
      <c r="E25" s="23">
        <f>'計算用(期待容量)'!E25</f>
        <v>2853.8539263381504</v>
      </c>
      <c r="F25" s="23">
        <f>'計算用(期待容量)'!F25</f>
        <v>1332.3441198874132</v>
      </c>
      <c r="G25" s="23">
        <f>'計算用(期待容量)'!G25</f>
        <v>2717.8430394556849</v>
      </c>
      <c r="H25" s="23">
        <f>'計算用(期待容量)'!H25</f>
        <v>1662.2681825917293</v>
      </c>
      <c r="I25" s="23">
        <f>'計算用(期待容量)'!I25</f>
        <v>860.78865119237071</v>
      </c>
      <c r="J25" s="23">
        <f>'計算用(期待容量)'!J25</f>
        <v>1266.5345342223038</v>
      </c>
      <c r="K25" s="8"/>
    </row>
    <row r="26" spans="1:12" x14ac:dyDescent="0.25">
      <c r="A26" s="10" t="s">
        <v>15</v>
      </c>
      <c r="B26" s="23">
        <f>'計算用(期待容量)'!B26</f>
        <v>848.55378190148724</v>
      </c>
      <c r="C26" s="23">
        <f>'計算用(期待容量)'!C26</f>
        <v>2999.8239112739629</v>
      </c>
      <c r="D26" s="23">
        <f>'計算用(期待容量)'!D26</f>
        <v>3943.2426674628596</v>
      </c>
      <c r="E26" s="23">
        <f>'計算用(期待容量)'!E26</f>
        <v>2995.2634030980853</v>
      </c>
      <c r="F26" s="23">
        <f>'計算用(期待容量)'!F26</f>
        <v>1163.5816079126394</v>
      </c>
      <c r="G26" s="23">
        <f>'計算用(期待容量)'!G26</f>
        <v>2810.2692921849475</v>
      </c>
      <c r="H26" s="23">
        <f>'計算用(期待容量)'!H26</f>
        <v>1525.6353008396884</v>
      </c>
      <c r="I26" s="23">
        <f>'計算用(期待容量)'!I26</f>
        <v>821.25561299164724</v>
      </c>
      <c r="J26" s="23">
        <f>'計算用(期待容量)'!J26</f>
        <v>1719.6844223346952</v>
      </c>
      <c r="K26" s="8"/>
    </row>
    <row r="27" spans="1:12" x14ac:dyDescent="0.25">
      <c r="A27" s="10" t="s">
        <v>16</v>
      </c>
      <c r="B27" s="23">
        <f>'計算用(期待容量)'!B27</f>
        <v>764.33149530539686</v>
      </c>
      <c r="C27" s="23">
        <f>'計算用(期待容量)'!C27</f>
        <v>2934.8150566617451</v>
      </c>
      <c r="D27" s="23">
        <f>'計算用(期待容量)'!D27</f>
        <v>5170.2746440525343</v>
      </c>
      <c r="E27" s="23">
        <f>'計算用(期待容量)'!E27</f>
        <v>3514.7356803211774</v>
      </c>
      <c r="F27" s="23">
        <f>'計算用(期待容量)'!F27</f>
        <v>1241.8425053441952</v>
      </c>
      <c r="G27" s="23">
        <f>'計算用(期待容量)'!G27</f>
        <v>3201.7030541057734</v>
      </c>
      <c r="H27" s="23">
        <f>'計算用(期待容量)'!H27</f>
        <v>2216.9171339968402</v>
      </c>
      <c r="I27" s="23">
        <f>'計算用(期待容量)'!I27</f>
        <v>1098.0363970985181</v>
      </c>
      <c r="J27" s="23">
        <f>'計算用(期待容量)'!J27</f>
        <v>2193.2440331137832</v>
      </c>
      <c r="K27" s="8"/>
    </row>
    <row r="28" spans="1:12" x14ac:dyDescent="0.25">
      <c r="A28" s="10" t="s">
        <v>17</v>
      </c>
      <c r="B28" s="23">
        <f>'計算用(期待容量)'!B28</f>
        <v>745.67622874682991</v>
      </c>
      <c r="C28" s="23">
        <f>'計算用(期待容量)'!C28</f>
        <v>3146.533860549127</v>
      </c>
      <c r="D28" s="23">
        <f>'計算用(期待容量)'!D28</f>
        <v>5419.9742621498126</v>
      </c>
      <c r="E28" s="23">
        <f>'計算用(期待容量)'!E28</f>
        <v>3941.8925618964022</v>
      </c>
      <c r="F28" s="23">
        <f>'計算用(期待容量)'!F28</f>
        <v>1136.2873750668168</v>
      </c>
      <c r="G28" s="23">
        <f>'計算用(期待容量)'!G28</f>
        <v>3103.8853514951475</v>
      </c>
      <c r="H28" s="23">
        <f>'計算用(期待容量)'!H28</f>
        <v>2288.8346499496201</v>
      </c>
      <c r="I28" s="23">
        <f>'計算用(期待容量)'!I28</f>
        <v>1188.3113529672999</v>
      </c>
      <c r="J28" s="23">
        <f>'計算用(期待容量)'!J28</f>
        <v>2123.8443571789626</v>
      </c>
      <c r="K28" s="8"/>
    </row>
    <row r="29" spans="1:12" x14ac:dyDescent="0.25">
      <c r="A29" s="10" t="s">
        <v>18</v>
      </c>
      <c r="B29" s="23">
        <f>'計算用(期待容量)'!B29</f>
        <v>631.705285570662</v>
      </c>
      <c r="C29" s="23">
        <f>'計算用(期待容量)'!C29</f>
        <v>2517.7305634635268</v>
      </c>
      <c r="D29" s="23">
        <f>'計算用(期待容量)'!D29</f>
        <v>3824.0605997543817</v>
      </c>
      <c r="E29" s="23">
        <f>'計算用(期待容量)'!E29</f>
        <v>2731.0263331807646</v>
      </c>
      <c r="F29" s="23">
        <f>'計算用(期待容量)'!F29</f>
        <v>858.77780297433037</v>
      </c>
      <c r="G29" s="23">
        <f>'計算用(期待容量)'!G29</f>
        <v>2323.5871563025166</v>
      </c>
      <c r="H29" s="23">
        <f>'計算用(期待容量)'!H29</f>
        <v>1441.9795861620928</v>
      </c>
      <c r="I29" s="23">
        <f>'計算用(期待容量)'!I29</f>
        <v>816.91404336057303</v>
      </c>
      <c r="J29" s="23">
        <f>'計算用(期待容量)'!J29</f>
        <v>1619.2386292311708</v>
      </c>
      <c r="K29" s="8"/>
    </row>
    <row r="30" spans="1:12" x14ac:dyDescent="0.25">
      <c r="A30" s="10" t="s">
        <v>19</v>
      </c>
      <c r="B30" s="23">
        <f>'計算用(期待容量)'!B30</f>
        <v>594.89713156842981</v>
      </c>
      <c r="C30" s="23">
        <f>'計算用(期待容量)'!C30</f>
        <v>2168.5588987422366</v>
      </c>
      <c r="D30" s="23">
        <f>'計算用(期待容量)'!D30</f>
        <v>2415.8310827332257</v>
      </c>
      <c r="E30" s="23">
        <f>'計算用(期待容量)'!E30</f>
        <v>1926.8877272811942</v>
      </c>
      <c r="F30" s="23">
        <f>'計算用(期待容量)'!F30</f>
        <v>728.96583346051966</v>
      </c>
      <c r="G30" s="23">
        <f>'計算用(期待容量)'!G30</f>
        <v>1611.2021618265221</v>
      </c>
      <c r="H30" s="23">
        <f>'計算用(期待容量)'!H30</f>
        <v>1096.2640881269335</v>
      </c>
      <c r="I30" s="23">
        <f>'計算用(期待容量)'!I30</f>
        <v>609.18821151790553</v>
      </c>
      <c r="J30" s="23">
        <f>'計算用(期待容量)'!J30</f>
        <v>1212.9748647430511</v>
      </c>
      <c r="K30" s="8"/>
    </row>
    <row r="31" spans="1:12" x14ac:dyDescent="0.25">
      <c r="A31" s="10" t="s">
        <v>20</v>
      </c>
      <c r="B31" s="23">
        <f>'計算用(期待容量)'!B31</f>
        <v>664.53021794856647</v>
      </c>
      <c r="C31" s="23">
        <f>'計算用(期待容量)'!C31</f>
        <v>1962.18128673961</v>
      </c>
      <c r="D31" s="23">
        <f>'計算用(期待容量)'!D31</f>
        <v>1159.6762453251897</v>
      </c>
      <c r="E31" s="23">
        <f>'計算用(期待容量)'!E31</f>
        <v>943.44055536686665</v>
      </c>
      <c r="F31" s="23">
        <f>'計算用(期待容量)'!F31</f>
        <v>649.03301167358541</v>
      </c>
      <c r="G31" s="23">
        <f>'計算用(期待容量)'!G31</f>
        <v>952.67862716643833</v>
      </c>
      <c r="H31" s="23">
        <f>'計算用(期待容量)'!H31</f>
        <v>423.43571933281197</v>
      </c>
      <c r="I31" s="23">
        <f>'計算用(期待容量)'!I31</f>
        <v>238.66524143121009</v>
      </c>
      <c r="J31" s="23">
        <f>'計算用(期待容量)'!J31</f>
        <v>626.0090950157014</v>
      </c>
      <c r="K31" s="8"/>
    </row>
    <row r="32" spans="1:12" x14ac:dyDescent="0.25">
      <c r="A32" s="10" t="s">
        <v>21</v>
      </c>
      <c r="B32" s="23">
        <f>'計算用(期待容量)'!B32</f>
        <v>662.38496854288826</v>
      </c>
      <c r="C32" s="23">
        <f>'計算用(期待容量)'!C32</f>
        <v>2444.1494449300362</v>
      </c>
      <c r="D32" s="23">
        <f>'計算用(期待容量)'!D32</f>
        <v>1234.0096528264617</v>
      </c>
      <c r="E32" s="23">
        <f>'計算用(期待容量)'!E32</f>
        <v>1305.9405241421134</v>
      </c>
      <c r="F32" s="23">
        <f>'計算用(期待容量)'!F32</f>
        <v>745.42459995154127</v>
      </c>
      <c r="G32" s="23">
        <f>'計算用(期待容量)'!G32</f>
        <v>1295.2825307309317</v>
      </c>
      <c r="H32" s="23">
        <f>'計算用(期待容量)'!H32</f>
        <v>697.24439629706978</v>
      </c>
      <c r="I32" s="23">
        <f>'計算用(期待容量)'!I32</f>
        <v>372.37697288423175</v>
      </c>
      <c r="J32" s="23">
        <f>'計算用(期待容量)'!J32</f>
        <v>808.25690969473317</v>
      </c>
      <c r="K32" s="8"/>
    </row>
    <row r="33" spans="1:11" x14ac:dyDescent="0.25">
      <c r="A33" s="10" t="s">
        <v>22</v>
      </c>
      <c r="B33" s="23">
        <f>'計算用(期待容量)'!B33</f>
        <v>582.39551402516975</v>
      </c>
      <c r="C33" s="23">
        <f>'計算用(期待容量)'!C33</f>
        <v>2548.1649847065637</v>
      </c>
      <c r="D33" s="23">
        <f>'計算用(期待容量)'!D33</f>
        <v>1386.9200354111115</v>
      </c>
      <c r="E33" s="23">
        <f>'計算用(期待容量)'!E33</f>
        <v>1387.0568360962648</v>
      </c>
      <c r="F33" s="23">
        <f>'計算用(期待容量)'!F33</f>
        <v>609.71276367151097</v>
      </c>
      <c r="G33" s="23">
        <f>'計算用(期待容量)'!G33</f>
        <v>1361.2261109423166</v>
      </c>
      <c r="H33" s="23">
        <f>'計算用(期待容量)'!H33</f>
        <v>938.1205364696084</v>
      </c>
      <c r="I33" s="23">
        <f>'計算用(期待容量)'!I33</f>
        <v>441.41294662305711</v>
      </c>
      <c r="J33" s="23">
        <f>'計算用(期待容量)'!J33</f>
        <v>975.29027205435568</v>
      </c>
      <c r="K33" s="8"/>
    </row>
    <row r="34" spans="1:11" x14ac:dyDescent="0.25">
      <c r="A34" s="10" t="s">
        <v>23</v>
      </c>
      <c r="B34" s="23">
        <f>'計算用(期待容量)'!B34</f>
        <v>621.71688080292893</v>
      </c>
      <c r="C34" s="23">
        <f>'計算用(期待容量)'!C34</f>
        <v>2466.6846089097057</v>
      </c>
      <c r="D34" s="23">
        <f>'計算用(期待容量)'!D34</f>
        <v>1104.6931413512309</v>
      </c>
      <c r="E34" s="23">
        <f>'計算用(期待容量)'!E34</f>
        <v>1067.3333822734553</v>
      </c>
      <c r="F34" s="23">
        <f>'計算用(期待容量)'!F34</f>
        <v>588.91843206292037</v>
      </c>
      <c r="G34" s="23">
        <f>'計算用(期待容量)'!G34</f>
        <v>1300.9389647787432</v>
      </c>
      <c r="H34" s="23">
        <f>'計算用(期待容量)'!H34</f>
        <v>846.87414722654125</v>
      </c>
      <c r="I34" s="23">
        <f>'計算用(期待容量)'!I34</f>
        <v>372.34484160421817</v>
      </c>
      <c r="J34" s="23">
        <f>'計算用(期待容量)'!J34</f>
        <v>885.35560099030045</v>
      </c>
      <c r="K34" s="8"/>
    </row>
    <row r="35" spans="1:11" x14ac:dyDescent="0.25">
      <c r="A35" s="10" t="s">
        <v>24</v>
      </c>
      <c r="B35" s="23">
        <f>'計算用(期待容量)'!B35</f>
        <v>547.43499258304746</v>
      </c>
      <c r="C35" s="23">
        <f>'計算用(期待容量)'!C35</f>
        <v>2442.4614521339272</v>
      </c>
      <c r="D35" s="23">
        <f>'計算用(期待容量)'!D35</f>
        <v>1295.1251686520745</v>
      </c>
      <c r="E35" s="23">
        <f>'計算用(期待容量)'!E35</f>
        <v>1267.2368735585515</v>
      </c>
      <c r="F35" s="23">
        <f>'計算用(期待容量)'!F35</f>
        <v>819.1981702058132</v>
      </c>
      <c r="G35" s="23">
        <f>'計算用(期待容量)'!G35</f>
        <v>1432.6189017601846</v>
      </c>
      <c r="H35" s="23">
        <f>'計算用(期待容量)'!H35</f>
        <v>873.0697748710827</v>
      </c>
      <c r="I35" s="23">
        <f>'計算用(期待容量)'!I35</f>
        <v>423.53955203480166</v>
      </c>
      <c r="J35" s="23">
        <f>'計算用(期待容量)'!J35</f>
        <v>900.13511420049599</v>
      </c>
      <c r="K35" s="8"/>
    </row>
    <row r="36" spans="1:11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8"/>
    </row>
    <row r="37" spans="1:11" x14ac:dyDescent="0.25">
      <c r="A37" s="1" t="s">
        <v>41</v>
      </c>
      <c r="B37" s="27"/>
      <c r="C37" s="27"/>
      <c r="D37" s="27"/>
      <c r="E37" s="27"/>
      <c r="F37" s="27"/>
      <c r="G37" s="27"/>
      <c r="H37" s="27"/>
      <c r="I37" s="27"/>
      <c r="J37" s="27"/>
      <c r="K37" s="8"/>
    </row>
    <row r="38" spans="1:11" x14ac:dyDescent="0.25">
      <c r="A38" s="10" t="s">
        <v>13</v>
      </c>
      <c r="B38" s="23">
        <f>B4*(1+B$19+B$21)-B24</f>
        <v>4036.7122081725765</v>
      </c>
      <c r="C38" s="23">
        <f t="shared" ref="C38:J38" si="1">C4*(1+C$19+C$21)-C24</f>
        <v>9411.2641962702437</v>
      </c>
      <c r="D38" s="23">
        <f t="shared" si="1"/>
        <v>38443.706763876588</v>
      </c>
      <c r="E38" s="23">
        <f t="shared" si="1"/>
        <v>16878.0272872961</v>
      </c>
      <c r="F38" s="23">
        <f t="shared" si="1"/>
        <v>3673.2177369832389</v>
      </c>
      <c r="G38" s="23">
        <f t="shared" si="1"/>
        <v>15874.948410121329</v>
      </c>
      <c r="H38" s="23">
        <f t="shared" si="1"/>
        <v>6872.0221270435495</v>
      </c>
      <c r="I38" s="23">
        <f t="shared" si="1"/>
        <v>3493.3232419955216</v>
      </c>
      <c r="J38" s="23">
        <f t="shared" si="1"/>
        <v>11917.122997360253</v>
      </c>
      <c r="K38" s="8"/>
    </row>
    <row r="39" spans="1:11" x14ac:dyDescent="0.25">
      <c r="A39" s="10" t="s">
        <v>14</v>
      </c>
      <c r="B39" s="23">
        <f t="shared" ref="B39:J49" si="2">B5*(1+B$19+B$21)-B25</f>
        <v>3388.7442034323403</v>
      </c>
      <c r="C39" s="23">
        <f t="shared" si="2"/>
        <v>7911.8704247299893</v>
      </c>
      <c r="D39" s="23">
        <f t="shared" si="2"/>
        <v>35229.831417443907</v>
      </c>
      <c r="E39" s="23">
        <f t="shared" si="2"/>
        <v>15895.880456778734</v>
      </c>
      <c r="F39" s="23">
        <f t="shared" si="2"/>
        <v>3238.8054014727741</v>
      </c>
      <c r="G39" s="23">
        <f t="shared" si="2"/>
        <v>15498.452431352696</v>
      </c>
      <c r="H39" s="23">
        <f t="shared" si="2"/>
        <v>6154.3262349716842</v>
      </c>
      <c r="I39" s="23">
        <f t="shared" si="2"/>
        <v>3058.5389873618465</v>
      </c>
      <c r="J39" s="23">
        <f t="shared" si="2"/>
        <v>11591.626097315095</v>
      </c>
      <c r="K39" s="8"/>
    </row>
    <row r="40" spans="1:11" x14ac:dyDescent="0.25">
      <c r="A40" s="10" t="s">
        <v>15</v>
      </c>
      <c r="B40" s="23">
        <f t="shared" si="2"/>
        <v>3490.2782033118974</v>
      </c>
      <c r="C40" s="23">
        <f t="shared" si="2"/>
        <v>9159.6534629233702</v>
      </c>
      <c r="D40" s="23">
        <f t="shared" si="2"/>
        <v>39060.916194839629</v>
      </c>
      <c r="E40" s="23">
        <f t="shared" si="2"/>
        <v>17215.102116382433</v>
      </c>
      <c r="F40" s="23">
        <f t="shared" si="2"/>
        <v>3855.9762699939579</v>
      </c>
      <c r="G40" s="23">
        <f t="shared" si="2"/>
        <v>18065.624873234214</v>
      </c>
      <c r="H40" s="23">
        <f t="shared" si="2"/>
        <v>7053.2989864393285</v>
      </c>
      <c r="I40" s="23">
        <f t="shared" si="2"/>
        <v>3649.9313769681921</v>
      </c>
      <c r="J40" s="23">
        <f t="shared" si="2"/>
        <v>12904.239906854174</v>
      </c>
      <c r="K40" s="8"/>
    </row>
    <row r="41" spans="1:11" x14ac:dyDescent="0.25">
      <c r="A41" s="10" t="s">
        <v>16</v>
      </c>
      <c r="B41" s="23">
        <f t="shared" si="2"/>
        <v>4134.1762162017803</v>
      </c>
      <c r="C41" s="23">
        <f t="shared" si="2"/>
        <v>11529.751889923264</v>
      </c>
      <c r="D41" s="23">
        <f t="shared" si="2"/>
        <v>50349.366893052429</v>
      </c>
      <c r="E41" s="23">
        <f t="shared" si="2"/>
        <v>20968.224319678819</v>
      </c>
      <c r="F41" s="23">
        <f t="shared" si="2"/>
        <v>4948.5594146558042</v>
      </c>
      <c r="G41" s="23">
        <f t="shared" si="2"/>
        <v>22924.942945894229</v>
      </c>
      <c r="H41" s="23">
        <f t="shared" si="2"/>
        <v>8652.1696660031612</v>
      </c>
      <c r="I41" s="23">
        <f t="shared" si="2"/>
        <v>4510.6566029014821</v>
      </c>
      <c r="J41" s="23">
        <f t="shared" si="2"/>
        <v>16537.651966886217</v>
      </c>
      <c r="K41" s="8"/>
    </row>
    <row r="42" spans="1:11" x14ac:dyDescent="0.25">
      <c r="A42" s="10" t="s">
        <v>17</v>
      </c>
      <c r="B42" s="23">
        <f t="shared" si="2"/>
        <v>4259.39887125317</v>
      </c>
      <c r="C42" s="23">
        <f t="shared" si="2"/>
        <v>11637.812339450875</v>
      </c>
      <c r="D42" s="23">
        <f t="shared" si="2"/>
        <v>50098.100737850182</v>
      </c>
      <c r="E42" s="23">
        <f t="shared" si="2"/>
        <v>20541.067438103593</v>
      </c>
      <c r="F42" s="23">
        <f t="shared" si="2"/>
        <v>5054.1145449331825</v>
      </c>
      <c r="G42" s="23">
        <f t="shared" si="2"/>
        <v>23022.760648504853</v>
      </c>
      <c r="H42" s="23">
        <f t="shared" si="2"/>
        <v>8580.2521500503808</v>
      </c>
      <c r="I42" s="23">
        <f t="shared" si="2"/>
        <v>4420.3816470327001</v>
      </c>
      <c r="J42" s="23">
        <f t="shared" si="2"/>
        <v>16607.051642821039</v>
      </c>
      <c r="K42" s="8"/>
    </row>
    <row r="43" spans="1:11" x14ac:dyDescent="0.25">
      <c r="A43" s="10" t="s">
        <v>18</v>
      </c>
      <c r="B43" s="23">
        <f t="shared" si="2"/>
        <v>4075.2206039269454</v>
      </c>
      <c r="C43" s="23">
        <f t="shared" si="2"/>
        <v>10714.712019604931</v>
      </c>
      <c r="D43" s="23">
        <f t="shared" si="2"/>
        <v>43684.414618360737</v>
      </c>
      <c r="E43" s="23">
        <f t="shared" si="2"/>
        <v>19705.062822663389</v>
      </c>
      <c r="F43" s="23">
        <f t="shared" si="2"/>
        <v>4646.5557945242108</v>
      </c>
      <c r="G43" s="23">
        <f t="shared" si="2"/>
        <v>20224.334129625626</v>
      </c>
      <c r="H43" s="23">
        <f t="shared" si="2"/>
        <v>8063.24985788095</v>
      </c>
      <c r="I43" s="23">
        <f t="shared" si="2"/>
        <v>4082.2455048321985</v>
      </c>
      <c r="J43" s="23">
        <f>J9*(1+J$19+J$21)-J29</f>
        <v>14528.93531195691</v>
      </c>
      <c r="K43" s="8"/>
    </row>
    <row r="44" spans="1:11" x14ac:dyDescent="0.25">
      <c r="A44" s="10" t="s">
        <v>19</v>
      </c>
      <c r="B44" s="23">
        <f t="shared" si="2"/>
        <v>4617.4369690927597</v>
      </c>
      <c r="C44" s="23">
        <f t="shared" si="2"/>
        <v>9950.6857558392039</v>
      </c>
      <c r="D44" s="23">
        <f t="shared" si="2"/>
        <v>37047.640614924792</v>
      </c>
      <c r="E44" s="23">
        <f t="shared" si="2"/>
        <v>17617.747954536986</v>
      </c>
      <c r="F44" s="23">
        <f t="shared" si="2"/>
        <v>3923.1463078316588</v>
      </c>
      <c r="G44" s="23">
        <f t="shared" si="2"/>
        <v>17045.100445957909</v>
      </c>
      <c r="H44" s="23">
        <f t="shared" si="2"/>
        <v>7043.0193975763723</v>
      </c>
      <c r="I44" s="23">
        <f t="shared" si="2"/>
        <v>3434.0262202090021</v>
      </c>
      <c r="J44" s="23">
        <f t="shared" si="2"/>
        <v>12548.399158544891</v>
      </c>
      <c r="K44" s="8"/>
    </row>
    <row r="45" spans="1:11" x14ac:dyDescent="0.25">
      <c r="A45" s="10" t="s">
        <v>20</v>
      </c>
      <c r="B45" s="23">
        <f t="shared" si="2"/>
        <v>4761.6983815705689</v>
      </c>
      <c r="C45" s="23">
        <f t="shared" si="2"/>
        <v>11554.862997925398</v>
      </c>
      <c r="D45" s="23">
        <f t="shared" si="2"/>
        <v>40788.114429195128</v>
      </c>
      <c r="E45" s="23">
        <f t="shared" si="2"/>
        <v>18382.597269308455</v>
      </c>
      <c r="F45" s="23">
        <f t="shared" si="2"/>
        <v>4482.6269553696147</v>
      </c>
      <c r="G45" s="23">
        <f t="shared" si="2"/>
        <v>18446.747145288649</v>
      </c>
      <c r="H45" s="23">
        <f t="shared" si="2"/>
        <v>8288.124819252891</v>
      </c>
      <c r="I45" s="23">
        <f t="shared" si="2"/>
        <v>3928.4359834683883</v>
      </c>
      <c r="J45" s="23">
        <f t="shared" si="2"/>
        <v>13413.84545560597</v>
      </c>
      <c r="K45" s="8"/>
    </row>
    <row r="46" spans="1:11" x14ac:dyDescent="0.25">
      <c r="A46" s="10" t="s">
        <v>21</v>
      </c>
      <c r="B46" s="23">
        <f t="shared" si="2"/>
        <v>5182.0730980169201</v>
      </c>
      <c r="C46" s="23">
        <f t="shared" si="2"/>
        <v>12630.475842007363</v>
      </c>
      <c r="D46" s="23">
        <f t="shared" si="2"/>
        <v>45255.903139639675</v>
      </c>
      <c r="E46" s="23">
        <f t="shared" si="2"/>
        <v>20454.482527805936</v>
      </c>
      <c r="F46" s="23">
        <f t="shared" si="2"/>
        <v>5077.531583434039</v>
      </c>
      <c r="G46" s="23">
        <f t="shared" si="2"/>
        <v>22015.317792622362</v>
      </c>
      <c r="H46" s="23">
        <f t="shared" si="2"/>
        <v>9817.8242998213009</v>
      </c>
      <c r="I46" s="23">
        <f t="shared" si="2"/>
        <v>4797.0810331398652</v>
      </c>
      <c r="J46" s="23">
        <f t="shared" si="2"/>
        <v>17148.808244439864</v>
      </c>
      <c r="K46" s="8"/>
    </row>
    <row r="47" spans="1:11" x14ac:dyDescent="0.25">
      <c r="A47" s="10" t="s">
        <v>22</v>
      </c>
      <c r="B47" s="23">
        <f t="shared" si="2"/>
        <v>5381.5566859748305</v>
      </c>
      <c r="C47" s="23">
        <f t="shared" si="2"/>
        <v>13133.399615293438</v>
      </c>
      <c r="D47" s="23">
        <f t="shared" si="2"/>
        <v>48454.546675226586</v>
      </c>
      <c r="E47" s="23">
        <f t="shared" si="2"/>
        <v>21436.546702864769</v>
      </c>
      <c r="F47" s="23">
        <f t="shared" si="2"/>
        <v>5518.4102179192641</v>
      </c>
      <c r="G47" s="23">
        <f t="shared" si="2"/>
        <v>22682.71944070439</v>
      </c>
      <c r="H47" s="23">
        <f t="shared" si="2"/>
        <v>9828.6247467740504</v>
      </c>
      <c r="I47" s="23">
        <f t="shared" si="2"/>
        <v>4728.0450594010399</v>
      </c>
      <c r="J47" s="23">
        <f t="shared" si="2"/>
        <v>17217.127894118923</v>
      </c>
      <c r="K47" s="8"/>
    </row>
    <row r="48" spans="1:11" x14ac:dyDescent="0.25">
      <c r="A48" s="10" t="s">
        <v>23</v>
      </c>
      <c r="B48" s="23">
        <f t="shared" si="2"/>
        <v>5259.7843671233377</v>
      </c>
      <c r="C48" s="23">
        <f t="shared" si="2"/>
        <v>13043.60355615407</v>
      </c>
      <c r="D48" s="23">
        <f t="shared" si="2"/>
        <v>48736.460261865483</v>
      </c>
      <c r="E48" s="23">
        <f t="shared" si="2"/>
        <v>21756.270156687577</v>
      </c>
      <c r="F48" s="23">
        <f t="shared" si="2"/>
        <v>5539.2045495278553</v>
      </c>
      <c r="G48" s="23">
        <f t="shared" si="2"/>
        <v>22743.006586867963</v>
      </c>
      <c r="H48" s="23">
        <f t="shared" si="2"/>
        <v>9919.8711360171183</v>
      </c>
      <c r="I48" s="23">
        <f t="shared" si="2"/>
        <v>4797.1131644198786</v>
      </c>
      <c r="J48" s="23">
        <f t="shared" si="2"/>
        <v>17307.06256518298</v>
      </c>
      <c r="K48" s="8"/>
    </row>
    <row r="49" spans="1:11" x14ac:dyDescent="0.25">
      <c r="A49" s="10" t="s">
        <v>24</v>
      </c>
      <c r="B49" s="23">
        <f t="shared" si="2"/>
        <v>4879.9885482704894</v>
      </c>
      <c r="C49" s="23">
        <f t="shared" si="2"/>
        <v>11967.749208003883</v>
      </c>
      <c r="D49" s="23">
        <f t="shared" si="2"/>
        <v>43953.672493452883</v>
      </c>
      <c r="E49" s="23">
        <f t="shared" si="2"/>
        <v>19579.049684883004</v>
      </c>
      <c r="F49" s="23">
        <f t="shared" si="2"/>
        <v>4854.2885609976311</v>
      </c>
      <c r="G49" s="23">
        <f t="shared" si="2"/>
        <v>19990.839700784723</v>
      </c>
      <c r="H49" s="23">
        <f t="shared" si="2"/>
        <v>8631.1153679805702</v>
      </c>
      <c r="I49" s="23">
        <f t="shared" si="2"/>
        <v>4194.059102583672</v>
      </c>
      <c r="J49" s="23">
        <f t="shared" si="2"/>
        <v>14570.320729494</v>
      </c>
      <c r="K49" s="8"/>
    </row>
    <row r="50" spans="1:11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8"/>
    </row>
    <row r="51" spans="1:11" x14ac:dyDescent="0.25">
      <c r="A51" s="1" t="s">
        <v>45</v>
      </c>
      <c r="B51" s="27"/>
      <c r="C51" s="27"/>
      <c r="D51" s="27"/>
      <c r="E51" s="27"/>
      <c r="F51" s="27"/>
      <c r="G51" s="27"/>
      <c r="H51" s="27"/>
      <c r="I51" s="27"/>
      <c r="J51" s="27"/>
      <c r="K51" s="31" t="s">
        <v>54</v>
      </c>
    </row>
    <row r="52" spans="1:11" x14ac:dyDescent="0.25">
      <c r="A52" s="10" t="s">
        <v>13</v>
      </c>
      <c r="B52" s="23">
        <f>IF(記載例!$E$13=B$2,記載例!$E$16/1000,0)</f>
        <v>115</v>
      </c>
      <c r="C52" s="23">
        <f>IF(記載例!$E$13=C$2,記載例!$E$16/1000,0)</f>
        <v>0</v>
      </c>
      <c r="D52" s="23">
        <f>IF(記載例!$E$13=D$2,記載例!$E$16/1000,0)</f>
        <v>0</v>
      </c>
      <c r="E52" s="23">
        <f>IF(記載例!$E$13=E$2,記載例!$E$16/1000,0)</f>
        <v>0</v>
      </c>
      <c r="F52" s="23">
        <f>IF(記載例!$E$13=F$2,記載例!$E$16/1000,0)</f>
        <v>0</v>
      </c>
      <c r="G52" s="23">
        <f>IF(記載例!$E$13=G$2,記載例!$E$16/1000,0)</f>
        <v>0</v>
      </c>
      <c r="H52" s="23">
        <f>IF(記載例!$E$13=H$2,記載例!$E$16/1000,0)</f>
        <v>0</v>
      </c>
      <c r="I52" s="23">
        <f>IF(記載例!$E$13=I$2,記載例!$E$16/1000,0)</f>
        <v>0</v>
      </c>
      <c r="J52" s="23">
        <f>IF(記載例!$E$13=J$2,記載例!$E$16/1000,0)</f>
        <v>0</v>
      </c>
      <c r="K52" s="32">
        <f>SUM(B52:J52)</f>
        <v>115</v>
      </c>
    </row>
    <row r="53" spans="1:11" x14ac:dyDescent="0.25">
      <c r="A53" s="10" t="s">
        <v>14</v>
      </c>
      <c r="B53" s="23">
        <f>IF(記載例!$E$13=B$2,記載例!$F$16/1000,0)</f>
        <v>115</v>
      </c>
      <c r="C53" s="23">
        <f>IF(記載例!$E$13=C$2,記載例!$F$16/1000,0)</f>
        <v>0</v>
      </c>
      <c r="D53" s="23">
        <f>IF(記載例!$E$13=D$2,記載例!$F$16/1000,0)</f>
        <v>0</v>
      </c>
      <c r="E53" s="23">
        <f>IF(記載例!$E$13=E$2,記載例!$F$16/1000,0)</f>
        <v>0</v>
      </c>
      <c r="F53" s="23">
        <f>IF(記載例!$E$13=F$2,記載例!$F$16/1000,0)</f>
        <v>0</v>
      </c>
      <c r="G53" s="23">
        <f>IF(記載例!$E$13=G$2,記載例!$F$16/1000,0)</f>
        <v>0</v>
      </c>
      <c r="H53" s="23">
        <f>IF(記載例!$E$13=H$2,記載例!$F$16/1000,0)</f>
        <v>0</v>
      </c>
      <c r="I53" s="23">
        <f>IF(記載例!$E$13=I$2,記載例!$F$16/1000,0)</f>
        <v>0</v>
      </c>
      <c r="J53" s="23">
        <f>IF(記載例!$E$13=J$2,記載例!$F$16/1000,0)</f>
        <v>0</v>
      </c>
      <c r="K53" s="32">
        <f t="shared" ref="K53:K63" si="3">SUM(B53:J53)</f>
        <v>115</v>
      </c>
    </row>
    <row r="54" spans="1:11" x14ac:dyDescent="0.25">
      <c r="A54" s="10" t="s">
        <v>15</v>
      </c>
      <c r="B54" s="23">
        <f>IF(記載例!$E$13=B$2,記載例!$G$16/1000,0)</f>
        <v>113</v>
      </c>
      <c r="C54" s="23">
        <f>IF(記載例!$E$13=C$2,記載例!$G$16/1000,0)</f>
        <v>0</v>
      </c>
      <c r="D54" s="23">
        <f>IF(記載例!$E$13=D$2,記載例!$G$16/1000,0)</f>
        <v>0</v>
      </c>
      <c r="E54" s="23">
        <f>IF(記載例!$E$13=E$2,記載例!$G$16/1000,0)</f>
        <v>0</v>
      </c>
      <c r="F54" s="23">
        <f>IF(記載例!$E$13=F$2,記載例!$G$16/1000,0)</f>
        <v>0</v>
      </c>
      <c r="G54" s="23">
        <f>IF(記載例!$E$13=G$2,記載例!$G$16/1000,0)</f>
        <v>0</v>
      </c>
      <c r="H54" s="23">
        <f>IF(記載例!$E$13=H$2,記載例!$G$16/1000,0)</f>
        <v>0</v>
      </c>
      <c r="I54" s="23">
        <f>IF(記載例!$E$13=I$2,記載例!$G$16/1000,0)</f>
        <v>0</v>
      </c>
      <c r="J54" s="23">
        <f>IF(記載例!$E$13=J$2,記載例!$G$16/1000,0)</f>
        <v>0</v>
      </c>
      <c r="K54" s="32">
        <f t="shared" si="3"/>
        <v>113</v>
      </c>
    </row>
    <row r="55" spans="1:11" x14ac:dyDescent="0.25">
      <c r="A55" s="10" t="s">
        <v>16</v>
      </c>
      <c r="B55" s="23">
        <f>IF(記載例!$E$13=B$2,記載例!$H$16/1000,0)</f>
        <v>112</v>
      </c>
      <c r="C55" s="23">
        <f>IF(記載例!$E$13=C$2,記載例!$H$16/1000,0)</f>
        <v>0</v>
      </c>
      <c r="D55" s="23">
        <f>IF(記載例!$E$13=D$2,記載例!$H$16/1000,0)</f>
        <v>0</v>
      </c>
      <c r="E55" s="23">
        <f>IF(記載例!$E$13=E$2,記載例!$H$16/1000,0)</f>
        <v>0</v>
      </c>
      <c r="F55" s="23">
        <f>IF(記載例!$E$13=F$2,記載例!$H$16/1000,0)</f>
        <v>0</v>
      </c>
      <c r="G55" s="23">
        <f>IF(記載例!$E$13=G$2,記載例!$H$16/1000,0)</f>
        <v>0</v>
      </c>
      <c r="H55" s="23">
        <f>IF(記載例!$E$13=H$2,記載例!$H$16/1000,0)</f>
        <v>0</v>
      </c>
      <c r="I55" s="23">
        <f>IF(記載例!$E$13=I$2,記載例!$H$16/1000,0)</f>
        <v>0</v>
      </c>
      <c r="J55" s="23">
        <f>IF(記載例!$E$13=J$2,記載例!$H$16/1000,0)</f>
        <v>0</v>
      </c>
      <c r="K55" s="32">
        <f t="shared" si="3"/>
        <v>112</v>
      </c>
    </row>
    <row r="56" spans="1:11" x14ac:dyDescent="0.25">
      <c r="A56" s="10" t="s">
        <v>17</v>
      </c>
      <c r="B56" s="23">
        <f>IF(記載例!$E$13=B$2,記載例!$I$16/1000,0)</f>
        <v>112</v>
      </c>
      <c r="C56" s="23">
        <f>IF(記載例!$E$13=C$2,記載例!$I$16/1000,0)</f>
        <v>0</v>
      </c>
      <c r="D56" s="23">
        <f>IF(記載例!$E$13=D$2,記載例!$I$16/1000,0)</f>
        <v>0</v>
      </c>
      <c r="E56" s="23">
        <f>IF(記載例!$E$13=E$2,記載例!$I$16/1000,0)</f>
        <v>0</v>
      </c>
      <c r="F56" s="23">
        <f>IF(記載例!$E$13=F$2,記載例!$I$16/1000,0)</f>
        <v>0</v>
      </c>
      <c r="G56" s="23">
        <f>IF(記載例!$E$13=G$2,記載例!$I$16/1000,0)</f>
        <v>0</v>
      </c>
      <c r="H56" s="23">
        <f>IF(記載例!$E$13=H$2,記載例!$I$16/1000,0)</f>
        <v>0</v>
      </c>
      <c r="I56" s="23">
        <f>IF(記載例!$E$13=I$2,記載例!$I$16/1000,0)</f>
        <v>0</v>
      </c>
      <c r="J56" s="23">
        <f>IF(記載例!$E$13=J$2,記載例!$I$16/1000,0)</f>
        <v>0</v>
      </c>
      <c r="K56" s="32">
        <f t="shared" si="3"/>
        <v>112</v>
      </c>
    </row>
    <row r="57" spans="1:11" x14ac:dyDescent="0.25">
      <c r="A57" s="10" t="s">
        <v>18</v>
      </c>
      <c r="B57" s="23">
        <f>IF(記載例!$E$13=B$2,記載例!$J$16/1000,0)</f>
        <v>113</v>
      </c>
      <c r="C57" s="23">
        <f>IF(記載例!$E$13=C$2,記載例!$J$16/1000,0)</f>
        <v>0</v>
      </c>
      <c r="D57" s="23">
        <f>IF(記載例!$E$13=D$2,記載例!$J$16/1000,0)</f>
        <v>0</v>
      </c>
      <c r="E57" s="23">
        <f>IF(記載例!$E$13=E$2,記載例!$J$16/1000,0)</f>
        <v>0</v>
      </c>
      <c r="F57" s="23">
        <f>IF(記載例!$E$13=F$2,記載例!$J$16/1000,0)</f>
        <v>0</v>
      </c>
      <c r="G57" s="23">
        <f>IF(記載例!$E$13=G$2,記載例!$J$16/1000,0)</f>
        <v>0</v>
      </c>
      <c r="H57" s="23">
        <f>IF(記載例!$E$13=H$2,記載例!$J$16/1000,0)</f>
        <v>0</v>
      </c>
      <c r="I57" s="23">
        <f>IF(記載例!$E$13=I$2,記載例!$J$16/1000,0)</f>
        <v>0</v>
      </c>
      <c r="J57" s="23">
        <f>IF(記載例!$E$13=J$2,記載例!$J$16/1000,0)</f>
        <v>0</v>
      </c>
      <c r="K57" s="32">
        <f t="shared" si="3"/>
        <v>113</v>
      </c>
    </row>
    <row r="58" spans="1:11" x14ac:dyDescent="0.25">
      <c r="A58" s="10" t="s">
        <v>19</v>
      </c>
      <c r="B58" s="23">
        <f>IF(記載例!$E$13=B$2,記載例!$K$16/1000,0)</f>
        <v>115</v>
      </c>
      <c r="C58" s="23">
        <f>IF(記載例!$E$13=C$2,記載例!$K$16/1000,0)</f>
        <v>0</v>
      </c>
      <c r="D58" s="23">
        <f>IF(記載例!$E$13=D$2,記載例!$K$16/1000,0)</f>
        <v>0</v>
      </c>
      <c r="E58" s="23">
        <f>IF(記載例!$E$13=E$2,記載例!$K$16/1000,0)</f>
        <v>0</v>
      </c>
      <c r="F58" s="23">
        <f>IF(記載例!$E$13=F$2,記載例!$K$16/1000,0)</f>
        <v>0</v>
      </c>
      <c r="G58" s="23">
        <f>IF(記載例!$E$13=G$2,記載例!$K$16/1000,0)</f>
        <v>0</v>
      </c>
      <c r="H58" s="23">
        <f>IF(記載例!$E$13=H$2,記載例!$K$16/1000,0)</f>
        <v>0</v>
      </c>
      <c r="I58" s="23">
        <f>IF(記載例!$E$13=I$2,記載例!$K$16/1000,0)</f>
        <v>0</v>
      </c>
      <c r="J58" s="23">
        <f>IF(記載例!$E$13=J$2,記載例!$K$16/1000,0)</f>
        <v>0</v>
      </c>
      <c r="K58" s="32">
        <f t="shared" si="3"/>
        <v>115</v>
      </c>
    </row>
    <row r="59" spans="1:11" x14ac:dyDescent="0.25">
      <c r="A59" s="10" t="s">
        <v>20</v>
      </c>
      <c r="B59" s="23">
        <f>IF(記載例!$E$13=B$2,記載例!$L$16/1000,0)</f>
        <v>115</v>
      </c>
      <c r="C59" s="23">
        <f>IF(記載例!$E$13=C$2,記載例!$L$16/1000,0)</f>
        <v>0</v>
      </c>
      <c r="D59" s="23">
        <f>IF(記載例!$E$13=D$2,記載例!$L$16/1000,0)</f>
        <v>0</v>
      </c>
      <c r="E59" s="23">
        <f>IF(記載例!$E$13=E$2,記載例!$L$16/1000,0)</f>
        <v>0</v>
      </c>
      <c r="F59" s="23">
        <f>IF(記載例!$E$13=F$2,記載例!$L$16/1000,0)</f>
        <v>0</v>
      </c>
      <c r="G59" s="23">
        <f>IF(記載例!$E$13=G$2,記載例!$L$16/1000,0)</f>
        <v>0</v>
      </c>
      <c r="H59" s="23">
        <f>IF(記載例!$E$13=H$2,記載例!$L$16/1000,0)</f>
        <v>0</v>
      </c>
      <c r="I59" s="23">
        <f>IF(記載例!$E$13=I$2,記載例!$L$16/1000,0)</f>
        <v>0</v>
      </c>
      <c r="J59" s="23">
        <f>IF(記載例!$E$13=J$2,記載例!$L$16/1000,0)</f>
        <v>0</v>
      </c>
      <c r="K59" s="32">
        <f t="shared" si="3"/>
        <v>115</v>
      </c>
    </row>
    <row r="60" spans="1:11" x14ac:dyDescent="0.25">
      <c r="A60" s="10" t="s">
        <v>21</v>
      </c>
      <c r="B60" s="23">
        <f>IF(記載例!$E$13=B$2,記載例!$M$16/1000,0)</f>
        <v>117</v>
      </c>
      <c r="C60" s="23">
        <f>IF(記載例!$E$13=C$2,記載例!$M$16/1000,0)</f>
        <v>0</v>
      </c>
      <c r="D60" s="23">
        <f>IF(記載例!$E$13=D$2,記載例!$M$16/1000,0)</f>
        <v>0</v>
      </c>
      <c r="E60" s="23">
        <f>IF(記載例!$E$13=E$2,記載例!$M$16/1000,0)</f>
        <v>0</v>
      </c>
      <c r="F60" s="23">
        <f>IF(記載例!$E$13=F$2,記載例!$M$16/1000,0)</f>
        <v>0</v>
      </c>
      <c r="G60" s="23">
        <f>IF(記載例!$E$13=G$2,記載例!$M$16/1000,0)</f>
        <v>0</v>
      </c>
      <c r="H60" s="23">
        <f>IF(記載例!$E$13=H$2,記載例!$M$16/1000,0)</f>
        <v>0</v>
      </c>
      <c r="I60" s="23">
        <f>IF(記載例!$E$13=I$2,記載例!$M$16/1000,0)</f>
        <v>0</v>
      </c>
      <c r="J60" s="23">
        <f>IF(記載例!$E$13=J$2,記載例!$M$16/1000,0)</f>
        <v>0</v>
      </c>
      <c r="K60" s="32">
        <f t="shared" si="3"/>
        <v>117</v>
      </c>
    </row>
    <row r="61" spans="1:11" x14ac:dyDescent="0.25">
      <c r="A61" s="10" t="s">
        <v>22</v>
      </c>
      <c r="B61" s="23">
        <f>IF(記載例!$E$13=B$2,記載例!$N$16/1000,0)</f>
        <v>118</v>
      </c>
      <c r="C61" s="23">
        <f>IF(記載例!$E$13=C$2,記載例!$N$16/1000,0)</f>
        <v>0</v>
      </c>
      <c r="D61" s="23">
        <f>IF(記載例!$E$13=D$2,記載例!$N$16/1000,0)</f>
        <v>0</v>
      </c>
      <c r="E61" s="23">
        <f>IF(記載例!$E$13=E$2,記載例!$N$16/1000,0)</f>
        <v>0</v>
      </c>
      <c r="F61" s="23">
        <f>IF(記載例!$E$13=F$2,記載例!$N$16/1000,0)</f>
        <v>0</v>
      </c>
      <c r="G61" s="23">
        <f>IF(記載例!$E$13=G$2,記載例!$N$16/1000,0)</f>
        <v>0</v>
      </c>
      <c r="H61" s="23">
        <f>IF(記載例!$E$13=H$2,記載例!$N$16/1000,0)</f>
        <v>0</v>
      </c>
      <c r="I61" s="23">
        <f>IF(記載例!$E$13=I$2,記載例!$N$16/1000,0)</f>
        <v>0</v>
      </c>
      <c r="J61" s="23">
        <f>IF(記載例!$E$13=J$2,記載例!$N$16/1000,0)</f>
        <v>0</v>
      </c>
      <c r="K61" s="32">
        <f t="shared" si="3"/>
        <v>118</v>
      </c>
    </row>
    <row r="62" spans="1:11" x14ac:dyDescent="0.25">
      <c r="A62" s="10" t="s">
        <v>23</v>
      </c>
      <c r="B62" s="23">
        <f>IF(記載例!$E$13=B$2,記載例!$O$16/1000,0)</f>
        <v>118</v>
      </c>
      <c r="C62" s="23">
        <f>IF(記載例!$E$13=C$2,記載例!$O$16/1000,0)</f>
        <v>0</v>
      </c>
      <c r="D62" s="23">
        <f>IF(記載例!$E$13=D$2,記載例!$O$16/1000,0)</f>
        <v>0</v>
      </c>
      <c r="E62" s="23">
        <f>IF(記載例!$E$13=E$2,記載例!$O$16/1000,0)</f>
        <v>0</v>
      </c>
      <c r="F62" s="23">
        <f>IF(記載例!$E$13=F$2,記載例!$O$16/1000,0)</f>
        <v>0</v>
      </c>
      <c r="G62" s="23">
        <f>IF(記載例!$E$13=G$2,記載例!$O$16/1000,0)</f>
        <v>0</v>
      </c>
      <c r="H62" s="23">
        <f>IF(記載例!$E$13=H$2,記載例!$O$16/1000,0)</f>
        <v>0</v>
      </c>
      <c r="I62" s="23">
        <f>IF(記載例!$E$13=I$2,記載例!$O$16/1000,0)</f>
        <v>0</v>
      </c>
      <c r="J62" s="23">
        <f>IF(記載例!$E$13=J$2,記載例!$O$16/1000,0)</f>
        <v>0</v>
      </c>
      <c r="K62" s="32">
        <f t="shared" si="3"/>
        <v>118</v>
      </c>
    </row>
    <row r="63" spans="1:11" x14ac:dyDescent="0.25">
      <c r="A63" s="10" t="s">
        <v>24</v>
      </c>
      <c r="B63" s="23">
        <f>IF(記載例!$E$13=B$2,記載例!$P$16/1000,0)</f>
        <v>117</v>
      </c>
      <c r="C63" s="23">
        <f>IF(記載例!$E$13=C$2,記載例!$P$16/1000,0)</f>
        <v>0</v>
      </c>
      <c r="D63" s="23">
        <f>IF(記載例!$E$13=D$2,記載例!$P$16/1000,0)</f>
        <v>0</v>
      </c>
      <c r="E63" s="23">
        <f>IF(記載例!$E$13=E$2,記載例!$P$16/1000,0)</f>
        <v>0</v>
      </c>
      <c r="F63" s="23">
        <f>IF(記載例!$E$13=F$2,記載例!$P$16/1000,0)</f>
        <v>0</v>
      </c>
      <c r="G63" s="23">
        <f>IF(記載例!$E$13=G$2,記載例!$P$16/1000,0)</f>
        <v>0</v>
      </c>
      <c r="H63" s="23">
        <f>IF(記載例!$E$13=H$2,記載例!$P$16/1000,0)</f>
        <v>0</v>
      </c>
      <c r="I63" s="23">
        <f>IF(記載例!$E$13=I$2,記載例!$P$16/1000,0)</f>
        <v>0</v>
      </c>
      <c r="J63" s="23">
        <f>IF(記載例!$E$13=J$2,記載例!$P$16/1000,0)</f>
        <v>0</v>
      </c>
      <c r="K63" s="32">
        <f t="shared" si="3"/>
        <v>117</v>
      </c>
    </row>
    <row r="64" spans="1:11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8"/>
    </row>
    <row r="65" spans="1:11" x14ac:dyDescent="0.25">
      <c r="A65" s="1" t="s">
        <v>46</v>
      </c>
      <c r="B65" s="27"/>
      <c r="C65" s="27"/>
      <c r="D65" s="27"/>
      <c r="E65" s="27"/>
      <c r="F65" s="27"/>
      <c r="G65" s="27"/>
      <c r="H65" s="27"/>
      <c r="I65" s="27"/>
      <c r="J65" s="27"/>
      <c r="K65" s="8"/>
    </row>
    <row r="66" spans="1:11" x14ac:dyDescent="0.25">
      <c r="A66" s="10" t="s">
        <v>13</v>
      </c>
      <c r="B66" s="23">
        <f>B38-(B52-MIN(B$52:B$63))</f>
        <v>4033.7122081725765</v>
      </c>
      <c r="C66" s="23">
        <f>C38-(C52-MIN(C$52:C$63))</f>
        <v>9411.2641962702437</v>
      </c>
      <c r="D66" s="23">
        <f t="shared" ref="D66:J66" si="4">D38-(D52-MIN(D$52:D$63))</f>
        <v>38443.706763876588</v>
      </c>
      <c r="E66" s="23">
        <f t="shared" si="4"/>
        <v>16878.0272872961</v>
      </c>
      <c r="F66" s="23">
        <f t="shared" si="4"/>
        <v>3673.2177369832389</v>
      </c>
      <c r="G66" s="23">
        <f>G38-(G52-MIN(G$52:G$63))</f>
        <v>15874.948410121329</v>
      </c>
      <c r="H66" s="23">
        <f t="shared" si="4"/>
        <v>6872.0221270435495</v>
      </c>
      <c r="I66" s="23">
        <f t="shared" si="4"/>
        <v>3493.3232419955216</v>
      </c>
      <c r="J66" s="23">
        <f t="shared" si="4"/>
        <v>11917.122997360253</v>
      </c>
      <c r="K66" s="8"/>
    </row>
    <row r="67" spans="1:11" x14ac:dyDescent="0.25">
      <c r="A67" s="10" t="s">
        <v>14</v>
      </c>
      <c r="B67" s="23">
        <f>B39-(B53-MIN(B$52:B$63))</f>
        <v>3385.7442034323403</v>
      </c>
      <c r="C67" s="23">
        <f t="shared" ref="B67:J77" si="5">C39-(C53-MIN(C$52:C$63))</f>
        <v>7911.8704247299893</v>
      </c>
      <c r="D67" s="23">
        <f t="shared" si="5"/>
        <v>35229.831417443907</v>
      </c>
      <c r="E67" s="23">
        <f t="shared" si="5"/>
        <v>15895.880456778734</v>
      </c>
      <c r="F67" s="23">
        <f t="shared" si="5"/>
        <v>3238.8054014727741</v>
      </c>
      <c r="G67" s="23">
        <f>G39-(G53-MIN(G$52:G$63))</f>
        <v>15498.452431352696</v>
      </c>
      <c r="H67" s="23">
        <f t="shared" si="5"/>
        <v>6154.3262349716842</v>
      </c>
      <c r="I67" s="23">
        <f t="shared" si="5"/>
        <v>3058.5389873618465</v>
      </c>
      <c r="J67" s="23">
        <f t="shared" si="5"/>
        <v>11591.626097315095</v>
      </c>
      <c r="K67" s="8"/>
    </row>
    <row r="68" spans="1:11" x14ac:dyDescent="0.25">
      <c r="A68" s="10" t="s">
        <v>15</v>
      </c>
      <c r="B68" s="23">
        <f t="shared" si="5"/>
        <v>3489.2782033118974</v>
      </c>
      <c r="C68" s="23">
        <f t="shared" si="5"/>
        <v>9159.6534629233702</v>
      </c>
      <c r="D68" s="23">
        <f t="shared" si="5"/>
        <v>39060.916194839629</v>
      </c>
      <c r="E68" s="23">
        <f t="shared" si="5"/>
        <v>17215.102116382433</v>
      </c>
      <c r="F68" s="23">
        <f t="shared" si="5"/>
        <v>3855.9762699939579</v>
      </c>
      <c r="G68" s="23">
        <f>G40-(G54-MIN(G$52:G$63))</f>
        <v>18065.624873234214</v>
      </c>
      <c r="H68" s="23">
        <f t="shared" si="5"/>
        <v>7053.2989864393285</v>
      </c>
      <c r="I68" s="23">
        <f t="shared" si="5"/>
        <v>3649.9313769681921</v>
      </c>
      <c r="J68" s="23">
        <f t="shared" si="5"/>
        <v>12904.239906854174</v>
      </c>
      <c r="K68" s="8"/>
    </row>
    <row r="69" spans="1:11" x14ac:dyDescent="0.25">
      <c r="A69" s="10" t="s">
        <v>16</v>
      </c>
      <c r="B69" s="23">
        <f t="shared" si="5"/>
        <v>4134.1762162017803</v>
      </c>
      <c r="C69" s="23">
        <f t="shared" si="5"/>
        <v>11529.751889923264</v>
      </c>
      <c r="D69" s="23">
        <f t="shared" si="5"/>
        <v>50349.366893052429</v>
      </c>
      <c r="E69" s="23">
        <f t="shared" si="5"/>
        <v>20968.224319678819</v>
      </c>
      <c r="F69" s="23">
        <f t="shared" si="5"/>
        <v>4948.5594146558042</v>
      </c>
      <c r="G69" s="23">
        <f>G41-(G55-MIN(G$52:G$63))</f>
        <v>22924.942945894229</v>
      </c>
      <c r="H69" s="23">
        <f t="shared" si="5"/>
        <v>8652.1696660031612</v>
      </c>
      <c r="I69" s="23">
        <f t="shared" si="5"/>
        <v>4510.6566029014821</v>
      </c>
      <c r="J69" s="23">
        <f t="shared" si="5"/>
        <v>16537.651966886217</v>
      </c>
      <c r="K69" s="8"/>
    </row>
    <row r="70" spans="1:11" x14ac:dyDescent="0.25">
      <c r="A70" s="10" t="s">
        <v>17</v>
      </c>
      <c r="B70" s="23">
        <f t="shared" si="5"/>
        <v>4259.39887125317</v>
      </c>
      <c r="C70" s="23">
        <f t="shared" si="5"/>
        <v>11637.812339450875</v>
      </c>
      <c r="D70" s="23">
        <f t="shared" si="5"/>
        <v>50098.100737850182</v>
      </c>
      <c r="E70" s="23">
        <f t="shared" si="5"/>
        <v>20541.067438103593</v>
      </c>
      <c r="F70" s="23">
        <f t="shared" si="5"/>
        <v>5054.1145449331825</v>
      </c>
      <c r="G70" s="23">
        <f t="shared" si="5"/>
        <v>23022.760648504853</v>
      </c>
      <c r="H70" s="23">
        <f t="shared" si="5"/>
        <v>8580.2521500503808</v>
      </c>
      <c r="I70" s="23">
        <f t="shared" si="5"/>
        <v>4420.3816470327001</v>
      </c>
      <c r="J70" s="23">
        <f t="shared" si="5"/>
        <v>16607.051642821039</v>
      </c>
      <c r="K70" s="8"/>
    </row>
    <row r="71" spans="1:11" x14ac:dyDescent="0.25">
      <c r="A71" s="10" t="s">
        <v>18</v>
      </c>
      <c r="B71" s="23">
        <f t="shared" si="5"/>
        <v>4074.2206039269454</v>
      </c>
      <c r="C71" s="23">
        <f t="shared" si="5"/>
        <v>10714.712019604931</v>
      </c>
      <c r="D71" s="23">
        <f t="shared" si="5"/>
        <v>43684.414618360737</v>
      </c>
      <c r="E71" s="23">
        <f t="shared" si="5"/>
        <v>19705.062822663389</v>
      </c>
      <c r="F71" s="23">
        <f t="shared" si="5"/>
        <v>4646.5557945242108</v>
      </c>
      <c r="G71" s="23">
        <f t="shared" si="5"/>
        <v>20224.334129625626</v>
      </c>
      <c r="H71" s="23">
        <f t="shared" si="5"/>
        <v>8063.24985788095</v>
      </c>
      <c r="I71" s="23">
        <f t="shared" si="5"/>
        <v>4082.2455048321985</v>
      </c>
      <c r="J71" s="23">
        <f t="shared" si="5"/>
        <v>14528.93531195691</v>
      </c>
      <c r="K71" s="8"/>
    </row>
    <row r="72" spans="1:11" x14ac:dyDescent="0.25">
      <c r="A72" s="10" t="s">
        <v>19</v>
      </c>
      <c r="B72" s="23">
        <f t="shared" si="5"/>
        <v>4614.4369690927597</v>
      </c>
      <c r="C72" s="23">
        <f t="shared" si="5"/>
        <v>9950.6857558392039</v>
      </c>
      <c r="D72" s="23">
        <f t="shared" si="5"/>
        <v>37047.640614924792</v>
      </c>
      <c r="E72" s="23">
        <f t="shared" si="5"/>
        <v>17617.747954536986</v>
      </c>
      <c r="F72" s="23">
        <f t="shared" si="5"/>
        <v>3923.1463078316588</v>
      </c>
      <c r="G72" s="23">
        <f t="shared" si="5"/>
        <v>17045.100445957909</v>
      </c>
      <c r="H72" s="23">
        <f t="shared" si="5"/>
        <v>7043.0193975763723</v>
      </c>
      <c r="I72" s="23">
        <f t="shared" si="5"/>
        <v>3434.0262202090021</v>
      </c>
      <c r="J72" s="23">
        <f t="shared" si="5"/>
        <v>12548.399158544891</v>
      </c>
      <c r="K72" s="8"/>
    </row>
    <row r="73" spans="1:11" x14ac:dyDescent="0.25">
      <c r="A73" s="10" t="s">
        <v>20</v>
      </c>
      <c r="B73" s="23">
        <f t="shared" si="5"/>
        <v>4758.6983815705689</v>
      </c>
      <c r="C73" s="23">
        <f t="shared" si="5"/>
        <v>11554.862997925398</v>
      </c>
      <c r="D73" s="23">
        <f t="shared" si="5"/>
        <v>40788.114429195128</v>
      </c>
      <c r="E73" s="23">
        <f t="shared" si="5"/>
        <v>18382.597269308455</v>
      </c>
      <c r="F73" s="23">
        <f t="shared" si="5"/>
        <v>4482.6269553696147</v>
      </c>
      <c r="G73" s="23">
        <f t="shared" si="5"/>
        <v>18446.747145288649</v>
      </c>
      <c r="H73" s="23">
        <f t="shared" si="5"/>
        <v>8288.124819252891</v>
      </c>
      <c r="I73" s="23">
        <f t="shared" si="5"/>
        <v>3928.4359834683883</v>
      </c>
      <c r="J73" s="23">
        <f t="shared" si="5"/>
        <v>13413.84545560597</v>
      </c>
      <c r="K73" s="8"/>
    </row>
    <row r="74" spans="1:11" x14ac:dyDescent="0.25">
      <c r="A74" s="10" t="s">
        <v>21</v>
      </c>
      <c r="B74" s="23">
        <f t="shared" si="5"/>
        <v>5177.0730980169201</v>
      </c>
      <c r="C74" s="23">
        <f t="shared" si="5"/>
        <v>12630.475842007363</v>
      </c>
      <c r="D74" s="23">
        <f t="shared" si="5"/>
        <v>45255.903139639675</v>
      </c>
      <c r="E74" s="23">
        <f t="shared" si="5"/>
        <v>20454.482527805936</v>
      </c>
      <c r="F74" s="23">
        <f t="shared" si="5"/>
        <v>5077.531583434039</v>
      </c>
      <c r="G74" s="23">
        <f t="shared" si="5"/>
        <v>22015.317792622362</v>
      </c>
      <c r="H74" s="23">
        <f t="shared" si="5"/>
        <v>9817.8242998213009</v>
      </c>
      <c r="I74" s="23">
        <f t="shared" si="5"/>
        <v>4797.0810331398652</v>
      </c>
      <c r="J74" s="23">
        <f t="shared" si="5"/>
        <v>17148.808244439864</v>
      </c>
      <c r="K74" s="8"/>
    </row>
    <row r="75" spans="1:11" x14ac:dyDescent="0.25">
      <c r="A75" s="10" t="s">
        <v>22</v>
      </c>
      <c r="B75" s="23">
        <f t="shared" si="5"/>
        <v>5375.5566859748305</v>
      </c>
      <c r="C75" s="23">
        <f t="shared" si="5"/>
        <v>13133.399615293438</v>
      </c>
      <c r="D75" s="23">
        <f t="shared" si="5"/>
        <v>48454.546675226586</v>
      </c>
      <c r="E75" s="23">
        <f t="shared" si="5"/>
        <v>21436.546702864769</v>
      </c>
      <c r="F75" s="23">
        <f t="shared" si="5"/>
        <v>5518.4102179192641</v>
      </c>
      <c r="G75" s="23">
        <f t="shared" si="5"/>
        <v>22682.71944070439</v>
      </c>
      <c r="H75" s="23">
        <f t="shared" si="5"/>
        <v>9828.6247467740504</v>
      </c>
      <c r="I75" s="23">
        <f t="shared" si="5"/>
        <v>4728.0450594010399</v>
      </c>
      <c r="J75" s="23">
        <f t="shared" si="5"/>
        <v>17217.127894118923</v>
      </c>
      <c r="K75" s="8"/>
    </row>
    <row r="76" spans="1:11" x14ac:dyDescent="0.25">
      <c r="A76" s="10" t="s">
        <v>23</v>
      </c>
      <c r="B76" s="23">
        <f t="shared" si="5"/>
        <v>5253.7843671233377</v>
      </c>
      <c r="C76" s="23">
        <f t="shared" si="5"/>
        <v>13043.60355615407</v>
      </c>
      <c r="D76" s="23">
        <f t="shared" si="5"/>
        <v>48736.460261865483</v>
      </c>
      <c r="E76" s="23">
        <f t="shared" si="5"/>
        <v>21756.270156687577</v>
      </c>
      <c r="F76" s="23">
        <f t="shared" si="5"/>
        <v>5539.2045495278553</v>
      </c>
      <c r="G76" s="23">
        <f t="shared" si="5"/>
        <v>22743.006586867963</v>
      </c>
      <c r="H76" s="23">
        <f t="shared" si="5"/>
        <v>9919.8711360171183</v>
      </c>
      <c r="I76" s="23">
        <f t="shared" si="5"/>
        <v>4797.1131644198786</v>
      </c>
      <c r="J76" s="23">
        <f t="shared" si="5"/>
        <v>17307.06256518298</v>
      </c>
      <c r="K76" s="8"/>
    </row>
    <row r="77" spans="1:11" x14ac:dyDescent="0.25">
      <c r="A77" s="10" t="s">
        <v>24</v>
      </c>
      <c r="B77" s="23">
        <f t="shared" si="5"/>
        <v>4874.9885482704894</v>
      </c>
      <c r="C77" s="23">
        <f t="shared" si="5"/>
        <v>11967.749208003883</v>
      </c>
      <c r="D77" s="23">
        <f t="shared" si="5"/>
        <v>43953.672493452883</v>
      </c>
      <c r="E77" s="23">
        <f t="shared" si="5"/>
        <v>19579.049684883004</v>
      </c>
      <c r="F77" s="23">
        <f t="shared" si="5"/>
        <v>4854.2885609976311</v>
      </c>
      <c r="G77" s="23">
        <f t="shared" si="5"/>
        <v>19990.839700784723</v>
      </c>
      <c r="H77" s="23">
        <f t="shared" si="5"/>
        <v>8631.1153679805702</v>
      </c>
      <c r="I77" s="23">
        <f t="shared" si="5"/>
        <v>4194.059102583672</v>
      </c>
      <c r="J77" s="23">
        <f t="shared" si="5"/>
        <v>14570.320729494</v>
      </c>
      <c r="K77" s="8"/>
    </row>
    <row r="78" spans="1:11" x14ac:dyDescent="0.25">
      <c r="B78" s="27"/>
      <c r="C78" s="27"/>
      <c r="D78" s="27"/>
      <c r="E78" s="27"/>
      <c r="F78" s="27"/>
      <c r="G78" s="27"/>
      <c r="H78" s="27"/>
      <c r="I78" s="27"/>
      <c r="J78" s="27"/>
      <c r="K78" s="8"/>
    </row>
    <row r="79" spans="1:11" x14ac:dyDescent="0.25">
      <c r="A79" s="1" t="s">
        <v>47</v>
      </c>
      <c r="B79" s="24" t="s">
        <v>48</v>
      </c>
      <c r="C79" s="27"/>
      <c r="D79" s="27"/>
      <c r="E79" s="27"/>
      <c r="F79" s="27"/>
      <c r="G79" s="27"/>
      <c r="H79" s="27"/>
      <c r="I79" s="27"/>
      <c r="J79" s="27"/>
      <c r="K79" s="8"/>
    </row>
    <row r="80" spans="1:11" x14ac:dyDescent="0.25">
      <c r="A80" s="10" t="s">
        <v>13</v>
      </c>
      <c r="B80" s="23">
        <f>$B$17-SUM($B66:$J66)</f>
        <v>43391.051388751803</v>
      </c>
      <c r="C80" s="27"/>
      <c r="D80" s="27"/>
      <c r="E80" s="27"/>
      <c r="F80" s="27"/>
      <c r="G80" s="27"/>
      <c r="H80" s="27"/>
      <c r="I80" s="27"/>
      <c r="J80" s="27"/>
      <c r="K80" s="8"/>
    </row>
    <row r="81" spans="1:11" x14ac:dyDescent="0.25">
      <c r="A81" s="10" t="s">
        <v>14</v>
      </c>
      <c r="B81" s="23">
        <f>$B$17-SUM($B67:$J67)</f>
        <v>52023.320703012141</v>
      </c>
      <c r="C81" s="27"/>
      <c r="D81" s="27"/>
      <c r="E81" s="27"/>
      <c r="F81" s="27"/>
      <c r="G81" s="27"/>
      <c r="H81" s="27"/>
      <c r="I81" s="27"/>
      <c r="J81" s="27"/>
      <c r="K81" s="8"/>
    </row>
    <row r="82" spans="1:11" x14ac:dyDescent="0.25">
      <c r="A82" s="10" t="s">
        <v>15</v>
      </c>
      <c r="B82" s="23">
        <f t="shared" ref="B82:B91" si="6">$B$17-SUM($B68:$J68)</f>
        <v>39534.374966923991</v>
      </c>
      <c r="C82" s="27"/>
      <c r="D82" s="27"/>
      <c r="E82" s="27"/>
      <c r="F82" s="27"/>
      <c r="G82" s="27"/>
      <c r="H82" s="27"/>
      <c r="I82" s="27"/>
      <c r="J82" s="27"/>
      <c r="K82" s="8"/>
    </row>
    <row r="83" spans="1:11" x14ac:dyDescent="0.25">
      <c r="A83" s="10" t="s">
        <v>16</v>
      </c>
      <c r="B83" s="23">
        <f>$B$17-SUM($B69:$J69)</f>
        <v>9432.896442673984</v>
      </c>
      <c r="C83" s="27"/>
      <c r="D83" s="27"/>
      <c r="E83" s="27"/>
      <c r="F83" s="27"/>
      <c r="G83" s="27"/>
      <c r="H83" s="27"/>
      <c r="I83" s="27"/>
      <c r="J83" s="27"/>
      <c r="K83" s="8"/>
    </row>
    <row r="84" spans="1:11" x14ac:dyDescent="0.25">
      <c r="A84" s="10" t="s">
        <v>17</v>
      </c>
      <c r="B84" s="23">
        <f t="shared" si="6"/>
        <v>9767.4563378712046</v>
      </c>
      <c r="C84" s="27"/>
      <c r="D84" s="27"/>
      <c r="E84" s="27"/>
      <c r="F84" s="27"/>
      <c r="G84" s="27"/>
      <c r="H84" s="27"/>
      <c r="I84" s="27"/>
      <c r="J84" s="27"/>
      <c r="K84" s="8"/>
    </row>
    <row r="85" spans="1:11" x14ac:dyDescent="0.25">
      <c r="A85" s="10" t="s">
        <v>18</v>
      </c>
      <c r="B85" s="23">
        <f t="shared" si="6"/>
        <v>24264.665694495299</v>
      </c>
      <c r="C85" s="27"/>
      <c r="D85" s="27"/>
      <c r="E85" s="27"/>
      <c r="F85" s="27"/>
      <c r="G85" s="27"/>
      <c r="H85" s="27"/>
      <c r="I85" s="27"/>
      <c r="J85" s="27"/>
      <c r="K85" s="8"/>
    </row>
    <row r="86" spans="1:11" x14ac:dyDescent="0.25">
      <c r="A86" s="10" t="s">
        <v>19</v>
      </c>
      <c r="B86" s="23">
        <f t="shared" si="6"/>
        <v>40764.193533357597</v>
      </c>
      <c r="C86" s="27"/>
      <c r="D86" s="27"/>
      <c r="E86" s="27"/>
      <c r="F86" s="27"/>
      <c r="G86" s="27"/>
      <c r="H86" s="27"/>
      <c r="I86" s="27"/>
      <c r="J86" s="27"/>
      <c r="K86" s="8"/>
    </row>
    <row r="87" spans="1:11" x14ac:dyDescent="0.25">
      <c r="A87" s="10" t="s">
        <v>20</v>
      </c>
      <c r="B87" s="23">
        <f t="shared" si="6"/>
        <v>29944.342920886105</v>
      </c>
      <c r="C87" s="27"/>
      <c r="D87" s="27"/>
      <c r="E87" s="27"/>
      <c r="F87" s="27"/>
      <c r="G87" s="27"/>
      <c r="H87" s="27"/>
      <c r="I87" s="27"/>
      <c r="J87" s="27"/>
      <c r="K87" s="8"/>
    </row>
    <row r="88" spans="1:11" x14ac:dyDescent="0.25">
      <c r="A88" s="10" t="s">
        <v>21</v>
      </c>
      <c r="B88" s="23">
        <f t="shared" si="6"/>
        <v>11613.89879694386</v>
      </c>
      <c r="C88" s="27"/>
      <c r="D88" s="27"/>
      <c r="E88" s="27"/>
      <c r="F88" s="27"/>
      <c r="G88" s="27"/>
      <c r="H88" s="27"/>
      <c r="I88" s="27"/>
      <c r="J88" s="27"/>
      <c r="K88" s="8"/>
    </row>
    <row r="89" spans="1:11" x14ac:dyDescent="0.25">
      <c r="A89" s="10" t="s">
        <v>22</v>
      </c>
      <c r="B89" s="23">
        <f t="shared" si="6"/>
        <v>5613.4193195939006</v>
      </c>
      <c r="C89" s="27"/>
      <c r="D89" s="27"/>
      <c r="E89" s="27"/>
      <c r="F89" s="27"/>
      <c r="G89" s="27"/>
      <c r="H89" s="27"/>
      <c r="I89" s="27"/>
      <c r="J89" s="27"/>
      <c r="K89" s="8"/>
    </row>
    <row r="90" spans="1:11" x14ac:dyDescent="0.25">
      <c r="A90" s="10" t="s">
        <v>23</v>
      </c>
      <c r="B90" s="23">
        <f t="shared" si="6"/>
        <v>4892.0200140249217</v>
      </c>
      <c r="C90" s="27"/>
      <c r="D90" s="27"/>
      <c r="E90" s="27"/>
      <c r="F90" s="27"/>
      <c r="G90" s="27"/>
      <c r="H90" s="27"/>
      <c r="I90" s="27"/>
      <c r="J90" s="27"/>
      <c r="K90" s="8"/>
    </row>
    <row r="91" spans="1:11" x14ac:dyDescent="0.25">
      <c r="A91" s="10" t="s">
        <v>24</v>
      </c>
      <c r="B91" s="23">
        <f t="shared" si="6"/>
        <v>21372.312961420306</v>
      </c>
      <c r="C91" s="27"/>
      <c r="D91" s="27"/>
      <c r="E91" s="27"/>
      <c r="F91" s="27"/>
      <c r="G91" s="27"/>
      <c r="H91" s="27"/>
      <c r="I91" s="27"/>
      <c r="J91" s="27"/>
      <c r="K91" s="8"/>
    </row>
    <row r="92" spans="1:11" x14ac:dyDescent="0.25">
      <c r="A92" s="18" t="s">
        <v>49</v>
      </c>
      <c r="B92" s="29">
        <f>SUM($B$80:$B$91)/$B$17</f>
        <v>1.9002337838489867</v>
      </c>
      <c r="C92" s="27"/>
      <c r="D92" s="27"/>
      <c r="E92" s="27"/>
      <c r="F92" s="27"/>
      <c r="G92" s="27"/>
      <c r="H92" s="27"/>
      <c r="I92" s="27"/>
      <c r="J92" s="27"/>
      <c r="K92" s="8"/>
    </row>
    <row r="93" spans="1:11" x14ac:dyDescent="0.25">
      <c r="B93" s="27"/>
      <c r="C93" s="27"/>
      <c r="D93" s="27"/>
      <c r="E93" s="27"/>
      <c r="F93" s="27"/>
      <c r="G93" s="27"/>
      <c r="H93" s="27"/>
      <c r="I93" s="27"/>
      <c r="J93" s="27"/>
      <c r="K93" s="8"/>
    </row>
    <row r="94" spans="1:11" x14ac:dyDescent="0.25">
      <c r="A94" s="1" t="s">
        <v>50</v>
      </c>
      <c r="B94" s="23">
        <f>(SUM($B$80:$B$91)-1.9*$B$17)/12</f>
        <v>2.9999999999854481</v>
      </c>
      <c r="C94" s="27"/>
      <c r="D94" s="27" t="s">
        <v>52</v>
      </c>
      <c r="E94" s="27"/>
      <c r="F94" s="27"/>
      <c r="G94" s="27"/>
      <c r="H94" s="27"/>
      <c r="I94" s="27"/>
      <c r="J94" s="27"/>
      <c r="K94" s="8"/>
    </row>
    <row r="95" spans="1:11" x14ac:dyDescent="0.25">
      <c r="A95" s="1" t="s">
        <v>51</v>
      </c>
      <c r="B95" s="27"/>
      <c r="C95" s="27"/>
      <c r="D95" s="30">
        <f>'計算用(期待容量)'!D95</f>
        <v>1.9</v>
      </c>
      <c r="E95" s="27"/>
      <c r="F95" s="27"/>
      <c r="G95" s="27"/>
      <c r="H95" s="27"/>
      <c r="I95" s="27"/>
      <c r="J95" s="27"/>
      <c r="K95" s="8"/>
    </row>
    <row r="96" spans="1:11" ht="16.5" thickBot="1" x14ac:dyDescent="0.3">
      <c r="B96" s="27"/>
      <c r="C96" s="27"/>
      <c r="D96" s="27"/>
      <c r="E96" s="27"/>
      <c r="F96" s="27"/>
      <c r="G96" s="27"/>
      <c r="H96" s="27"/>
      <c r="I96" s="27"/>
      <c r="J96" s="27"/>
      <c r="K96" s="8"/>
    </row>
    <row r="97" spans="1:10" ht="16.5" thickBot="1" x14ac:dyDescent="0.3">
      <c r="A97" s="1" t="s">
        <v>53</v>
      </c>
      <c r="B97" s="35">
        <f>(MIN($K$52:$K$63)+$B$94)*1000</f>
        <v>114999.99999998545</v>
      </c>
      <c r="C97" s="22"/>
      <c r="D97" s="22"/>
      <c r="E97" s="22"/>
      <c r="F97" s="22"/>
      <c r="G97" s="22"/>
      <c r="H97" s="22"/>
      <c r="I97" s="22"/>
      <c r="J97" s="22"/>
    </row>
  </sheetData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="85" zoomScaleNormal="85" workbookViewId="0">
      <selection activeCell="E17" sqref="E17:P17"/>
    </sheetView>
  </sheetViews>
  <sheetFormatPr defaultRowHeight="15.75" x14ac:dyDescent="0.25"/>
  <cols>
    <col min="1" max="1" width="24.125" style="1" bestFit="1" customWidth="1"/>
    <col min="2" max="3" width="9.75" style="1" customWidth="1"/>
    <col min="4" max="10" width="9.75" style="1" bestFit="1" customWidth="1"/>
    <col min="11" max="11" width="9.875" style="1" customWidth="1"/>
    <col min="12" max="12" width="10" style="1" bestFit="1" customWidth="1"/>
    <col min="13" max="13" width="17.875" style="1" customWidth="1"/>
    <col min="14" max="14" width="4.375" style="1" customWidth="1"/>
    <col min="15" max="15" width="17.875" style="1" bestFit="1" customWidth="1"/>
    <col min="16" max="16384" width="9" style="1"/>
  </cols>
  <sheetData>
    <row r="1" spans="1:11" x14ac:dyDescent="0.25">
      <c r="J1" s="10" t="s">
        <v>38</v>
      </c>
    </row>
    <row r="2" spans="1:11" x14ac:dyDescent="0.25">
      <c r="B2" s="11" t="s">
        <v>29</v>
      </c>
      <c r="C2" s="11" t="s">
        <v>30</v>
      </c>
      <c r="D2" s="11" t="s">
        <v>31</v>
      </c>
      <c r="E2" s="11" t="s">
        <v>32</v>
      </c>
      <c r="F2" s="11" t="s">
        <v>33</v>
      </c>
      <c r="G2" s="11" t="s">
        <v>34</v>
      </c>
      <c r="H2" s="11" t="s">
        <v>35</v>
      </c>
      <c r="I2" s="11" t="s">
        <v>36</v>
      </c>
      <c r="J2" s="11" t="s">
        <v>37</v>
      </c>
    </row>
    <row r="3" spans="1:11" x14ac:dyDescent="0.25">
      <c r="A3" s="1" t="s">
        <v>43</v>
      </c>
    </row>
    <row r="4" spans="1:11" x14ac:dyDescent="0.25">
      <c r="A4" s="10" t="s">
        <v>13</v>
      </c>
      <c r="B4" s="23">
        <f>'計算用(期待容量)'!B4</f>
        <v>3984.801442596674</v>
      </c>
      <c r="C4" s="23">
        <f>'計算用(期待容量)'!C4</f>
        <v>10414.000659727313</v>
      </c>
      <c r="D4" s="23">
        <f>'計算用(期待容量)'!D4</f>
        <v>38345.222629796845</v>
      </c>
      <c r="E4" s="23">
        <f>'計算用(期待容量)'!E4</f>
        <v>18498.051948051947</v>
      </c>
      <c r="F4" s="23">
        <f>'計算用(期待容量)'!F4</f>
        <v>3813.3006720457151</v>
      </c>
      <c r="G4" s="23">
        <f>'計算用(期待容量)'!G4</f>
        <v>17842.589820359281</v>
      </c>
      <c r="H4" s="23">
        <f>'計算用(期待容量)'!H4</f>
        <v>7435.8566487317448</v>
      </c>
      <c r="I4" s="23">
        <f>'計算用(期待容量)'!I4</f>
        <v>3411.3654618473897</v>
      </c>
      <c r="J4" s="23">
        <f>'計算用(期待容量)'!J4</f>
        <v>10286.140122360372</v>
      </c>
      <c r="K4" s="8"/>
    </row>
    <row r="5" spans="1:11" x14ac:dyDescent="0.25">
      <c r="A5" s="10" t="s">
        <v>14</v>
      </c>
      <c r="B5" s="23">
        <f>'計算用(期待容量)'!B5</f>
        <v>3605.4866760168302</v>
      </c>
      <c r="C5" s="23">
        <f>'計算用(期待容量)'!C5</f>
        <v>9703.8427649904697</v>
      </c>
      <c r="D5" s="23">
        <f>'計算用(期待容量)'!D5</f>
        <v>37113.208803611735</v>
      </c>
      <c r="E5" s="23">
        <f>'計算用(期待容量)'!E5</f>
        <v>18686.2012987013</v>
      </c>
      <c r="F5" s="23">
        <f>'計算用(期待容量)'!F5</f>
        <v>3625.5944807742608</v>
      </c>
      <c r="G5" s="23">
        <f>'計算用(期待容量)'!G5</f>
        <v>18365.052395209579</v>
      </c>
      <c r="H5" s="23">
        <f>'計算用(期待容量)'!H5</f>
        <v>7487.8766333589547</v>
      </c>
      <c r="I5" s="23">
        <f>'計算用(期待容量)'!I5</f>
        <v>3431.0843373493976</v>
      </c>
      <c r="J5" s="23">
        <f>'計算用(期待容量)'!J5</f>
        <v>10445.297019932899</v>
      </c>
      <c r="K5" s="8"/>
    </row>
    <row r="6" spans="1:11" x14ac:dyDescent="0.25">
      <c r="A6" s="10" t="s">
        <v>15</v>
      </c>
      <c r="B6" s="23">
        <f>'計算用(期待容量)'!B6</f>
        <v>3624.4524143458225</v>
      </c>
      <c r="C6" s="23">
        <f>'計算用(期待容量)'!C6</f>
        <v>10462.465474270635</v>
      </c>
      <c r="D6" s="23">
        <f>'計算用(期待容量)'!D6</f>
        <v>41014.934537246052</v>
      </c>
      <c r="E6" s="23">
        <f>'計算用(期待容量)'!E6</f>
        <v>20141.883116883117</v>
      </c>
      <c r="F6" s="23">
        <f>'計算用(期待容量)'!F6</f>
        <v>3981.2483168675426</v>
      </c>
      <c r="G6" s="23">
        <f>'計算用(期待容量)'!G6</f>
        <v>21046.369760479043</v>
      </c>
      <c r="H6" s="23">
        <f>'計算用(期待容量)'!H6</f>
        <v>8218.1571867794009</v>
      </c>
      <c r="I6" s="23">
        <f>'計算用(期待容量)'!I6</f>
        <v>3914.1967871485945</v>
      </c>
      <c r="J6" s="23">
        <f>'計算用(期待容量)'!J6</f>
        <v>11879.711071640024</v>
      </c>
      <c r="K6" s="8"/>
    </row>
    <row r="7" spans="1:11" x14ac:dyDescent="0.25">
      <c r="A7" s="10" t="s">
        <v>16</v>
      </c>
      <c r="B7" s="23">
        <f>'計算用(期待容量)'!B7</f>
        <v>4091.9787081339714</v>
      </c>
      <c r="C7" s="23">
        <f>'計算用(期待容量)'!C7</f>
        <v>12445.85006589658</v>
      </c>
      <c r="D7" s="23">
        <f>'計算用(期待容量)'!D7</f>
        <v>52951.494074492097</v>
      </c>
      <c r="E7" s="23">
        <f>'計算用(期待容量)'!E7</f>
        <v>24400</v>
      </c>
      <c r="F7" s="23">
        <f>'計算用(期待容量)'!F7</f>
        <v>4909.8999999999996</v>
      </c>
      <c r="G7" s="23">
        <f>'計算用(期待容量)'!G7</f>
        <v>26340</v>
      </c>
      <c r="H7" s="23">
        <f>'計算用(期待容量)'!H7</f>
        <v>10412</v>
      </c>
      <c r="I7" s="23">
        <f>'計算用(期待容量)'!I7</f>
        <v>4910</v>
      </c>
      <c r="J7" s="23">
        <f>'計算用(期待容量)'!J7</f>
        <v>15216</v>
      </c>
      <c r="K7" s="8"/>
    </row>
    <row r="8" spans="1:11" x14ac:dyDescent="0.25">
      <c r="A8" s="10" t="s">
        <v>17</v>
      </c>
      <c r="B8" s="23">
        <f>'計算用(期待容量)'!B8</f>
        <v>4181</v>
      </c>
      <c r="C8" s="23">
        <f>'計算用(期待容量)'!C8</f>
        <v>12721</v>
      </c>
      <c r="D8" s="23">
        <f>'計算用(期待容量)'!D8</f>
        <v>52950</v>
      </c>
      <c r="E8" s="23">
        <f>'計算用(期待容量)'!E8</f>
        <v>24400</v>
      </c>
      <c r="F8" s="23">
        <f>'計算用(期待容量)'!F8</f>
        <v>4909.8999999999996</v>
      </c>
      <c r="G8" s="23">
        <f>'計算用(期待容量)'!G8</f>
        <v>26340</v>
      </c>
      <c r="H8" s="23">
        <f>'計算用(期待容量)'!H8</f>
        <v>10412</v>
      </c>
      <c r="I8" s="23">
        <f>'計算用(期待容量)'!I8</f>
        <v>4910</v>
      </c>
      <c r="J8" s="23">
        <f>'計算用(期待容量)'!J8</f>
        <v>15216</v>
      </c>
      <c r="K8" s="8"/>
    </row>
    <row r="9" spans="1:11" x14ac:dyDescent="0.25">
      <c r="A9" s="10" t="s">
        <v>18</v>
      </c>
      <c r="B9" s="23">
        <f>'計算用(期待容量)'!B9</f>
        <v>3931.9404306220094</v>
      </c>
      <c r="C9" s="23">
        <f>'計算用(期待容量)'!C9</f>
        <v>11385.68454918986</v>
      </c>
      <c r="D9" s="23">
        <f>'計算用(期待容量)'!D9</f>
        <v>45310.896726862302</v>
      </c>
      <c r="E9" s="23">
        <f>'計算用(期待容量)'!E9</f>
        <v>22360.064935064936</v>
      </c>
      <c r="F9" s="23">
        <f>'計算用(期待容量)'!F9</f>
        <v>4366.5399726352643</v>
      </c>
      <c r="G9" s="23">
        <f>'計算用(期待容量)'!G9</f>
        <v>22732.050898203594</v>
      </c>
      <c r="H9" s="23">
        <f>'計算用(期待容量)'!H9</f>
        <v>9105.4980784012296</v>
      </c>
      <c r="I9" s="23">
        <f>'計算用(期待容量)'!I9</f>
        <v>4288.8554216867469</v>
      </c>
      <c r="J9" s="23">
        <f>'計算用(期待容量)'!J9</f>
        <v>13117.931715018749</v>
      </c>
      <c r="K9" s="8"/>
    </row>
    <row r="10" spans="1:11" x14ac:dyDescent="0.25">
      <c r="A10" s="10" t="s">
        <v>19</v>
      </c>
      <c r="B10" s="23">
        <f>'計算用(期待容量)'!B10</f>
        <v>4354.1342416349426</v>
      </c>
      <c r="C10" s="23">
        <f>'計算用(期待容量)'!C10</f>
        <v>10427.847749596833</v>
      </c>
      <c r="D10" s="23">
        <f>'計算用(期待容量)'!D10</f>
        <v>37638.027370203163</v>
      </c>
      <c r="E10" s="23">
        <f>'計算用(期待容量)'!E10</f>
        <v>19478.409090909092</v>
      </c>
      <c r="F10" s="23">
        <f>'計算用(期待容量)'!F10</f>
        <v>3689.809756735548</v>
      </c>
      <c r="G10" s="23">
        <f>'計算用(期待容量)'!G10</f>
        <v>18808.652694610777</v>
      </c>
      <c r="H10" s="23">
        <f>'計算用(期待容量)'!H10</f>
        <v>7796.9953881629517</v>
      </c>
      <c r="I10" s="23">
        <f>'計算用(期待容量)'!I10</f>
        <v>3539.5381526104416</v>
      </c>
      <c r="J10" s="23">
        <f>'計算用(期待容量)'!J10</f>
        <v>11179.020327610026</v>
      </c>
      <c r="K10" s="8"/>
    </row>
    <row r="11" spans="1:11" x14ac:dyDescent="0.25">
      <c r="A11" s="10" t="s">
        <v>20</v>
      </c>
      <c r="B11" s="23">
        <f>'計算用(期待容量)'!B11</f>
        <v>4532.8114606291329</v>
      </c>
      <c r="C11" s="23">
        <f>'計算用(期待容量)'!C11</f>
        <v>11630.56641254948</v>
      </c>
      <c r="D11" s="23">
        <f>'計算用(期待容量)'!D11</f>
        <v>40007.430304740403</v>
      </c>
      <c r="E11" s="23">
        <f>'計算用(期待容量)'!E11</f>
        <v>19260.551948051947</v>
      </c>
      <c r="F11" s="23">
        <f>'計算用(期待容量)'!F11</f>
        <v>4070.1617758908628</v>
      </c>
      <c r="G11" s="23">
        <f>'計算用(期待容量)'!G11</f>
        <v>19557.844311377245</v>
      </c>
      <c r="H11" s="23">
        <f>'計算用(期待容量)'!H11</f>
        <v>8345.2059953881635</v>
      </c>
      <c r="I11" s="23">
        <f>'計算用(期待容量)'!I11</f>
        <v>3647.9919678714859</v>
      </c>
      <c r="J11" s="23">
        <f>'計算用(期待容量)'!J11</f>
        <v>11405.243339253997</v>
      </c>
      <c r="K11" s="8"/>
    </row>
    <row r="12" spans="1:11" x14ac:dyDescent="0.25">
      <c r="A12" s="10" t="s">
        <v>21</v>
      </c>
      <c r="B12" s="23">
        <f>'計算用(期待容量)'!B12</f>
        <v>4882.180324584252</v>
      </c>
      <c r="C12" s="23">
        <f>'計算用(期待容量)'!C12</f>
        <v>12970.766896349509</v>
      </c>
      <c r="D12" s="23">
        <f>'計算用(期待容量)'!D12</f>
        <v>44339.449492099324</v>
      </c>
      <c r="E12" s="23">
        <f>'計算用(期待容量)'!E12</f>
        <v>21686.688311688311</v>
      </c>
      <c r="F12" s="23">
        <f>'計算用(期待容量)'!F12</f>
        <v>4618.4614398680051</v>
      </c>
      <c r="G12" s="23">
        <f>'計算用(期待容量)'!G12</f>
        <v>23500.958083832335</v>
      </c>
      <c r="H12" s="23">
        <f>'計算用(期待容量)'!H12</f>
        <v>10072.869715603381</v>
      </c>
      <c r="I12" s="23">
        <f>'計算用(期待容量)'!I12</f>
        <v>4525.4819277108436</v>
      </c>
      <c r="J12" s="23">
        <f>'計算用(期待容量)'!J12</f>
        <v>14587.380303927373</v>
      </c>
      <c r="K12" s="8"/>
    </row>
    <row r="13" spans="1:11" x14ac:dyDescent="0.25">
      <c r="A13" s="10" t="s">
        <v>22</v>
      </c>
      <c r="B13" s="23">
        <f>'計算用(期待容量)'!B13</f>
        <v>4982</v>
      </c>
      <c r="C13" s="23">
        <f>'計算用(期待容量)'!C13</f>
        <v>13493</v>
      </c>
      <c r="D13" s="23">
        <f>'計算用(期待容量)'!D13</f>
        <v>47535.972065462753</v>
      </c>
      <c r="E13" s="23">
        <f>'計算用(期待容量)'!E13</f>
        <v>22746.266233766233</v>
      </c>
      <c r="F13" s="23">
        <f>'計算用(期待容量)'!F13</f>
        <v>4860.5036338759328</v>
      </c>
      <c r="G13" s="23">
        <f>'計算用(期待容量)'!G13</f>
        <v>24240.291916167665</v>
      </c>
      <c r="H13" s="23">
        <f>'計算用(期待容量)'!H13</f>
        <v>10313.962336664104</v>
      </c>
      <c r="I13" s="23">
        <f>'計算用(期待容量)'!I13</f>
        <v>4525.4819277108436</v>
      </c>
      <c r="J13" s="23">
        <f>'計算用(期待容量)'!J13</f>
        <v>14778.568778369845</v>
      </c>
      <c r="K13" s="8"/>
    </row>
    <row r="14" spans="1:11" x14ac:dyDescent="0.25">
      <c r="A14" s="10" t="s">
        <v>23</v>
      </c>
      <c r="B14" s="23">
        <f>'計算用(期待容量)'!B14</f>
        <v>4913.1244239631333</v>
      </c>
      <c r="C14" s="23">
        <f>'計算用(期待容量)'!C14</f>
        <v>13345.627400674388</v>
      </c>
      <c r="D14" s="23">
        <f>'計算用(期待容量)'!D14</f>
        <v>47535.673250564338</v>
      </c>
      <c r="E14" s="23">
        <f>'計算用(期待容量)'!E14</f>
        <v>22746.266233766233</v>
      </c>
      <c r="F14" s="23">
        <f>'計算用(期待容量)'!F14</f>
        <v>4860.5036338759328</v>
      </c>
      <c r="G14" s="23">
        <f>'計算用(期待容量)'!G14</f>
        <v>24240.291916167665</v>
      </c>
      <c r="H14" s="23">
        <f>'計算用(期待容量)'!H14</f>
        <v>10313.962336664104</v>
      </c>
      <c r="I14" s="23">
        <f>'計算用(期待容量)'!I14</f>
        <v>4525.4819277108436</v>
      </c>
      <c r="J14" s="23">
        <f>'計算用(期待容量)'!J14</f>
        <v>14778.568778369845</v>
      </c>
      <c r="K14" s="8"/>
    </row>
    <row r="15" spans="1:11" x14ac:dyDescent="0.25">
      <c r="A15" s="10" t="s">
        <v>24</v>
      </c>
      <c r="B15" s="23">
        <f>'計算用(期待容量)'!B15</f>
        <v>4533.80965738329</v>
      </c>
      <c r="C15" s="23">
        <f>'計算用(期待容量)'!C15</f>
        <v>12399.079900307872</v>
      </c>
      <c r="D15" s="23">
        <f>'計算用(期待容量)'!D15</f>
        <v>43155.744074492097</v>
      </c>
      <c r="E15" s="23">
        <f>'計算用(期待容量)'!E15</f>
        <v>20775.64935064935</v>
      </c>
      <c r="F15" s="23">
        <f>'計算用(期待容量)'!F15</f>
        <v>4499.9101611702445</v>
      </c>
      <c r="G15" s="23">
        <f>'計算用(期待容量)'!G15</f>
        <v>21598.405688622755</v>
      </c>
      <c r="H15" s="23">
        <f>'計算用(期待容量)'!H15</f>
        <v>9104.4976940814759</v>
      </c>
      <c r="I15" s="23">
        <f>'計算用(期待容量)'!I15</f>
        <v>4042.3694779116468</v>
      </c>
      <c r="J15" s="23">
        <f>'計算用(期待容量)'!J15</f>
        <v>12567.388987566608</v>
      </c>
      <c r="K15" s="8"/>
    </row>
    <row r="16" spans="1:11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31"/>
    </row>
    <row r="17" spans="1:12" x14ac:dyDescent="0.25">
      <c r="A17" s="1" t="s">
        <v>44</v>
      </c>
      <c r="B17" s="25">
        <f>'計算用(期待容量)'!B17</f>
        <v>153988.39635787118</v>
      </c>
      <c r="C17" s="24"/>
      <c r="D17" s="24"/>
      <c r="E17" s="24"/>
      <c r="F17" s="24"/>
      <c r="G17" s="24"/>
      <c r="H17" s="24"/>
      <c r="I17" s="24"/>
      <c r="J17" s="24"/>
      <c r="K17" s="31"/>
    </row>
    <row r="18" spans="1:12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31"/>
    </row>
    <row r="19" spans="1:12" x14ac:dyDescent="0.25">
      <c r="A19" s="1" t="s">
        <v>39</v>
      </c>
      <c r="B19" s="26">
        <f>'計算用(期待容量)'!B19</f>
        <v>0.18710000000000002</v>
      </c>
      <c r="C19" s="26">
        <f>'計算用(期待容量)'!C19</f>
        <v>0.1522</v>
      </c>
      <c r="D19" s="26">
        <f>'計算用(期待容量)'!D19</f>
        <v>3.85E-2</v>
      </c>
      <c r="E19" s="26">
        <f>'計算用(期待容量)'!E19</f>
        <v>-6.6E-3</v>
      </c>
      <c r="F19" s="26">
        <f>'計算用(期待容量)'!F19</f>
        <v>0.25079999999999997</v>
      </c>
      <c r="G19" s="26">
        <f>'計算用(期待容量)'!G19</f>
        <v>-1.8100000000000002E-2</v>
      </c>
      <c r="H19" s="26">
        <f>'計算用(期待容量)'!H19</f>
        <v>3.39E-2</v>
      </c>
      <c r="I19" s="26">
        <f>'計算用(期待容量)'!I19</f>
        <v>0.1323</v>
      </c>
      <c r="J19" s="26">
        <f>'計算用(期待容量)'!J19</f>
        <v>0.221</v>
      </c>
      <c r="K19" s="8"/>
    </row>
    <row r="20" spans="1:12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8"/>
      <c r="L20" s="14"/>
    </row>
    <row r="21" spans="1:12" x14ac:dyDescent="0.25">
      <c r="A21" s="1" t="s">
        <v>42</v>
      </c>
      <c r="B21" s="26">
        <f>'計算用(期待容量)'!B21</f>
        <v>0.01</v>
      </c>
      <c r="C21" s="26">
        <f>B21</f>
        <v>0.01</v>
      </c>
      <c r="D21" s="26">
        <f t="shared" ref="D21:J21" si="0">C21</f>
        <v>0.01</v>
      </c>
      <c r="E21" s="26">
        <f t="shared" si="0"/>
        <v>0.01</v>
      </c>
      <c r="F21" s="26">
        <f t="shared" si="0"/>
        <v>0.01</v>
      </c>
      <c r="G21" s="26">
        <f t="shared" si="0"/>
        <v>0.01</v>
      </c>
      <c r="H21" s="26">
        <f t="shared" si="0"/>
        <v>0.01</v>
      </c>
      <c r="I21" s="26">
        <f t="shared" si="0"/>
        <v>0.01</v>
      </c>
      <c r="J21" s="26">
        <f t="shared" si="0"/>
        <v>0.01</v>
      </c>
      <c r="K21" s="8"/>
      <c r="L21" s="14"/>
    </row>
    <row r="22" spans="1:12" x14ac:dyDescent="0.25">
      <c r="B22" s="27"/>
      <c r="C22" s="27"/>
      <c r="D22" s="27"/>
      <c r="E22" s="27"/>
      <c r="F22" s="27"/>
      <c r="G22" s="27"/>
      <c r="H22" s="27"/>
      <c r="I22" s="27"/>
      <c r="J22" s="27"/>
      <c r="K22" s="8"/>
      <c r="L22" s="14"/>
    </row>
    <row r="23" spans="1:12" x14ac:dyDescent="0.25">
      <c r="A23" s="1" t="s">
        <v>40</v>
      </c>
      <c r="B23" s="27"/>
      <c r="C23" s="27"/>
      <c r="D23" s="27"/>
      <c r="E23" s="27"/>
      <c r="F23" s="27"/>
      <c r="G23" s="27"/>
      <c r="H23" s="27"/>
      <c r="I23" s="27"/>
      <c r="J23" s="27"/>
      <c r="K23" s="8"/>
    </row>
    <row r="24" spans="1:12" x14ac:dyDescent="0.25">
      <c r="A24" s="10" t="s">
        <v>13</v>
      </c>
      <c r="B24" s="23">
        <f>'計算用(期待容量)'!B24</f>
        <v>733.49359875990217</v>
      </c>
      <c r="C24" s="23">
        <f>'計算用(期待容量)'!C24</f>
        <v>2691.8873704648422</v>
      </c>
      <c r="D24" s="23">
        <f>'計算用(期待容量)'!D24</f>
        <v>1761.2591634654027</v>
      </c>
      <c r="E24" s="23">
        <f>'計算用(期待容量)'!E24</f>
        <v>1682.918037379221</v>
      </c>
      <c r="F24" s="23">
        <f>'計算用(期待容量)'!F24</f>
        <v>1134.5917503319988</v>
      </c>
      <c r="G24" s="23">
        <f>'計算用(期待容量)'!G24</f>
        <v>1823.1164326930427</v>
      </c>
      <c r="H24" s="23">
        <f>'計算用(期待容量)'!H24</f>
        <v>890.26862856751904</v>
      </c>
      <c r="I24" s="23">
        <f>'計算用(期待容量)'!I24</f>
        <v>403.47952507275204</v>
      </c>
      <c r="J24" s="23">
        <f>'計算用(期待容量)'!J24</f>
        <v>745.11549326536715</v>
      </c>
      <c r="K24" s="8"/>
    </row>
    <row r="25" spans="1:12" x14ac:dyDescent="0.25">
      <c r="A25" s="10" t="s">
        <v>14</v>
      </c>
      <c r="B25" s="23">
        <f>'計算用(期待容量)'!B25</f>
        <v>927.38389642740754</v>
      </c>
      <c r="C25" s="23">
        <f>'計算用(期待容量)'!C25</f>
        <v>3365.9356367419359</v>
      </c>
      <c r="D25" s="23">
        <f>'計算用(期待容量)'!D25</f>
        <v>3683.3680131429956</v>
      </c>
      <c r="E25" s="23">
        <f>'計算用(期待容量)'!E25</f>
        <v>2853.8539263381504</v>
      </c>
      <c r="F25" s="23">
        <f>'計算用(期待容量)'!F25</f>
        <v>1332.3441198874132</v>
      </c>
      <c r="G25" s="23">
        <f>'計算用(期待容量)'!G25</f>
        <v>2717.8430394556849</v>
      </c>
      <c r="H25" s="23">
        <f>'計算用(期待容量)'!H25</f>
        <v>1662.2681825917293</v>
      </c>
      <c r="I25" s="23">
        <f>'計算用(期待容量)'!I25</f>
        <v>860.78865119237071</v>
      </c>
      <c r="J25" s="23">
        <f>'計算用(期待容量)'!J25</f>
        <v>1266.5345342223038</v>
      </c>
      <c r="K25" s="8"/>
    </row>
    <row r="26" spans="1:12" x14ac:dyDescent="0.25">
      <c r="A26" s="10" t="s">
        <v>15</v>
      </c>
      <c r="B26" s="23">
        <f>'計算用(期待容量)'!B26</f>
        <v>848.55378190148724</v>
      </c>
      <c r="C26" s="23">
        <f>'計算用(期待容量)'!C26</f>
        <v>2999.8239112739629</v>
      </c>
      <c r="D26" s="23">
        <f>'計算用(期待容量)'!D26</f>
        <v>3943.2426674628596</v>
      </c>
      <c r="E26" s="23">
        <f>'計算用(期待容量)'!E26</f>
        <v>2995.2634030980853</v>
      </c>
      <c r="F26" s="23">
        <f>'計算用(期待容量)'!F26</f>
        <v>1163.5816079126394</v>
      </c>
      <c r="G26" s="23">
        <f>'計算用(期待容量)'!G26</f>
        <v>2810.2692921849475</v>
      </c>
      <c r="H26" s="23">
        <f>'計算用(期待容量)'!H26</f>
        <v>1525.6353008396884</v>
      </c>
      <c r="I26" s="23">
        <f>'計算用(期待容量)'!I26</f>
        <v>821.25561299164724</v>
      </c>
      <c r="J26" s="23">
        <f>'計算用(期待容量)'!J26</f>
        <v>1719.6844223346952</v>
      </c>
      <c r="K26" s="8"/>
    </row>
    <row r="27" spans="1:12" x14ac:dyDescent="0.25">
      <c r="A27" s="10" t="s">
        <v>16</v>
      </c>
      <c r="B27" s="23">
        <f>'計算用(期待容量)'!B27</f>
        <v>764.33149530539686</v>
      </c>
      <c r="C27" s="23">
        <f>'計算用(期待容量)'!C27</f>
        <v>2934.8150566617451</v>
      </c>
      <c r="D27" s="23">
        <f>'計算用(期待容量)'!D27</f>
        <v>5170.2746440525343</v>
      </c>
      <c r="E27" s="23">
        <f>'計算用(期待容量)'!E27</f>
        <v>3514.7356803211774</v>
      </c>
      <c r="F27" s="23">
        <f>'計算用(期待容量)'!F27</f>
        <v>1241.8425053441952</v>
      </c>
      <c r="G27" s="23">
        <f>'計算用(期待容量)'!G27</f>
        <v>3201.7030541057734</v>
      </c>
      <c r="H27" s="23">
        <f>'計算用(期待容量)'!H27</f>
        <v>2216.9171339968402</v>
      </c>
      <c r="I27" s="23">
        <f>'計算用(期待容量)'!I27</f>
        <v>1098.0363970985181</v>
      </c>
      <c r="J27" s="23">
        <f>'計算用(期待容量)'!J27</f>
        <v>2193.2440331137832</v>
      </c>
      <c r="K27" s="8"/>
    </row>
    <row r="28" spans="1:12" x14ac:dyDescent="0.25">
      <c r="A28" s="10" t="s">
        <v>17</v>
      </c>
      <c r="B28" s="23">
        <f>'計算用(期待容量)'!B28</f>
        <v>745.67622874682991</v>
      </c>
      <c r="C28" s="23">
        <f>'計算用(期待容量)'!C28</f>
        <v>3146.533860549127</v>
      </c>
      <c r="D28" s="23">
        <f>'計算用(期待容量)'!D28</f>
        <v>5419.9742621498126</v>
      </c>
      <c r="E28" s="23">
        <f>'計算用(期待容量)'!E28</f>
        <v>3941.8925618964022</v>
      </c>
      <c r="F28" s="23">
        <f>'計算用(期待容量)'!F28</f>
        <v>1136.2873750668168</v>
      </c>
      <c r="G28" s="23">
        <f>'計算用(期待容量)'!G28</f>
        <v>3103.8853514951475</v>
      </c>
      <c r="H28" s="23">
        <f>'計算用(期待容量)'!H28</f>
        <v>2288.8346499496201</v>
      </c>
      <c r="I28" s="23">
        <f>'計算用(期待容量)'!I28</f>
        <v>1188.3113529672999</v>
      </c>
      <c r="J28" s="23">
        <f>'計算用(期待容量)'!J28</f>
        <v>2123.8443571789626</v>
      </c>
      <c r="K28" s="8"/>
    </row>
    <row r="29" spans="1:12" x14ac:dyDescent="0.25">
      <c r="A29" s="10" t="s">
        <v>18</v>
      </c>
      <c r="B29" s="23">
        <f>'計算用(期待容量)'!B29</f>
        <v>631.705285570662</v>
      </c>
      <c r="C29" s="23">
        <f>'計算用(期待容量)'!C29</f>
        <v>2517.7305634635268</v>
      </c>
      <c r="D29" s="23">
        <f>'計算用(期待容量)'!D29</f>
        <v>3824.0605997543817</v>
      </c>
      <c r="E29" s="23">
        <f>'計算用(期待容量)'!E29</f>
        <v>2731.0263331807646</v>
      </c>
      <c r="F29" s="23">
        <f>'計算用(期待容量)'!F29</f>
        <v>858.77780297433037</v>
      </c>
      <c r="G29" s="23">
        <f>'計算用(期待容量)'!G29</f>
        <v>2323.5871563025166</v>
      </c>
      <c r="H29" s="23">
        <f>'計算用(期待容量)'!H29</f>
        <v>1441.9795861620928</v>
      </c>
      <c r="I29" s="23">
        <f>'計算用(期待容量)'!I29</f>
        <v>816.91404336057303</v>
      </c>
      <c r="J29" s="23">
        <f>'計算用(期待容量)'!J29</f>
        <v>1619.2386292311708</v>
      </c>
      <c r="K29" s="8"/>
    </row>
    <row r="30" spans="1:12" x14ac:dyDescent="0.25">
      <c r="A30" s="10" t="s">
        <v>19</v>
      </c>
      <c r="B30" s="23">
        <f>'計算用(期待容量)'!B30</f>
        <v>594.89713156842981</v>
      </c>
      <c r="C30" s="23">
        <f>'計算用(期待容量)'!C30</f>
        <v>2168.5588987422366</v>
      </c>
      <c r="D30" s="23">
        <f>'計算用(期待容量)'!D30</f>
        <v>2415.8310827332257</v>
      </c>
      <c r="E30" s="23">
        <f>'計算用(期待容量)'!E30</f>
        <v>1926.8877272811942</v>
      </c>
      <c r="F30" s="23">
        <f>'計算用(期待容量)'!F30</f>
        <v>728.96583346051966</v>
      </c>
      <c r="G30" s="23">
        <f>'計算用(期待容量)'!G30</f>
        <v>1611.2021618265221</v>
      </c>
      <c r="H30" s="23">
        <f>'計算用(期待容量)'!H30</f>
        <v>1096.2640881269335</v>
      </c>
      <c r="I30" s="23">
        <f>'計算用(期待容量)'!I30</f>
        <v>609.18821151790553</v>
      </c>
      <c r="J30" s="23">
        <f>'計算用(期待容量)'!J30</f>
        <v>1212.9748647430511</v>
      </c>
      <c r="K30" s="8"/>
    </row>
    <row r="31" spans="1:12" x14ac:dyDescent="0.25">
      <c r="A31" s="10" t="s">
        <v>20</v>
      </c>
      <c r="B31" s="23">
        <f>'計算用(期待容量)'!B31</f>
        <v>664.53021794856647</v>
      </c>
      <c r="C31" s="23">
        <f>'計算用(期待容量)'!C31</f>
        <v>1962.18128673961</v>
      </c>
      <c r="D31" s="23">
        <f>'計算用(期待容量)'!D31</f>
        <v>1159.6762453251897</v>
      </c>
      <c r="E31" s="23">
        <f>'計算用(期待容量)'!E31</f>
        <v>943.44055536686665</v>
      </c>
      <c r="F31" s="23">
        <f>'計算用(期待容量)'!F31</f>
        <v>649.03301167358541</v>
      </c>
      <c r="G31" s="23">
        <f>'計算用(期待容量)'!G31</f>
        <v>952.67862716643833</v>
      </c>
      <c r="H31" s="23">
        <f>'計算用(期待容量)'!H31</f>
        <v>423.43571933281197</v>
      </c>
      <c r="I31" s="23">
        <f>'計算用(期待容量)'!I31</f>
        <v>238.66524143121009</v>
      </c>
      <c r="J31" s="23">
        <f>'計算用(期待容量)'!J31</f>
        <v>626.0090950157014</v>
      </c>
      <c r="K31" s="8"/>
    </row>
    <row r="32" spans="1:12" x14ac:dyDescent="0.25">
      <c r="A32" s="10" t="s">
        <v>21</v>
      </c>
      <c r="B32" s="23">
        <f>'計算用(期待容量)'!B32</f>
        <v>662.38496854288826</v>
      </c>
      <c r="C32" s="23">
        <f>'計算用(期待容量)'!C32</f>
        <v>2444.1494449300362</v>
      </c>
      <c r="D32" s="23">
        <f>'計算用(期待容量)'!D32</f>
        <v>1234.0096528264617</v>
      </c>
      <c r="E32" s="23">
        <f>'計算用(期待容量)'!E32</f>
        <v>1305.9405241421134</v>
      </c>
      <c r="F32" s="23">
        <f>'計算用(期待容量)'!F32</f>
        <v>745.42459995154127</v>
      </c>
      <c r="G32" s="23">
        <f>'計算用(期待容量)'!G32</f>
        <v>1295.2825307309317</v>
      </c>
      <c r="H32" s="23">
        <f>'計算用(期待容量)'!H32</f>
        <v>697.24439629706978</v>
      </c>
      <c r="I32" s="23">
        <f>'計算用(期待容量)'!I32</f>
        <v>372.37697288423175</v>
      </c>
      <c r="J32" s="23">
        <f>'計算用(期待容量)'!J32</f>
        <v>808.25690969473317</v>
      </c>
      <c r="K32" s="8"/>
    </row>
    <row r="33" spans="1:11" x14ac:dyDescent="0.25">
      <c r="A33" s="10" t="s">
        <v>22</v>
      </c>
      <c r="B33" s="23">
        <f>'計算用(期待容量)'!B33</f>
        <v>582.39551402516975</v>
      </c>
      <c r="C33" s="23">
        <f>'計算用(期待容量)'!C33</f>
        <v>2548.1649847065637</v>
      </c>
      <c r="D33" s="23">
        <f>'計算用(期待容量)'!D33</f>
        <v>1386.9200354111115</v>
      </c>
      <c r="E33" s="23">
        <f>'計算用(期待容量)'!E33</f>
        <v>1387.0568360962648</v>
      </c>
      <c r="F33" s="23">
        <f>'計算用(期待容量)'!F33</f>
        <v>609.71276367151097</v>
      </c>
      <c r="G33" s="23">
        <f>'計算用(期待容量)'!G33</f>
        <v>1361.2261109423166</v>
      </c>
      <c r="H33" s="23">
        <f>'計算用(期待容量)'!H33</f>
        <v>938.1205364696084</v>
      </c>
      <c r="I33" s="23">
        <f>'計算用(期待容量)'!I33</f>
        <v>441.41294662305711</v>
      </c>
      <c r="J33" s="23">
        <f>'計算用(期待容量)'!J33</f>
        <v>975.29027205435568</v>
      </c>
      <c r="K33" s="8"/>
    </row>
    <row r="34" spans="1:11" x14ac:dyDescent="0.25">
      <c r="A34" s="10" t="s">
        <v>23</v>
      </c>
      <c r="B34" s="23">
        <f>'計算用(期待容量)'!B34</f>
        <v>621.71688080292893</v>
      </c>
      <c r="C34" s="23">
        <f>'計算用(期待容量)'!C34</f>
        <v>2466.6846089097057</v>
      </c>
      <c r="D34" s="23">
        <f>'計算用(期待容量)'!D34</f>
        <v>1104.6931413512309</v>
      </c>
      <c r="E34" s="23">
        <f>'計算用(期待容量)'!E34</f>
        <v>1067.3333822734553</v>
      </c>
      <c r="F34" s="23">
        <f>'計算用(期待容量)'!F34</f>
        <v>588.91843206292037</v>
      </c>
      <c r="G34" s="23">
        <f>'計算用(期待容量)'!G34</f>
        <v>1300.9389647787432</v>
      </c>
      <c r="H34" s="23">
        <f>'計算用(期待容量)'!H34</f>
        <v>846.87414722654125</v>
      </c>
      <c r="I34" s="23">
        <f>'計算用(期待容量)'!I34</f>
        <v>372.34484160421817</v>
      </c>
      <c r="J34" s="23">
        <f>'計算用(期待容量)'!J34</f>
        <v>885.35560099030045</v>
      </c>
      <c r="K34" s="8"/>
    </row>
    <row r="35" spans="1:11" x14ac:dyDescent="0.25">
      <c r="A35" s="10" t="s">
        <v>24</v>
      </c>
      <c r="B35" s="23">
        <f>'計算用(期待容量)'!B35</f>
        <v>547.43499258304746</v>
      </c>
      <c r="C35" s="23">
        <f>'計算用(期待容量)'!C35</f>
        <v>2442.4614521339272</v>
      </c>
      <c r="D35" s="23">
        <f>'計算用(期待容量)'!D35</f>
        <v>1295.1251686520745</v>
      </c>
      <c r="E35" s="23">
        <f>'計算用(期待容量)'!E35</f>
        <v>1267.2368735585515</v>
      </c>
      <c r="F35" s="23">
        <f>'計算用(期待容量)'!F35</f>
        <v>819.1981702058132</v>
      </c>
      <c r="G35" s="23">
        <f>'計算用(期待容量)'!G35</f>
        <v>1432.6189017601846</v>
      </c>
      <c r="H35" s="23">
        <f>'計算用(期待容量)'!H35</f>
        <v>873.0697748710827</v>
      </c>
      <c r="I35" s="23">
        <f>'計算用(期待容量)'!I35</f>
        <v>423.53955203480166</v>
      </c>
      <c r="J35" s="23">
        <f>'計算用(期待容量)'!J35</f>
        <v>900.13511420049599</v>
      </c>
      <c r="K35" s="8"/>
    </row>
    <row r="36" spans="1:11" x14ac:dyDescent="0.25">
      <c r="B36" s="28"/>
      <c r="C36" s="28"/>
      <c r="D36" s="28"/>
      <c r="E36" s="28"/>
      <c r="F36" s="28"/>
      <c r="G36" s="28"/>
      <c r="H36" s="28"/>
      <c r="I36" s="28"/>
      <c r="J36" s="28"/>
      <c r="K36" s="8"/>
    </row>
    <row r="37" spans="1:11" x14ac:dyDescent="0.25">
      <c r="A37" s="1" t="s">
        <v>41</v>
      </c>
      <c r="B37" s="27"/>
      <c r="C37" s="27"/>
      <c r="D37" s="27"/>
      <c r="E37" s="27"/>
      <c r="F37" s="27"/>
      <c r="G37" s="27"/>
      <c r="H37" s="27"/>
      <c r="I37" s="27"/>
      <c r="J37" s="27"/>
      <c r="K37" s="8"/>
    </row>
    <row r="38" spans="1:11" x14ac:dyDescent="0.25">
      <c r="A38" s="10" t="s">
        <v>13</v>
      </c>
      <c r="B38" s="23">
        <f>B4*(1+B$19+B$21)-B24</f>
        <v>4036.7122081725765</v>
      </c>
      <c r="C38" s="23">
        <f t="shared" ref="C38:J38" si="1">C4*(1+C$19+C$21)-C24</f>
        <v>9411.2641962702437</v>
      </c>
      <c r="D38" s="23">
        <f t="shared" si="1"/>
        <v>38443.706763876588</v>
      </c>
      <c r="E38" s="23">
        <f t="shared" si="1"/>
        <v>16878.0272872961</v>
      </c>
      <c r="F38" s="23">
        <f t="shared" si="1"/>
        <v>3673.2177369832389</v>
      </c>
      <c r="G38" s="23">
        <f t="shared" si="1"/>
        <v>15874.948410121329</v>
      </c>
      <c r="H38" s="23">
        <f t="shared" si="1"/>
        <v>6872.0221270435495</v>
      </c>
      <c r="I38" s="23">
        <f t="shared" si="1"/>
        <v>3493.3232419955216</v>
      </c>
      <c r="J38" s="23">
        <f t="shared" si="1"/>
        <v>11917.122997360253</v>
      </c>
      <c r="K38" s="8"/>
    </row>
    <row r="39" spans="1:11" x14ac:dyDescent="0.25">
      <c r="A39" s="10" t="s">
        <v>14</v>
      </c>
      <c r="B39" s="23">
        <f t="shared" ref="B39:J49" si="2">B5*(1+B$19+B$21)-B25</f>
        <v>3388.7442034323403</v>
      </c>
      <c r="C39" s="23">
        <f t="shared" si="2"/>
        <v>7911.8704247299893</v>
      </c>
      <c r="D39" s="23">
        <f t="shared" si="2"/>
        <v>35229.831417443907</v>
      </c>
      <c r="E39" s="23">
        <f t="shared" si="2"/>
        <v>15895.880456778734</v>
      </c>
      <c r="F39" s="23">
        <f t="shared" si="2"/>
        <v>3238.8054014727741</v>
      </c>
      <c r="G39" s="23">
        <f t="shared" si="2"/>
        <v>15498.452431352696</v>
      </c>
      <c r="H39" s="23">
        <f t="shared" si="2"/>
        <v>6154.3262349716842</v>
      </c>
      <c r="I39" s="23">
        <f t="shared" si="2"/>
        <v>3058.5389873618465</v>
      </c>
      <c r="J39" s="23">
        <f t="shared" si="2"/>
        <v>11591.626097315095</v>
      </c>
      <c r="K39" s="8"/>
    </row>
    <row r="40" spans="1:11" x14ac:dyDescent="0.25">
      <c r="A40" s="10" t="s">
        <v>15</v>
      </c>
      <c r="B40" s="23">
        <f t="shared" si="2"/>
        <v>3490.2782033118974</v>
      </c>
      <c r="C40" s="23">
        <f t="shared" si="2"/>
        <v>9159.6534629233702</v>
      </c>
      <c r="D40" s="23">
        <f t="shared" si="2"/>
        <v>39060.916194839629</v>
      </c>
      <c r="E40" s="23">
        <f t="shared" si="2"/>
        <v>17215.102116382433</v>
      </c>
      <c r="F40" s="23">
        <f t="shared" si="2"/>
        <v>3855.9762699939579</v>
      </c>
      <c r="G40" s="23">
        <f t="shared" si="2"/>
        <v>18065.624873234214</v>
      </c>
      <c r="H40" s="23">
        <f t="shared" si="2"/>
        <v>7053.2989864393285</v>
      </c>
      <c r="I40" s="23">
        <f t="shared" si="2"/>
        <v>3649.9313769681921</v>
      </c>
      <c r="J40" s="23">
        <f t="shared" si="2"/>
        <v>12904.239906854174</v>
      </c>
      <c r="K40" s="8"/>
    </row>
    <row r="41" spans="1:11" x14ac:dyDescent="0.25">
      <c r="A41" s="10" t="s">
        <v>16</v>
      </c>
      <c r="B41" s="23">
        <f t="shared" si="2"/>
        <v>4134.1762162017803</v>
      </c>
      <c r="C41" s="23">
        <f t="shared" si="2"/>
        <v>11529.751889923264</v>
      </c>
      <c r="D41" s="23">
        <f t="shared" si="2"/>
        <v>50349.366893052429</v>
      </c>
      <c r="E41" s="23">
        <f t="shared" si="2"/>
        <v>20968.224319678819</v>
      </c>
      <c r="F41" s="23">
        <f t="shared" si="2"/>
        <v>4948.5594146558042</v>
      </c>
      <c r="G41" s="23">
        <f t="shared" si="2"/>
        <v>22924.942945894229</v>
      </c>
      <c r="H41" s="23">
        <f t="shared" si="2"/>
        <v>8652.1696660031612</v>
      </c>
      <c r="I41" s="23">
        <f t="shared" si="2"/>
        <v>4510.6566029014821</v>
      </c>
      <c r="J41" s="23">
        <f t="shared" si="2"/>
        <v>16537.651966886217</v>
      </c>
      <c r="K41" s="8"/>
    </row>
    <row r="42" spans="1:11" x14ac:dyDescent="0.25">
      <c r="A42" s="10" t="s">
        <v>17</v>
      </c>
      <c r="B42" s="23">
        <f t="shared" si="2"/>
        <v>4259.39887125317</v>
      </c>
      <c r="C42" s="23">
        <f t="shared" si="2"/>
        <v>11637.812339450875</v>
      </c>
      <c r="D42" s="23">
        <f t="shared" si="2"/>
        <v>50098.100737850182</v>
      </c>
      <c r="E42" s="23">
        <f t="shared" si="2"/>
        <v>20541.067438103593</v>
      </c>
      <c r="F42" s="23">
        <f t="shared" si="2"/>
        <v>5054.1145449331825</v>
      </c>
      <c r="G42" s="23">
        <f t="shared" si="2"/>
        <v>23022.760648504853</v>
      </c>
      <c r="H42" s="23">
        <f t="shared" si="2"/>
        <v>8580.2521500503808</v>
      </c>
      <c r="I42" s="23">
        <f t="shared" si="2"/>
        <v>4420.3816470327001</v>
      </c>
      <c r="J42" s="23">
        <f t="shared" si="2"/>
        <v>16607.051642821039</v>
      </c>
      <c r="K42" s="8"/>
    </row>
    <row r="43" spans="1:11" x14ac:dyDescent="0.25">
      <c r="A43" s="10" t="s">
        <v>18</v>
      </c>
      <c r="B43" s="23">
        <f t="shared" si="2"/>
        <v>4075.2206039269454</v>
      </c>
      <c r="C43" s="23">
        <f t="shared" si="2"/>
        <v>10714.712019604931</v>
      </c>
      <c r="D43" s="23">
        <f t="shared" si="2"/>
        <v>43684.414618360737</v>
      </c>
      <c r="E43" s="23">
        <f t="shared" si="2"/>
        <v>19705.062822663389</v>
      </c>
      <c r="F43" s="23">
        <f t="shared" si="2"/>
        <v>4646.5557945242108</v>
      </c>
      <c r="G43" s="23">
        <f t="shared" si="2"/>
        <v>20224.334129625626</v>
      </c>
      <c r="H43" s="23">
        <f t="shared" si="2"/>
        <v>8063.24985788095</v>
      </c>
      <c r="I43" s="23">
        <f t="shared" si="2"/>
        <v>4082.2455048321985</v>
      </c>
      <c r="J43" s="23">
        <f>J9*(1+J$19+J$21)-J29</f>
        <v>14528.93531195691</v>
      </c>
      <c r="K43" s="8"/>
    </row>
    <row r="44" spans="1:11" x14ac:dyDescent="0.25">
      <c r="A44" s="10" t="s">
        <v>19</v>
      </c>
      <c r="B44" s="23">
        <f t="shared" si="2"/>
        <v>4617.4369690927597</v>
      </c>
      <c r="C44" s="23">
        <f t="shared" si="2"/>
        <v>9950.6857558392039</v>
      </c>
      <c r="D44" s="23">
        <f t="shared" si="2"/>
        <v>37047.640614924792</v>
      </c>
      <c r="E44" s="23">
        <f t="shared" si="2"/>
        <v>17617.747954536986</v>
      </c>
      <c r="F44" s="23">
        <f t="shared" si="2"/>
        <v>3923.1463078316588</v>
      </c>
      <c r="G44" s="23">
        <f t="shared" si="2"/>
        <v>17045.100445957909</v>
      </c>
      <c r="H44" s="23">
        <f t="shared" si="2"/>
        <v>7043.0193975763723</v>
      </c>
      <c r="I44" s="23">
        <f t="shared" si="2"/>
        <v>3434.0262202090021</v>
      </c>
      <c r="J44" s="23">
        <f t="shared" si="2"/>
        <v>12548.399158544891</v>
      </c>
      <c r="K44" s="8"/>
    </row>
    <row r="45" spans="1:11" x14ac:dyDescent="0.25">
      <c r="A45" s="10" t="s">
        <v>20</v>
      </c>
      <c r="B45" s="23">
        <f t="shared" si="2"/>
        <v>4761.6983815705689</v>
      </c>
      <c r="C45" s="23">
        <f t="shared" si="2"/>
        <v>11554.862997925398</v>
      </c>
      <c r="D45" s="23">
        <f t="shared" si="2"/>
        <v>40788.114429195128</v>
      </c>
      <c r="E45" s="23">
        <f t="shared" si="2"/>
        <v>18382.597269308455</v>
      </c>
      <c r="F45" s="23">
        <f t="shared" si="2"/>
        <v>4482.6269553696147</v>
      </c>
      <c r="G45" s="23">
        <f t="shared" si="2"/>
        <v>18446.747145288649</v>
      </c>
      <c r="H45" s="23">
        <f t="shared" si="2"/>
        <v>8288.124819252891</v>
      </c>
      <c r="I45" s="23">
        <f t="shared" si="2"/>
        <v>3928.4359834683883</v>
      </c>
      <c r="J45" s="23">
        <f t="shared" si="2"/>
        <v>13413.84545560597</v>
      </c>
      <c r="K45" s="8"/>
    </row>
    <row r="46" spans="1:11" x14ac:dyDescent="0.25">
      <c r="A46" s="10" t="s">
        <v>21</v>
      </c>
      <c r="B46" s="23">
        <f t="shared" si="2"/>
        <v>5182.0730980169201</v>
      </c>
      <c r="C46" s="23">
        <f t="shared" si="2"/>
        <v>12630.475842007363</v>
      </c>
      <c r="D46" s="23">
        <f t="shared" si="2"/>
        <v>45255.903139639675</v>
      </c>
      <c r="E46" s="23">
        <f t="shared" si="2"/>
        <v>20454.482527805936</v>
      </c>
      <c r="F46" s="23">
        <f t="shared" si="2"/>
        <v>5077.531583434039</v>
      </c>
      <c r="G46" s="23">
        <f t="shared" si="2"/>
        <v>22015.317792622362</v>
      </c>
      <c r="H46" s="23">
        <f t="shared" si="2"/>
        <v>9817.8242998213009</v>
      </c>
      <c r="I46" s="23">
        <f t="shared" si="2"/>
        <v>4797.0810331398652</v>
      </c>
      <c r="J46" s="23">
        <f t="shared" si="2"/>
        <v>17148.808244439864</v>
      </c>
      <c r="K46" s="8"/>
    </row>
    <row r="47" spans="1:11" x14ac:dyDescent="0.25">
      <c r="A47" s="10" t="s">
        <v>22</v>
      </c>
      <c r="B47" s="23">
        <f t="shared" si="2"/>
        <v>5381.5566859748305</v>
      </c>
      <c r="C47" s="23">
        <f t="shared" si="2"/>
        <v>13133.399615293438</v>
      </c>
      <c r="D47" s="23">
        <f t="shared" si="2"/>
        <v>48454.546675226586</v>
      </c>
      <c r="E47" s="23">
        <f t="shared" si="2"/>
        <v>21436.546702864769</v>
      </c>
      <c r="F47" s="23">
        <f t="shared" si="2"/>
        <v>5518.4102179192641</v>
      </c>
      <c r="G47" s="23">
        <f t="shared" si="2"/>
        <v>22682.71944070439</v>
      </c>
      <c r="H47" s="23">
        <f t="shared" si="2"/>
        <v>9828.6247467740504</v>
      </c>
      <c r="I47" s="23">
        <f t="shared" si="2"/>
        <v>4728.0450594010399</v>
      </c>
      <c r="J47" s="23">
        <f t="shared" si="2"/>
        <v>17217.127894118923</v>
      </c>
      <c r="K47" s="8"/>
    </row>
    <row r="48" spans="1:11" x14ac:dyDescent="0.25">
      <c r="A48" s="10" t="s">
        <v>23</v>
      </c>
      <c r="B48" s="23">
        <f t="shared" si="2"/>
        <v>5259.7843671233377</v>
      </c>
      <c r="C48" s="23">
        <f t="shared" si="2"/>
        <v>13043.60355615407</v>
      </c>
      <c r="D48" s="23">
        <f t="shared" si="2"/>
        <v>48736.460261865483</v>
      </c>
      <c r="E48" s="23">
        <f t="shared" si="2"/>
        <v>21756.270156687577</v>
      </c>
      <c r="F48" s="23">
        <f t="shared" si="2"/>
        <v>5539.2045495278553</v>
      </c>
      <c r="G48" s="23">
        <f t="shared" si="2"/>
        <v>22743.006586867963</v>
      </c>
      <c r="H48" s="23">
        <f t="shared" si="2"/>
        <v>9919.8711360171183</v>
      </c>
      <c r="I48" s="23">
        <f t="shared" si="2"/>
        <v>4797.1131644198786</v>
      </c>
      <c r="J48" s="23">
        <f t="shared" si="2"/>
        <v>17307.06256518298</v>
      </c>
      <c r="K48" s="8"/>
    </row>
    <row r="49" spans="1:11" x14ac:dyDescent="0.25">
      <c r="A49" s="10" t="s">
        <v>24</v>
      </c>
      <c r="B49" s="23">
        <f t="shared" si="2"/>
        <v>4879.9885482704894</v>
      </c>
      <c r="C49" s="23">
        <f t="shared" si="2"/>
        <v>11967.749208003883</v>
      </c>
      <c r="D49" s="23">
        <f t="shared" si="2"/>
        <v>43953.672493452883</v>
      </c>
      <c r="E49" s="23">
        <f t="shared" si="2"/>
        <v>19579.049684883004</v>
      </c>
      <c r="F49" s="23">
        <f t="shared" si="2"/>
        <v>4854.2885609976311</v>
      </c>
      <c r="G49" s="23">
        <f t="shared" si="2"/>
        <v>19990.839700784723</v>
      </c>
      <c r="H49" s="23">
        <f t="shared" si="2"/>
        <v>8631.1153679805702</v>
      </c>
      <c r="I49" s="23">
        <f t="shared" si="2"/>
        <v>4194.059102583672</v>
      </c>
      <c r="J49" s="23">
        <f t="shared" si="2"/>
        <v>14570.320729494</v>
      </c>
      <c r="K49" s="8"/>
    </row>
    <row r="50" spans="1:11" x14ac:dyDescent="0.25">
      <c r="B50" s="27"/>
      <c r="C50" s="27"/>
      <c r="D50" s="27"/>
      <c r="E50" s="27"/>
      <c r="F50" s="27"/>
      <c r="G50" s="27"/>
      <c r="H50" s="27"/>
      <c r="I50" s="27"/>
      <c r="J50" s="27"/>
      <c r="K50" s="8"/>
    </row>
    <row r="51" spans="1:11" x14ac:dyDescent="0.25">
      <c r="A51" s="1" t="s">
        <v>45</v>
      </c>
      <c r="B51" s="27"/>
      <c r="C51" s="27"/>
      <c r="D51" s="27"/>
      <c r="E51" s="27"/>
      <c r="F51" s="27"/>
      <c r="G51" s="27"/>
      <c r="H51" s="27"/>
      <c r="I51" s="27"/>
      <c r="J51" s="27"/>
      <c r="K51" s="31" t="s">
        <v>54</v>
      </c>
    </row>
    <row r="52" spans="1:11" x14ac:dyDescent="0.25">
      <c r="A52" s="10" t="s">
        <v>13</v>
      </c>
      <c r="B52" s="23">
        <f>IF(記載例!$E$13=B$2,記載例!$E$19/1000,0)</f>
        <v>105</v>
      </c>
      <c r="C52" s="23">
        <f>IF(記載例!$E$13=C$2,記載例!$E$19/1000,0)</f>
        <v>0</v>
      </c>
      <c r="D52" s="23">
        <f>IF(記載例!$E$13=D$2,記載例!$E$19/1000,0)</f>
        <v>0</v>
      </c>
      <c r="E52" s="23">
        <f>IF(記載例!$E$13=E$2,記載例!$E$19/1000,0)</f>
        <v>0</v>
      </c>
      <c r="F52" s="23">
        <f>IF(記載例!$E$13=F$2,記載例!$E$19/1000,0)</f>
        <v>0</v>
      </c>
      <c r="G52" s="23">
        <f>IF(記載例!$E$13=G$2,記載例!$E$19/1000,0)</f>
        <v>0</v>
      </c>
      <c r="H52" s="23">
        <f>IF(記載例!$E$13=H$2,記載例!$E$19/1000,0)</f>
        <v>0</v>
      </c>
      <c r="I52" s="23">
        <f>IF(記載例!$E$13=I$2,記載例!$E$19/1000,0)</f>
        <v>0</v>
      </c>
      <c r="J52" s="23">
        <f>IF(記載例!$E$13=J$2,記載例!$E$19/1000,0)</f>
        <v>0</v>
      </c>
      <c r="K52" s="32">
        <f>SUM(B52:J52)</f>
        <v>105</v>
      </c>
    </row>
    <row r="53" spans="1:11" x14ac:dyDescent="0.25">
      <c r="A53" s="10" t="s">
        <v>14</v>
      </c>
      <c r="B53" s="23">
        <f>IF(記載例!$E$13=B$2,記載例!$F$19/1000,0)</f>
        <v>105</v>
      </c>
      <c r="C53" s="23">
        <f>IF(記載例!$E$13=C$2,記載例!$F$19/1000,0)</f>
        <v>0</v>
      </c>
      <c r="D53" s="23">
        <f>IF(記載例!$E$13=D$2,記載例!$F$19/1000,0)</f>
        <v>0</v>
      </c>
      <c r="E53" s="23">
        <f>IF(記載例!$E$13=E$2,記載例!$F$19/1000,0)</f>
        <v>0</v>
      </c>
      <c r="F53" s="23">
        <f>IF(記載例!$E$13=F$2,記載例!$F$19/1000,0)</f>
        <v>0</v>
      </c>
      <c r="G53" s="23">
        <f>IF(記載例!$E$13=G$2,記載例!$F$19/1000,0)</f>
        <v>0</v>
      </c>
      <c r="H53" s="23">
        <f>IF(記載例!$E$13=H$2,記載例!$F$19/1000,0)</f>
        <v>0</v>
      </c>
      <c r="I53" s="23">
        <f>IF(記載例!$E$13=I$2,記載例!$F$19/1000,0)</f>
        <v>0</v>
      </c>
      <c r="J53" s="23">
        <f>IF(記載例!$E$13=J$2,記載例!$F$19/1000,0)</f>
        <v>0</v>
      </c>
      <c r="K53" s="32">
        <f t="shared" ref="K53:K63" si="3">SUM(B53:J53)</f>
        <v>105</v>
      </c>
    </row>
    <row r="54" spans="1:11" x14ac:dyDescent="0.25">
      <c r="A54" s="10" t="s">
        <v>15</v>
      </c>
      <c r="B54" s="23">
        <f>IF(記載例!$E$13=B$2,記載例!$G$19/1000,0)</f>
        <v>103</v>
      </c>
      <c r="C54" s="23">
        <f>IF(記載例!$E$13=C$2,記載例!$G$19/1000,0)</f>
        <v>0</v>
      </c>
      <c r="D54" s="23">
        <f>IF(記載例!$E$13=D$2,記載例!$G$19/1000,0)</f>
        <v>0</v>
      </c>
      <c r="E54" s="23">
        <f>IF(記載例!$E$13=E$2,記載例!$G$19/1000,0)</f>
        <v>0</v>
      </c>
      <c r="F54" s="23">
        <f>IF(記載例!$E$13=F$2,記載例!$G$19/1000,0)</f>
        <v>0</v>
      </c>
      <c r="G54" s="23">
        <f>IF(記載例!$E$13=G$2,記載例!$G$19/1000,0)</f>
        <v>0</v>
      </c>
      <c r="H54" s="23">
        <f>IF(記載例!$E$13=H$2,記載例!$G$19/1000,0)</f>
        <v>0</v>
      </c>
      <c r="I54" s="23">
        <f>IF(記載例!$E$13=I$2,記載例!$G$19/1000,0)</f>
        <v>0</v>
      </c>
      <c r="J54" s="23">
        <f>IF(記載例!$E$13=J$2,記載例!$G$19/1000,0)</f>
        <v>0</v>
      </c>
      <c r="K54" s="32">
        <f t="shared" si="3"/>
        <v>103</v>
      </c>
    </row>
    <row r="55" spans="1:11" x14ac:dyDescent="0.25">
      <c r="A55" s="10" t="s">
        <v>16</v>
      </c>
      <c r="B55" s="23">
        <f>IF(記載例!$E$13=B$2,記載例!$H$19/1000,0)</f>
        <v>102</v>
      </c>
      <c r="C55" s="23">
        <f>IF(記載例!$E$13=C$2,記載例!$H$19/1000,0)</f>
        <v>0</v>
      </c>
      <c r="D55" s="23">
        <f>IF(記載例!$E$13=D$2,記載例!$H$19/1000,0)</f>
        <v>0</v>
      </c>
      <c r="E55" s="23">
        <f>IF(記載例!$E$13=E$2,記載例!$H$19/1000,0)</f>
        <v>0</v>
      </c>
      <c r="F55" s="23">
        <f>IF(記載例!$E$13=F$2,記載例!$H$19/1000,0)</f>
        <v>0</v>
      </c>
      <c r="G55" s="23">
        <f>IF(記載例!$E$13=G$2,記載例!$H$19/1000,0)</f>
        <v>0</v>
      </c>
      <c r="H55" s="23">
        <f>IF(記載例!$E$13=H$2,記載例!$H$19/1000,0)</f>
        <v>0</v>
      </c>
      <c r="I55" s="23">
        <f>IF(記載例!$E$13=I$2,記載例!$H$19/1000,0)</f>
        <v>0</v>
      </c>
      <c r="J55" s="23">
        <f>IF(記載例!$E$13=J$2,記載例!$H$19/1000,0)</f>
        <v>0</v>
      </c>
      <c r="K55" s="32">
        <f t="shared" si="3"/>
        <v>102</v>
      </c>
    </row>
    <row r="56" spans="1:11" x14ac:dyDescent="0.25">
      <c r="A56" s="10" t="s">
        <v>17</v>
      </c>
      <c r="B56" s="23">
        <f>IF(記載例!$E$13=B$2,記載例!$I$19/1000,0)</f>
        <v>102</v>
      </c>
      <c r="C56" s="23">
        <f>IF(記載例!$E$13=C$2,記載例!$I$19/1000,0)</f>
        <v>0</v>
      </c>
      <c r="D56" s="23">
        <f>IF(記載例!$E$13=D$2,記載例!$I$19/1000,0)</f>
        <v>0</v>
      </c>
      <c r="E56" s="23">
        <f>IF(記載例!$E$13=E$2,記載例!$I$19/1000,0)</f>
        <v>0</v>
      </c>
      <c r="F56" s="23">
        <f>IF(記載例!$E$13=F$2,記載例!$I$19/1000,0)</f>
        <v>0</v>
      </c>
      <c r="G56" s="23">
        <f>IF(記載例!$E$13=G$2,記載例!$I$19/1000,0)</f>
        <v>0</v>
      </c>
      <c r="H56" s="23">
        <f>IF(記載例!$E$13=H$2,記載例!$I$19/1000,0)</f>
        <v>0</v>
      </c>
      <c r="I56" s="23">
        <f>IF(記載例!$E$13=I$2,記載例!$I$19/1000,0)</f>
        <v>0</v>
      </c>
      <c r="J56" s="23">
        <f>IF(記載例!$E$13=J$2,記載例!$I$19/1000,0)</f>
        <v>0</v>
      </c>
      <c r="K56" s="32">
        <f t="shared" si="3"/>
        <v>102</v>
      </c>
    </row>
    <row r="57" spans="1:11" x14ac:dyDescent="0.25">
      <c r="A57" s="10" t="s">
        <v>18</v>
      </c>
      <c r="B57" s="23">
        <f>IF(記載例!$E$13=B$2,記載例!$J$19/1000,0)</f>
        <v>103</v>
      </c>
      <c r="C57" s="23">
        <f>IF(記載例!$E$13=C$2,記載例!$J$19/1000,0)</f>
        <v>0</v>
      </c>
      <c r="D57" s="23">
        <f>IF(記載例!$E$13=D$2,記載例!$J$19/1000,0)</f>
        <v>0</v>
      </c>
      <c r="E57" s="23">
        <f>IF(記載例!$E$13=E$2,記載例!$J$19/1000,0)</f>
        <v>0</v>
      </c>
      <c r="F57" s="23">
        <f>IF(記載例!$E$13=F$2,記載例!$J$19/1000,0)</f>
        <v>0</v>
      </c>
      <c r="G57" s="23">
        <f>IF(記載例!$E$13=G$2,記載例!$J$19/1000,0)</f>
        <v>0</v>
      </c>
      <c r="H57" s="23">
        <f>IF(記載例!$E$13=H$2,記載例!$J$19/1000,0)</f>
        <v>0</v>
      </c>
      <c r="I57" s="23">
        <f>IF(記載例!$E$13=I$2,記載例!$J$19/1000,0)</f>
        <v>0</v>
      </c>
      <c r="J57" s="23">
        <f>IF(記載例!$E$13=J$2,記載例!$J$19/1000,0)</f>
        <v>0</v>
      </c>
      <c r="K57" s="32">
        <f t="shared" si="3"/>
        <v>103</v>
      </c>
    </row>
    <row r="58" spans="1:11" x14ac:dyDescent="0.25">
      <c r="A58" s="10" t="s">
        <v>19</v>
      </c>
      <c r="B58" s="23">
        <f>IF(記載例!$E$13=B$2,記載例!$K$19/1000,0)</f>
        <v>105</v>
      </c>
      <c r="C58" s="23">
        <f>IF(記載例!$E$13=C$2,記載例!$K$19/1000,0)</f>
        <v>0</v>
      </c>
      <c r="D58" s="23">
        <f>IF(記載例!$E$13=D$2,記載例!$K$19/1000,0)</f>
        <v>0</v>
      </c>
      <c r="E58" s="23">
        <f>IF(記載例!$E$13=E$2,記載例!$K$19/1000,0)</f>
        <v>0</v>
      </c>
      <c r="F58" s="23">
        <f>IF(記載例!$E$13=F$2,記載例!$K$19/1000,0)</f>
        <v>0</v>
      </c>
      <c r="G58" s="23">
        <f>IF(記載例!$E$13=G$2,記載例!$K$19/1000,0)</f>
        <v>0</v>
      </c>
      <c r="H58" s="23">
        <f>IF(記載例!$E$13=H$2,記載例!$K$19/1000,0)</f>
        <v>0</v>
      </c>
      <c r="I58" s="23">
        <f>IF(記載例!$E$13=I$2,記載例!$K$19/1000,0)</f>
        <v>0</v>
      </c>
      <c r="J58" s="23">
        <f>IF(記載例!$E$13=J$2,記載例!$K$19/1000,0)</f>
        <v>0</v>
      </c>
      <c r="K58" s="32">
        <f t="shared" si="3"/>
        <v>105</v>
      </c>
    </row>
    <row r="59" spans="1:11" x14ac:dyDescent="0.25">
      <c r="A59" s="10" t="s">
        <v>20</v>
      </c>
      <c r="B59" s="23">
        <f>IF(記載例!$E$13=B$2,記載例!$L$19/1000,0)</f>
        <v>105</v>
      </c>
      <c r="C59" s="23">
        <f>IF(記載例!$E$13=C$2,記載例!$L$19/1000,0)</f>
        <v>0</v>
      </c>
      <c r="D59" s="23">
        <f>IF(記載例!$E$13=D$2,記載例!$L$19/1000,0)</f>
        <v>0</v>
      </c>
      <c r="E59" s="23">
        <f>IF(記載例!$E$13=E$2,記載例!$L$19/1000,0)</f>
        <v>0</v>
      </c>
      <c r="F59" s="23">
        <f>IF(記載例!$E$13=F$2,記載例!$L$19/1000,0)</f>
        <v>0</v>
      </c>
      <c r="G59" s="23">
        <f>IF(記載例!$E$13=G$2,記載例!$L$19/1000,0)</f>
        <v>0</v>
      </c>
      <c r="H59" s="23">
        <f>IF(記載例!$E$13=H$2,記載例!$L$19/1000,0)</f>
        <v>0</v>
      </c>
      <c r="I59" s="23">
        <f>IF(記載例!$E$13=I$2,記載例!$L$19/1000,0)</f>
        <v>0</v>
      </c>
      <c r="J59" s="23">
        <f>IF(記載例!$E$13=J$2,記載例!$L$19/1000,0)</f>
        <v>0</v>
      </c>
      <c r="K59" s="32">
        <f t="shared" si="3"/>
        <v>105</v>
      </c>
    </row>
    <row r="60" spans="1:11" x14ac:dyDescent="0.25">
      <c r="A60" s="10" t="s">
        <v>21</v>
      </c>
      <c r="B60" s="23">
        <f>IF(記載例!$E$13=B$2,記載例!$M$19/1000,0)</f>
        <v>107</v>
      </c>
      <c r="C60" s="23">
        <f>IF(記載例!$E$13=C$2,記載例!$M$19/1000,0)</f>
        <v>0</v>
      </c>
      <c r="D60" s="23">
        <f>IF(記載例!$E$13=D$2,記載例!$M$19/1000,0)</f>
        <v>0</v>
      </c>
      <c r="E60" s="23">
        <f>IF(記載例!$E$13=E$2,記載例!$M$19/1000,0)</f>
        <v>0</v>
      </c>
      <c r="F60" s="23">
        <f>IF(記載例!$E$13=F$2,記載例!$M$19/1000,0)</f>
        <v>0</v>
      </c>
      <c r="G60" s="23">
        <f>IF(記載例!$E$13=G$2,記載例!$M$19/1000,0)</f>
        <v>0</v>
      </c>
      <c r="H60" s="23">
        <f>IF(記載例!$E$13=H$2,記載例!$M$19/1000,0)</f>
        <v>0</v>
      </c>
      <c r="I60" s="23">
        <f>IF(記載例!$E$13=I$2,記載例!$M$19/1000,0)</f>
        <v>0</v>
      </c>
      <c r="J60" s="23">
        <f>IF(記載例!$E$13=J$2,記載例!$M$19/1000,0)</f>
        <v>0</v>
      </c>
      <c r="K60" s="32">
        <f t="shared" si="3"/>
        <v>107</v>
      </c>
    </row>
    <row r="61" spans="1:11" x14ac:dyDescent="0.25">
      <c r="A61" s="10" t="s">
        <v>22</v>
      </c>
      <c r="B61" s="23">
        <f>IF(記載例!$E$13=B$2,記載例!$N$19/1000,0)</f>
        <v>108</v>
      </c>
      <c r="C61" s="23">
        <f>IF(記載例!$E$13=C$2,記載例!$N$19/1000,0)</f>
        <v>0</v>
      </c>
      <c r="D61" s="23">
        <f>IF(記載例!$E$13=D$2,記載例!$N$19/1000,0)</f>
        <v>0</v>
      </c>
      <c r="E61" s="23">
        <f>IF(記載例!$E$13=E$2,記載例!$N$19/1000,0)</f>
        <v>0</v>
      </c>
      <c r="F61" s="23">
        <f>IF(記載例!$E$13=F$2,記載例!$N$19/1000,0)</f>
        <v>0</v>
      </c>
      <c r="G61" s="23">
        <f>IF(記載例!$E$13=G$2,記載例!$N$19/1000,0)</f>
        <v>0</v>
      </c>
      <c r="H61" s="23">
        <f>IF(記載例!$E$13=H$2,記載例!$N$19/1000,0)</f>
        <v>0</v>
      </c>
      <c r="I61" s="23">
        <f>IF(記載例!$E$13=I$2,記載例!$N$19/1000,0)</f>
        <v>0</v>
      </c>
      <c r="J61" s="23">
        <f>IF(記載例!$E$13=J$2,記載例!$N$19/1000,0)</f>
        <v>0</v>
      </c>
      <c r="K61" s="32">
        <f t="shared" si="3"/>
        <v>108</v>
      </c>
    </row>
    <row r="62" spans="1:11" x14ac:dyDescent="0.25">
      <c r="A62" s="10" t="s">
        <v>23</v>
      </c>
      <c r="B62" s="23">
        <f>IF(記載例!$E$13=B$2,記載例!$O$19/1000,0)</f>
        <v>108</v>
      </c>
      <c r="C62" s="23">
        <f>IF(記載例!$E$13=C$2,記載例!$O$19/1000,0)</f>
        <v>0</v>
      </c>
      <c r="D62" s="23">
        <f>IF(記載例!$E$13=D$2,記載例!$O$19/1000,0)</f>
        <v>0</v>
      </c>
      <c r="E62" s="23">
        <f>IF(記載例!$E$13=E$2,記載例!$O$19/1000,0)</f>
        <v>0</v>
      </c>
      <c r="F62" s="23">
        <f>IF(記載例!$E$13=F$2,記載例!$O$19/1000,0)</f>
        <v>0</v>
      </c>
      <c r="G62" s="23">
        <f>IF(記載例!$E$13=G$2,記載例!$O$19/1000,0)</f>
        <v>0</v>
      </c>
      <c r="H62" s="23">
        <f>IF(記載例!$E$13=H$2,記載例!$O$19/1000,0)</f>
        <v>0</v>
      </c>
      <c r="I62" s="23">
        <f>IF(記載例!$E$13=I$2,記載例!$O$19/1000,0)</f>
        <v>0</v>
      </c>
      <c r="J62" s="23">
        <f>IF(記載例!$E$13=J$2,記載例!$O$19/1000,0)</f>
        <v>0</v>
      </c>
      <c r="K62" s="32">
        <f t="shared" si="3"/>
        <v>108</v>
      </c>
    </row>
    <row r="63" spans="1:11" x14ac:dyDescent="0.25">
      <c r="A63" s="10" t="s">
        <v>24</v>
      </c>
      <c r="B63" s="23">
        <f>IF(記載例!$E$13=B$2,記載例!$P$19/1000,0)</f>
        <v>107</v>
      </c>
      <c r="C63" s="23">
        <f>IF(記載例!$E$13=C$2,記載例!$P$19/1000,0)</f>
        <v>0</v>
      </c>
      <c r="D63" s="23">
        <f>IF(記載例!$E$13=D$2,記載例!$P$19/1000,0)</f>
        <v>0</v>
      </c>
      <c r="E63" s="23">
        <f>IF(記載例!$E$13=E$2,記載例!$P$19/1000,0)</f>
        <v>0</v>
      </c>
      <c r="F63" s="23">
        <f>IF(記載例!$E$13=F$2,記載例!$P$19/1000,0)</f>
        <v>0</v>
      </c>
      <c r="G63" s="23">
        <f>IF(記載例!$E$13=G$2,記載例!$P$19/1000,0)</f>
        <v>0</v>
      </c>
      <c r="H63" s="23">
        <f>IF(記載例!$E$13=H$2,記載例!$P$19/1000,0)</f>
        <v>0</v>
      </c>
      <c r="I63" s="23">
        <f>IF(記載例!$E$13=I$2,記載例!$P$19/1000,0)</f>
        <v>0</v>
      </c>
      <c r="J63" s="23">
        <f>IF(記載例!$E$13=J$2,記載例!$P$19/1000,0)</f>
        <v>0</v>
      </c>
      <c r="K63" s="32">
        <f t="shared" si="3"/>
        <v>107</v>
      </c>
    </row>
    <row r="64" spans="1:11" x14ac:dyDescent="0.25">
      <c r="B64" s="27"/>
      <c r="C64" s="27"/>
      <c r="D64" s="27"/>
      <c r="E64" s="27"/>
      <c r="F64" s="27"/>
      <c r="G64" s="27"/>
      <c r="H64" s="27"/>
      <c r="I64" s="27"/>
      <c r="J64" s="27"/>
      <c r="K64" s="8"/>
    </row>
    <row r="65" spans="1:11" x14ac:dyDescent="0.25">
      <c r="A65" s="1" t="s">
        <v>46</v>
      </c>
      <c r="B65" s="27"/>
      <c r="C65" s="27"/>
      <c r="D65" s="27"/>
      <c r="E65" s="27"/>
      <c r="F65" s="27"/>
      <c r="G65" s="27"/>
      <c r="H65" s="27"/>
      <c r="I65" s="27"/>
      <c r="J65" s="27"/>
      <c r="K65" s="8"/>
    </row>
    <row r="66" spans="1:11" x14ac:dyDescent="0.25">
      <c r="A66" s="10" t="s">
        <v>13</v>
      </c>
      <c r="B66" s="23">
        <f>B38-(B52-MIN(B$52:B$63))</f>
        <v>4033.7122081725765</v>
      </c>
      <c r="C66" s="23">
        <f>C38-(C52-MIN(C$52:C$63))</f>
        <v>9411.2641962702437</v>
      </c>
      <c r="D66" s="23">
        <f t="shared" ref="D66:J66" si="4">D38-(D52-MIN(D$52:D$63))</f>
        <v>38443.706763876588</v>
      </c>
      <c r="E66" s="23">
        <f t="shared" si="4"/>
        <v>16878.0272872961</v>
      </c>
      <c r="F66" s="23">
        <f t="shared" si="4"/>
        <v>3673.2177369832389</v>
      </c>
      <c r="G66" s="23">
        <f>G38-(G52-MIN(G$52:G$63))</f>
        <v>15874.948410121329</v>
      </c>
      <c r="H66" s="23">
        <f t="shared" si="4"/>
        <v>6872.0221270435495</v>
      </c>
      <c r="I66" s="23">
        <f t="shared" si="4"/>
        <v>3493.3232419955216</v>
      </c>
      <c r="J66" s="23">
        <f t="shared" si="4"/>
        <v>11917.122997360253</v>
      </c>
      <c r="K66" s="8"/>
    </row>
    <row r="67" spans="1:11" x14ac:dyDescent="0.25">
      <c r="A67" s="10" t="s">
        <v>14</v>
      </c>
      <c r="B67" s="23">
        <f>B39-(B53-MIN(B$52:B$63))</f>
        <v>3385.7442034323403</v>
      </c>
      <c r="C67" s="23">
        <f t="shared" ref="B67:J77" si="5">C39-(C53-MIN(C$52:C$63))</f>
        <v>7911.8704247299893</v>
      </c>
      <c r="D67" s="23">
        <f t="shared" si="5"/>
        <v>35229.831417443907</v>
      </c>
      <c r="E67" s="23">
        <f t="shared" si="5"/>
        <v>15895.880456778734</v>
      </c>
      <c r="F67" s="23">
        <f t="shared" si="5"/>
        <v>3238.8054014727741</v>
      </c>
      <c r="G67" s="23">
        <f>G39-(G53-MIN(G$52:G$63))</f>
        <v>15498.452431352696</v>
      </c>
      <c r="H67" s="23">
        <f t="shared" si="5"/>
        <v>6154.3262349716842</v>
      </c>
      <c r="I67" s="23">
        <f t="shared" si="5"/>
        <v>3058.5389873618465</v>
      </c>
      <c r="J67" s="23">
        <f t="shared" si="5"/>
        <v>11591.626097315095</v>
      </c>
      <c r="K67" s="8"/>
    </row>
    <row r="68" spans="1:11" x14ac:dyDescent="0.25">
      <c r="A68" s="10" t="s">
        <v>15</v>
      </c>
      <c r="B68" s="23">
        <f t="shared" si="5"/>
        <v>3489.2782033118974</v>
      </c>
      <c r="C68" s="23">
        <f t="shared" si="5"/>
        <v>9159.6534629233702</v>
      </c>
      <c r="D68" s="23">
        <f t="shared" si="5"/>
        <v>39060.916194839629</v>
      </c>
      <c r="E68" s="23">
        <f t="shared" si="5"/>
        <v>17215.102116382433</v>
      </c>
      <c r="F68" s="23">
        <f t="shared" si="5"/>
        <v>3855.9762699939579</v>
      </c>
      <c r="G68" s="23">
        <f>G40-(G54-MIN(G$52:G$63))</f>
        <v>18065.624873234214</v>
      </c>
      <c r="H68" s="23">
        <f t="shared" si="5"/>
        <v>7053.2989864393285</v>
      </c>
      <c r="I68" s="23">
        <f t="shared" si="5"/>
        <v>3649.9313769681921</v>
      </c>
      <c r="J68" s="23">
        <f t="shared" si="5"/>
        <v>12904.239906854174</v>
      </c>
      <c r="K68" s="8"/>
    </row>
    <row r="69" spans="1:11" x14ac:dyDescent="0.25">
      <c r="A69" s="10" t="s">
        <v>16</v>
      </c>
      <c r="B69" s="23">
        <f t="shared" si="5"/>
        <v>4134.1762162017803</v>
      </c>
      <c r="C69" s="23">
        <f t="shared" si="5"/>
        <v>11529.751889923264</v>
      </c>
      <c r="D69" s="23">
        <f t="shared" si="5"/>
        <v>50349.366893052429</v>
      </c>
      <c r="E69" s="23">
        <f t="shared" si="5"/>
        <v>20968.224319678819</v>
      </c>
      <c r="F69" s="23">
        <f t="shared" si="5"/>
        <v>4948.5594146558042</v>
      </c>
      <c r="G69" s="23">
        <f>G41-(G55-MIN(G$52:G$63))</f>
        <v>22924.942945894229</v>
      </c>
      <c r="H69" s="23">
        <f t="shared" si="5"/>
        <v>8652.1696660031612</v>
      </c>
      <c r="I69" s="23">
        <f t="shared" si="5"/>
        <v>4510.6566029014821</v>
      </c>
      <c r="J69" s="23">
        <f t="shared" si="5"/>
        <v>16537.651966886217</v>
      </c>
      <c r="K69" s="8"/>
    </row>
    <row r="70" spans="1:11" x14ac:dyDescent="0.25">
      <c r="A70" s="10" t="s">
        <v>17</v>
      </c>
      <c r="B70" s="23">
        <f t="shared" si="5"/>
        <v>4259.39887125317</v>
      </c>
      <c r="C70" s="23">
        <f t="shared" si="5"/>
        <v>11637.812339450875</v>
      </c>
      <c r="D70" s="23">
        <f t="shared" si="5"/>
        <v>50098.100737850182</v>
      </c>
      <c r="E70" s="23">
        <f t="shared" si="5"/>
        <v>20541.067438103593</v>
      </c>
      <c r="F70" s="23">
        <f t="shared" si="5"/>
        <v>5054.1145449331825</v>
      </c>
      <c r="G70" s="23">
        <f t="shared" si="5"/>
        <v>23022.760648504853</v>
      </c>
      <c r="H70" s="23">
        <f t="shared" si="5"/>
        <v>8580.2521500503808</v>
      </c>
      <c r="I70" s="23">
        <f t="shared" si="5"/>
        <v>4420.3816470327001</v>
      </c>
      <c r="J70" s="23">
        <f t="shared" si="5"/>
        <v>16607.051642821039</v>
      </c>
      <c r="K70" s="8"/>
    </row>
    <row r="71" spans="1:11" x14ac:dyDescent="0.25">
      <c r="A71" s="10" t="s">
        <v>18</v>
      </c>
      <c r="B71" s="23">
        <f t="shared" si="5"/>
        <v>4074.2206039269454</v>
      </c>
      <c r="C71" s="23">
        <f t="shared" si="5"/>
        <v>10714.712019604931</v>
      </c>
      <c r="D71" s="23">
        <f t="shared" si="5"/>
        <v>43684.414618360737</v>
      </c>
      <c r="E71" s="23">
        <f t="shared" si="5"/>
        <v>19705.062822663389</v>
      </c>
      <c r="F71" s="23">
        <f t="shared" si="5"/>
        <v>4646.5557945242108</v>
      </c>
      <c r="G71" s="23">
        <f t="shared" si="5"/>
        <v>20224.334129625626</v>
      </c>
      <c r="H71" s="23">
        <f t="shared" si="5"/>
        <v>8063.24985788095</v>
      </c>
      <c r="I71" s="23">
        <f t="shared" si="5"/>
        <v>4082.2455048321985</v>
      </c>
      <c r="J71" s="23">
        <f t="shared" si="5"/>
        <v>14528.93531195691</v>
      </c>
      <c r="K71" s="8"/>
    </row>
    <row r="72" spans="1:11" x14ac:dyDescent="0.25">
      <c r="A72" s="10" t="s">
        <v>19</v>
      </c>
      <c r="B72" s="23">
        <f t="shared" si="5"/>
        <v>4614.4369690927597</v>
      </c>
      <c r="C72" s="23">
        <f t="shared" si="5"/>
        <v>9950.6857558392039</v>
      </c>
      <c r="D72" s="23">
        <f t="shared" si="5"/>
        <v>37047.640614924792</v>
      </c>
      <c r="E72" s="23">
        <f t="shared" si="5"/>
        <v>17617.747954536986</v>
      </c>
      <c r="F72" s="23">
        <f t="shared" si="5"/>
        <v>3923.1463078316588</v>
      </c>
      <c r="G72" s="23">
        <f t="shared" si="5"/>
        <v>17045.100445957909</v>
      </c>
      <c r="H72" s="23">
        <f t="shared" si="5"/>
        <v>7043.0193975763723</v>
      </c>
      <c r="I72" s="23">
        <f t="shared" si="5"/>
        <v>3434.0262202090021</v>
      </c>
      <c r="J72" s="23">
        <f t="shared" si="5"/>
        <v>12548.399158544891</v>
      </c>
      <c r="K72" s="8"/>
    </row>
    <row r="73" spans="1:11" x14ac:dyDescent="0.25">
      <c r="A73" s="10" t="s">
        <v>20</v>
      </c>
      <c r="B73" s="23">
        <f t="shared" si="5"/>
        <v>4758.6983815705689</v>
      </c>
      <c r="C73" s="23">
        <f t="shared" si="5"/>
        <v>11554.862997925398</v>
      </c>
      <c r="D73" s="23">
        <f t="shared" si="5"/>
        <v>40788.114429195128</v>
      </c>
      <c r="E73" s="23">
        <f t="shared" si="5"/>
        <v>18382.597269308455</v>
      </c>
      <c r="F73" s="23">
        <f t="shared" si="5"/>
        <v>4482.6269553696147</v>
      </c>
      <c r="G73" s="23">
        <f t="shared" si="5"/>
        <v>18446.747145288649</v>
      </c>
      <c r="H73" s="23">
        <f t="shared" si="5"/>
        <v>8288.124819252891</v>
      </c>
      <c r="I73" s="23">
        <f t="shared" si="5"/>
        <v>3928.4359834683883</v>
      </c>
      <c r="J73" s="23">
        <f t="shared" si="5"/>
        <v>13413.84545560597</v>
      </c>
      <c r="K73" s="8"/>
    </row>
    <row r="74" spans="1:11" x14ac:dyDescent="0.25">
      <c r="A74" s="10" t="s">
        <v>21</v>
      </c>
      <c r="B74" s="23">
        <f t="shared" si="5"/>
        <v>5177.0730980169201</v>
      </c>
      <c r="C74" s="23">
        <f t="shared" si="5"/>
        <v>12630.475842007363</v>
      </c>
      <c r="D74" s="23">
        <f t="shared" si="5"/>
        <v>45255.903139639675</v>
      </c>
      <c r="E74" s="23">
        <f t="shared" si="5"/>
        <v>20454.482527805936</v>
      </c>
      <c r="F74" s="23">
        <f t="shared" si="5"/>
        <v>5077.531583434039</v>
      </c>
      <c r="G74" s="23">
        <f t="shared" si="5"/>
        <v>22015.317792622362</v>
      </c>
      <c r="H74" s="23">
        <f t="shared" si="5"/>
        <v>9817.8242998213009</v>
      </c>
      <c r="I74" s="23">
        <f t="shared" si="5"/>
        <v>4797.0810331398652</v>
      </c>
      <c r="J74" s="23">
        <f t="shared" si="5"/>
        <v>17148.808244439864</v>
      </c>
      <c r="K74" s="8"/>
    </row>
    <row r="75" spans="1:11" x14ac:dyDescent="0.25">
      <c r="A75" s="10" t="s">
        <v>22</v>
      </c>
      <c r="B75" s="23">
        <f t="shared" si="5"/>
        <v>5375.5566859748305</v>
      </c>
      <c r="C75" s="23">
        <f t="shared" si="5"/>
        <v>13133.399615293438</v>
      </c>
      <c r="D75" s="23">
        <f t="shared" si="5"/>
        <v>48454.546675226586</v>
      </c>
      <c r="E75" s="23">
        <f t="shared" si="5"/>
        <v>21436.546702864769</v>
      </c>
      <c r="F75" s="23">
        <f t="shared" si="5"/>
        <v>5518.4102179192641</v>
      </c>
      <c r="G75" s="23">
        <f t="shared" si="5"/>
        <v>22682.71944070439</v>
      </c>
      <c r="H75" s="23">
        <f t="shared" si="5"/>
        <v>9828.6247467740504</v>
      </c>
      <c r="I75" s="23">
        <f t="shared" si="5"/>
        <v>4728.0450594010399</v>
      </c>
      <c r="J75" s="23">
        <f t="shared" si="5"/>
        <v>17217.127894118923</v>
      </c>
      <c r="K75" s="8"/>
    </row>
    <row r="76" spans="1:11" x14ac:dyDescent="0.25">
      <c r="A76" s="10" t="s">
        <v>23</v>
      </c>
      <c r="B76" s="23">
        <f t="shared" si="5"/>
        <v>5253.7843671233377</v>
      </c>
      <c r="C76" s="23">
        <f t="shared" si="5"/>
        <v>13043.60355615407</v>
      </c>
      <c r="D76" s="23">
        <f t="shared" si="5"/>
        <v>48736.460261865483</v>
      </c>
      <c r="E76" s="23">
        <f t="shared" si="5"/>
        <v>21756.270156687577</v>
      </c>
      <c r="F76" s="23">
        <f t="shared" si="5"/>
        <v>5539.2045495278553</v>
      </c>
      <c r="G76" s="23">
        <f t="shared" si="5"/>
        <v>22743.006586867963</v>
      </c>
      <c r="H76" s="23">
        <f t="shared" si="5"/>
        <v>9919.8711360171183</v>
      </c>
      <c r="I76" s="23">
        <f t="shared" si="5"/>
        <v>4797.1131644198786</v>
      </c>
      <c r="J76" s="23">
        <f t="shared" si="5"/>
        <v>17307.06256518298</v>
      </c>
      <c r="K76" s="8"/>
    </row>
    <row r="77" spans="1:11" x14ac:dyDescent="0.25">
      <c r="A77" s="10" t="s">
        <v>24</v>
      </c>
      <c r="B77" s="23">
        <f t="shared" si="5"/>
        <v>4874.9885482704894</v>
      </c>
      <c r="C77" s="23">
        <f t="shared" si="5"/>
        <v>11967.749208003883</v>
      </c>
      <c r="D77" s="23">
        <f t="shared" si="5"/>
        <v>43953.672493452883</v>
      </c>
      <c r="E77" s="23">
        <f t="shared" si="5"/>
        <v>19579.049684883004</v>
      </c>
      <c r="F77" s="23">
        <f t="shared" si="5"/>
        <v>4854.2885609976311</v>
      </c>
      <c r="G77" s="23">
        <f t="shared" si="5"/>
        <v>19990.839700784723</v>
      </c>
      <c r="H77" s="23">
        <f t="shared" si="5"/>
        <v>8631.1153679805702</v>
      </c>
      <c r="I77" s="23">
        <f t="shared" si="5"/>
        <v>4194.059102583672</v>
      </c>
      <c r="J77" s="23">
        <f t="shared" si="5"/>
        <v>14570.320729494</v>
      </c>
      <c r="K77" s="8"/>
    </row>
    <row r="78" spans="1:11" x14ac:dyDescent="0.25">
      <c r="B78" s="27"/>
      <c r="C78" s="27"/>
      <c r="D78" s="27"/>
      <c r="E78" s="27"/>
      <c r="F78" s="27"/>
      <c r="G78" s="27"/>
      <c r="H78" s="27"/>
      <c r="I78" s="27"/>
      <c r="J78" s="27"/>
      <c r="K78" s="8"/>
    </row>
    <row r="79" spans="1:11" x14ac:dyDescent="0.25">
      <c r="A79" s="1" t="s">
        <v>47</v>
      </c>
      <c r="B79" s="24" t="s">
        <v>48</v>
      </c>
      <c r="C79" s="27"/>
      <c r="D79" s="27"/>
      <c r="E79" s="27"/>
      <c r="F79" s="27"/>
      <c r="G79" s="27"/>
      <c r="H79" s="27"/>
      <c r="I79" s="27"/>
      <c r="J79" s="27"/>
      <c r="K79" s="8"/>
    </row>
    <row r="80" spans="1:11" x14ac:dyDescent="0.25">
      <c r="A80" s="10" t="s">
        <v>13</v>
      </c>
      <c r="B80" s="23">
        <f>$B$17-SUM($B66:$J66)</f>
        <v>43391.051388751803</v>
      </c>
      <c r="C80" s="27"/>
      <c r="D80" s="27"/>
      <c r="E80" s="27"/>
      <c r="F80" s="27"/>
      <c r="G80" s="27"/>
      <c r="H80" s="27"/>
      <c r="I80" s="27"/>
      <c r="J80" s="27"/>
      <c r="K80" s="8"/>
    </row>
    <row r="81" spans="1:11" x14ac:dyDescent="0.25">
      <c r="A81" s="10" t="s">
        <v>14</v>
      </c>
      <c r="B81" s="23">
        <f>$B$17-SUM($B67:$J67)</f>
        <v>52023.320703012141</v>
      </c>
      <c r="C81" s="27"/>
      <c r="D81" s="27"/>
      <c r="E81" s="27"/>
      <c r="F81" s="27"/>
      <c r="G81" s="27"/>
      <c r="H81" s="27"/>
      <c r="I81" s="27"/>
      <c r="J81" s="27"/>
      <c r="K81" s="8"/>
    </row>
    <row r="82" spans="1:11" x14ac:dyDescent="0.25">
      <c r="A82" s="10" t="s">
        <v>15</v>
      </c>
      <c r="B82" s="23">
        <f t="shared" ref="B82:B91" si="6">$B$17-SUM($B68:$J68)</f>
        <v>39534.374966923991</v>
      </c>
      <c r="C82" s="27"/>
      <c r="D82" s="27"/>
      <c r="E82" s="27"/>
      <c r="F82" s="27"/>
      <c r="G82" s="27"/>
      <c r="H82" s="27"/>
      <c r="I82" s="27"/>
      <c r="J82" s="27"/>
      <c r="K82" s="8"/>
    </row>
    <row r="83" spans="1:11" x14ac:dyDescent="0.25">
      <c r="A83" s="10" t="s">
        <v>16</v>
      </c>
      <c r="B83" s="23">
        <f>$B$17-SUM($B69:$J69)</f>
        <v>9432.896442673984</v>
      </c>
      <c r="C83" s="27"/>
      <c r="D83" s="27"/>
      <c r="E83" s="27"/>
      <c r="F83" s="27"/>
      <c r="G83" s="27"/>
      <c r="H83" s="27"/>
      <c r="I83" s="27"/>
      <c r="J83" s="27"/>
      <c r="K83" s="8"/>
    </row>
    <row r="84" spans="1:11" x14ac:dyDescent="0.25">
      <c r="A84" s="10" t="s">
        <v>17</v>
      </c>
      <c r="B84" s="23">
        <f t="shared" si="6"/>
        <v>9767.4563378712046</v>
      </c>
      <c r="C84" s="27"/>
      <c r="D84" s="27"/>
      <c r="E84" s="27"/>
      <c r="F84" s="27"/>
      <c r="G84" s="27"/>
      <c r="H84" s="27"/>
      <c r="I84" s="27"/>
      <c r="J84" s="27"/>
      <c r="K84" s="8"/>
    </row>
    <row r="85" spans="1:11" x14ac:dyDescent="0.25">
      <c r="A85" s="10" t="s">
        <v>18</v>
      </c>
      <c r="B85" s="23">
        <f t="shared" si="6"/>
        <v>24264.665694495299</v>
      </c>
      <c r="C85" s="27"/>
      <c r="D85" s="27"/>
      <c r="E85" s="27"/>
      <c r="F85" s="27"/>
      <c r="G85" s="27"/>
      <c r="H85" s="27"/>
      <c r="I85" s="27"/>
      <c r="J85" s="27"/>
      <c r="K85" s="8"/>
    </row>
    <row r="86" spans="1:11" x14ac:dyDescent="0.25">
      <c r="A86" s="10" t="s">
        <v>19</v>
      </c>
      <c r="B86" s="23">
        <f t="shared" si="6"/>
        <v>40764.193533357597</v>
      </c>
      <c r="C86" s="27"/>
      <c r="D86" s="27"/>
      <c r="E86" s="27"/>
      <c r="F86" s="27"/>
      <c r="G86" s="27"/>
      <c r="H86" s="27"/>
      <c r="I86" s="27"/>
      <c r="J86" s="27"/>
      <c r="K86" s="8"/>
    </row>
    <row r="87" spans="1:11" x14ac:dyDescent="0.25">
      <c r="A87" s="10" t="s">
        <v>20</v>
      </c>
      <c r="B87" s="23">
        <f t="shared" si="6"/>
        <v>29944.342920886105</v>
      </c>
      <c r="C87" s="27"/>
      <c r="D87" s="27"/>
      <c r="E87" s="27"/>
      <c r="F87" s="27"/>
      <c r="G87" s="27"/>
      <c r="H87" s="27"/>
      <c r="I87" s="27"/>
      <c r="J87" s="27"/>
      <c r="K87" s="8"/>
    </row>
    <row r="88" spans="1:11" x14ac:dyDescent="0.25">
      <c r="A88" s="10" t="s">
        <v>21</v>
      </c>
      <c r="B88" s="23">
        <f t="shared" si="6"/>
        <v>11613.89879694386</v>
      </c>
      <c r="C88" s="27"/>
      <c r="D88" s="27"/>
      <c r="E88" s="27"/>
      <c r="F88" s="27"/>
      <c r="G88" s="27"/>
      <c r="H88" s="27"/>
      <c r="I88" s="27"/>
      <c r="J88" s="27"/>
      <c r="K88" s="8"/>
    </row>
    <row r="89" spans="1:11" x14ac:dyDescent="0.25">
      <c r="A89" s="10" t="s">
        <v>22</v>
      </c>
      <c r="B89" s="23">
        <f t="shared" si="6"/>
        <v>5613.4193195939006</v>
      </c>
      <c r="C89" s="27"/>
      <c r="D89" s="27"/>
      <c r="E89" s="27"/>
      <c r="F89" s="27"/>
      <c r="G89" s="27"/>
      <c r="H89" s="27"/>
      <c r="I89" s="27"/>
      <c r="J89" s="27"/>
      <c r="K89" s="8"/>
    </row>
    <row r="90" spans="1:11" x14ac:dyDescent="0.25">
      <c r="A90" s="10" t="s">
        <v>23</v>
      </c>
      <c r="B90" s="23">
        <f t="shared" si="6"/>
        <v>4892.0200140249217</v>
      </c>
      <c r="C90" s="27"/>
      <c r="D90" s="27"/>
      <c r="E90" s="27"/>
      <c r="F90" s="27"/>
      <c r="G90" s="27"/>
      <c r="H90" s="27"/>
      <c r="I90" s="27"/>
      <c r="J90" s="27"/>
      <c r="K90" s="8"/>
    </row>
    <row r="91" spans="1:11" x14ac:dyDescent="0.25">
      <c r="A91" s="10" t="s">
        <v>24</v>
      </c>
      <c r="B91" s="23">
        <f t="shared" si="6"/>
        <v>21372.312961420306</v>
      </c>
      <c r="C91" s="27"/>
      <c r="D91" s="27"/>
      <c r="E91" s="27"/>
      <c r="F91" s="27"/>
      <c r="G91" s="27"/>
      <c r="H91" s="27"/>
      <c r="I91" s="27"/>
      <c r="J91" s="27"/>
      <c r="K91" s="8"/>
    </row>
    <row r="92" spans="1:11" x14ac:dyDescent="0.25">
      <c r="A92" s="18" t="s">
        <v>49</v>
      </c>
      <c r="B92" s="29">
        <f>SUM($B$80:$B$91)/$B$17</f>
        <v>1.9002337838489867</v>
      </c>
      <c r="C92" s="27"/>
      <c r="D92" s="27"/>
      <c r="E92" s="27"/>
      <c r="F92" s="27"/>
      <c r="G92" s="27"/>
      <c r="H92" s="27"/>
      <c r="I92" s="27"/>
      <c r="J92" s="27"/>
      <c r="K92" s="8"/>
    </row>
    <row r="93" spans="1:11" x14ac:dyDescent="0.25">
      <c r="B93" s="27"/>
      <c r="C93" s="27"/>
      <c r="D93" s="27"/>
      <c r="E93" s="27"/>
      <c r="F93" s="27"/>
      <c r="G93" s="27"/>
      <c r="H93" s="27"/>
      <c r="I93" s="27"/>
      <c r="J93" s="27"/>
      <c r="K93" s="8"/>
    </row>
    <row r="94" spans="1:11" x14ac:dyDescent="0.25">
      <c r="A94" s="1" t="s">
        <v>50</v>
      </c>
      <c r="B94" s="23">
        <f>(SUM($B$80:$B$91)-1.9*$B$17)/12</f>
        <v>2.9999999999854481</v>
      </c>
      <c r="C94" s="27"/>
      <c r="D94" s="27" t="s">
        <v>52</v>
      </c>
      <c r="E94" s="27"/>
      <c r="F94" s="27"/>
      <c r="G94" s="27"/>
      <c r="H94" s="27"/>
      <c r="I94" s="27"/>
      <c r="J94" s="27"/>
      <c r="K94" s="8"/>
    </row>
    <row r="95" spans="1:11" x14ac:dyDescent="0.25">
      <c r="A95" s="1" t="s">
        <v>51</v>
      </c>
      <c r="B95" s="27"/>
      <c r="C95" s="27"/>
      <c r="D95" s="30">
        <f>'計算用(期待容量)'!D95</f>
        <v>1.9</v>
      </c>
      <c r="E95" s="27"/>
      <c r="F95" s="27"/>
      <c r="G95" s="27"/>
      <c r="H95" s="27"/>
      <c r="I95" s="27"/>
      <c r="J95" s="27"/>
      <c r="K95" s="8"/>
    </row>
    <row r="96" spans="1:11" ht="16.5" thickBot="1" x14ac:dyDescent="0.3">
      <c r="B96" s="27"/>
      <c r="C96" s="27"/>
      <c r="D96" s="27"/>
      <c r="E96" s="27"/>
      <c r="F96" s="27"/>
      <c r="G96" s="27"/>
      <c r="H96" s="27"/>
      <c r="I96" s="27"/>
      <c r="J96" s="27"/>
      <c r="K96" s="8"/>
    </row>
    <row r="97" spans="1:10" ht="16.5" thickBot="1" x14ac:dyDescent="0.3">
      <c r="A97" s="1" t="s">
        <v>53</v>
      </c>
      <c r="B97" s="35">
        <f>(MIN($K$52:$K$63)+$B$94)*1000</f>
        <v>104999.99999998545</v>
      </c>
      <c r="C97" s="22"/>
      <c r="D97" s="22"/>
      <c r="E97" s="22"/>
      <c r="F97" s="22"/>
      <c r="G97" s="22"/>
      <c r="H97" s="22"/>
      <c r="I97" s="22"/>
      <c r="J97" s="22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記載例</vt:lpstr>
      <vt:lpstr>入力</vt:lpstr>
      <vt:lpstr>リスト</vt:lpstr>
      <vt:lpstr>計算用(期待容量)</vt:lpstr>
      <vt:lpstr>計算用(応札容量)</vt:lpstr>
      <vt:lpstr>計算用(記載例期待容量)</vt:lpstr>
      <vt:lpstr>計算用(記載例応札容量)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2020-04-14T02:29:37Z</dcterms:modified>
</cp:coreProperties>
</file>