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B63D" lockStructure="1"/>
  <bookViews>
    <workbookView xWindow="0" yWindow="0" windowWidth="20490" windowHeight="8775"/>
  </bookViews>
  <sheets>
    <sheet name="入力" sheetId="4" r:id="rId1"/>
    <sheet name="計算用(期待容量)" sheetId="2" state="hidden" r:id="rId2"/>
    <sheet name="計算用(応札容量)" sheetId="6" state="hidden" r:id="rId3"/>
    <sheet name="調整係数一覧" sheetId="5" state="hidden" r:id="rId4"/>
  </sheets>
  <definedNames>
    <definedName name="_xlnm.Print_Area" localSheetId="0">入力!$A$1:$Q$52</definedName>
  </definedNames>
  <calcPr calcId="152511" concurrentCalc="0" concurrentManualCount="4"/>
</workbook>
</file>

<file path=xl/calcChain.xml><?xml version="1.0" encoding="utf-8"?>
<calcChain xmlns="http://schemas.openxmlformats.org/spreadsheetml/2006/main">
  <c r="B52" i="2" l="1"/>
  <c r="C52" i="2"/>
  <c r="I130" i="5"/>
  <c r="E22" i="4"/>
  <c r="D52" i="2"/>
  <c r="E52" i="2"/>
  <c r="F52" i="2"/>
  <c r="G52" i="2"/>
  <c r="H52" i="2"/>
  <c r="I52" i="2"/>
  <c r="J52" i="2"/>
  <c r="K52" i="2"/>
  <c r="B53" i="2"/>
  <c r="C53" i="2"/>
  <c r="I131" i="5"/>
  <c r="F22" i="4"/>
  <c r="D53" i="2"/>
  <c r="E53" i="2"/>
  <c r="F53" i="2"/>
  <c r="G53" i="2"/>
  <c r="H53" i="2"/>
  <c r="I53" i="2"/>
  <c r="J53" i="2"/>
  <c r="K53" i="2"/>
  <c r="B54" i="2"/>
  <c r="C54" i="2"/>
  <c r="I132" i="5"/>
  <c r="G22" i="4"/>
  <c r="D54" i="2"/>
  <c r="E54" i="2"/>
  <c r="F54" i="2"/>
  <c r="G54" i="2"/>
  <c r="H54" i="2"/>
  <c r="I54" i="2"/>
  <c r="J54" i="2"/>
  <c r="K54" i="2"/>
  <c r="B55" i="2"/>
  <c r="C55" i="2"/>
  <c r="I133" i="5"/>
  <c r="H22" i="4"/>
  <c r="D55" i="2"/>
  <c r="E55" i="2"/>
  <c r="F55" i="2"/>
  <c r="G55" i="2"/>
  <c r="H55" i="2"/>
  <c r="I55" i="2"/>
  <c r="J55" i="2"/>
  <c r="K55" i="2"/>
  <c r="B56" i="2"/>
  <c r="C56" i="2"/>
  <c r="I134" i="5"/>
  <c r="I22" i="4"/>
  <c r="D56" i="2"/>
  <c r="E56" i="2"/>
  <c r="F56" i="2"/>
  <c r="G56" i="2"/>
  <c r="H56" i="2"/>
  <c r="I56" i="2"/>
  <c r="J56" i="2"/>
  <c r="K56" i="2"/>
  <c r="B57" i="2"/>
  <c r="C57" i="2"/>
  <c r="I135" i="5"/>
  <c r="J22" i="4"/>
  <c r="D57" i="2"/>
  <c r="E57" i="2"/>
  <c r="F57" i="2"/>
  <c r="G57" i="2"/>
  <c r="H57" i="2"/>
  <c r="I57" i="2"/>
  <c r="J57" i="2"/>
  <c r="K57" i="2"/>
  <c r="B58" i="2"/>
  <c r="C58" i="2"/>
  <c r="I136" i="5"/>
  <c r="K22" i="4"/>
  <c r="D58" i="2"/>
  <c r="E58" i="2"/>
  <c r="F58" i="2"/>
  <c r="G58" i="2"/>
  <c r="H58" i="2"/>
  <c r="I58" i="2"/>
  <c r="J58" i="2"/>
  <c r="K58" i="2"/>
  <c r="B59" i="2"/>
  <c r="C59" i="2"/>
  <c r="I137" i="5"/>
  <c r="L22" i="4"/>
  <c r="D59" i="2"/>
  <c r="E59" i="2"/>
  <c r="F59" i="2"/>
  <c r="G59" i="2"/>
  <c r="H59" i="2"/>
  <c r="I59" i="2"/>
  <c r="J59" i="2"/>
  <c r="K59" i="2"/>
  <c r="B60" i="2"/>
  <c r="C60" i="2"/>
  <c r="I138" i="5"/>
  <c r="M22" i="4"/>
  <c r="D60" i="2"/>
  <c r="E60" i="2"/>
  <c r="F60" i="2"/>
  <c r="G60" i="2"/>
  <c r="H60" i="2"/>
  <c r="I60" i="2"/>
  <c r="J60" i="2"/>
  <c r="K60" i="2"/>
  <c r="B61" i="2"/>
  <c r="C61" i="2"/>
  <c r="I139" i="5"/>
  <c r="N22" i="4"/>
  <c r="D61" i="2"/>
  <c r="E61" i="2"/>
  <c r="F61" i="2"/>
  <c r="G61" i="2"/>
  <c r="H61" i="2"/>
  <c r="I61" i="2"/>
  <c r="J61" i="2"/>
  <c r="K61" i="2"/>
  <c r="B62" i="2"/>
  <c r="C62" i="2"/>
  <c r="I140" i="5"/>
  <c r="O22" i="4"/>
  <c r="D62" i="2"/>
  <c r="E62" i="2"/>
  <c r="F62" i="2"/>
  <c r="G62" i="2"/>
  <c r="H62" i="2"/>
  <c r="I62" i="2"/>
  <c r="J62" i="2"/>
  <c r="K62" i="2"/>
  <c r="B63" i="2"/>
  <c r="C63" i="2"/>
  <c r="I141" i="5"/>
  <c r="P22" i="4"/>
  <c r="D63" i="2"/>
  <c r="E63" i="2"/>
  <c r="F63" i="2"/>
  <c r="G63" i="2"/>
  <c r="H63" i="2"/>
  <c r="I63" i="2"/>
  <c r="J63" i="2"/>
  <c r="K63" i="2"/>
  <c r="B66" i="2"/>
  <c r="C66" i="2"/>
  <c r="D66" i="2"/>
  <c r="E66" i="2"/>
  <c r="F66" i="2"/>
  <c r="G66" i="2"/>
  <c r="H66" i="2"/>
  <c r="I66" i="2"/>
  <c r="J66" i="2"/>
  <c r="B80" i="2"/>
  <c r="B67" i="2"/>
  <c r="C67" i="2"/>
  <c r="D67" i="2"/>
  <c r="E67" i="2"/>
  <c r="F67" i="2"/>
  <c r="G67" i="2"/>
  <c r="H67" i="2"/>
  <c r="I67" i="2"/>
  <c r="J67" i="2"/>
  <c r="B81" i="2"/>
  <c r="B68" i="2"/>
  <c r="C68" i="2"/>
  <c r="D68" i="2"/>
  <c r="E68" i="2"/>
  <c r="F68" i="2"/>
  <c r="G68" i="2"/>
  <c r="H68" i="2"/>
  <c r="I68" i="2"/>
  <c r="J68" i="2"/>
  <c r="B82" i="2"/>
  <c r="B69" i="2"/>
  <c r="C69" i="2"/>
  <c r="D69" i="2"/>
  <c r="E69" i="2"/>
  <c r="F69" i="2"/>
  <c r="G69" i="2"/>
  <c r="H69" i="2"/>
  <c r="I69" i="2"/>
  <c r="J69" i="2"/>
  <c r="B83" i="2"/>
  <c r="B70" i="2"/>
  <c r="C70" i="2"/>
  <c r="D70" i="2"/>
  <c r="E70" i="2"/>
  <c r="F70" i="2"/>
  <c r="G70" i="2"/>
  <c r="H70" i="2"/>
  <c r="I70" i="2"/>
  <c r="J70" i="2"/>
  <c r="B84" i="2"/>
  <c r="B71" i="2"/>
  <c r="C71" i="2"/>
  <c r="D71" i="2"/>
  <c r="E71" i="2"/>
  <c r="F71" i="2"/>
  <c r="G71" i="2"/>
  <c r="H71" i="2"/>
  <c r="I71" i="2"/>
  <c r="J71" i="2"/>
  <c r="B85" i="2"/>
  <c r="B72" i="2"/>
  <c r="C72" i="2"/>
  <c r="D72" i="2"/>
  <c r="E72" i="2"/>
  <c r="F72" i="2"/>
  <c r="G72" i="2"/>
  <c r="H72" i="2"/>
  <c r="I72" i="2"/>
  <c r="J72" i="2"/>
  <c r="B86" i="2"/>
  <c r="B73" i="2"/>
  <c r="C73" i="2"/>
  <c r="D73" i="2"/>
  <c r="E73" i="2"/>
  <c r="F73" i="2"/>
  <c r="G73" i="2"/>
  <c r="H73" i="2"/>
  <c r="I73" i="2"/>
  <c r="J73" i="2"/>
  <c r="B87" i="2"/>
  <c r="B74" i="2"/>
  <c r="C74" i="2"/>
  <c r="D74" i="2"/>
  <c r="E74" i="2"/>
  <c r="F74" i="2"/>
  <c r="G74" i="2"/>
  <c r="H74" i="2"/>
  <c r="I74" i="2"/>
  <c r="J74" i="2"/>
  <c r="B88" i="2"/>
  <c r="B75" i="2"/>
  <c r="C75" i="2"/>
  <c r="D75" i="2"/>
  <c r="E75" i="2"/>
  <c r="F75" i="2"/>
  <c r="G75" i="2"/>
  <c r="H75" i="2"/>
  <c r="I75" i="2"/>
  <c r="J75" i="2"/>
  <c r="B89" i="2"/>
  <c r="B76" i="2"/>
  <c r="C76" i="2"/>
  <c r="D76" i="2"/>
  <c r="E76" i="2"/>
  <c r="F76" i="2"/>
  <c r="G76" i="2"/>
  <c r="H76" i="2"/>
  <c r="I76" i="2"/>
  <c r="J76" i="2"/>
  <c r="B90" i="2"/>
  <c r="B77" i="2"/>
  <c r="C77" i="2"/>
  <c r="D77" i="2"/>
  <c r="E77" i="2"/>
  <c r="F77" i="2"/>
  <c r="G77" i="2"/>
  <c r="H77" i="2"/>
  <c r="I77" i="2"/>
  <c r="J77" i="2"/>
  <c r="B91" i="2"/>
  <c r="B94" i="2"/>
  <c r="B97" i="2"/>
  <c r="E23" i="4"/>
  <c r="D95" i="6"/>
  <c r="B25" i="6"/>
  <c r="C25" i="6"/>
  <c r="D25" i="6"/>
  <c r="E25" i="6"/>
  <c r="F25" i="6"/>
  <c r="G25" i="6"/>
  <c r="H25" i="6"/>
  <c r="I25" i="6"/>
  <c r="J25" i="6"/>
  <c r="B26" i="6"/>
  <c r="C26" i="6"/>
  <c r="D26" i="6"/>
  <c r="E26" i="6"/>
  <c r="F26" i="6"/>
  <c r="G26" i="6"/>
  <c r="H26" i="6"/>
  <c r="I26" i="6"/>
  <c r="J26" i="6"/>
  <c r="B27" i="6"/>
  <c r="C27" i="6"/>
  <c r="D27" i="6"/>
  <c r="E27" i="6"/>
  <c r="F27" i="6"/>
  <c r="G27" i="6"/>
  <c r="H27" i="6"/>
  <c r="I27" i="6"/>
  <c r="J27" i="6"/>
  <c r="B28" i="6"/>
  <c r="C28" i="6"/>
  <c r="D28" i="6"/>
  <c r="E28" i="6"/>
  <c r="F28" i="6"/>
  <c r="G28" i="6"/>
  <c r="H28" i="6"/>
  <c r="I28" i="6"/>
  <c r="J28" i="6"/>
  <c r="B29" i="6"/>
  <c r="C29" i="6"/>
  <c r="D29" i="6"/>
  <c r="E29" i="6"/>
  <c r="F29" i="6"/>
  <c r="G29" i="6"/>
  <c r="H29" i="6"/>
  <c r="I29" i="6"/>
  <c r="J29" i="6"/>
  <c r="B30" i="6"/>
  <c r="C30" i="6"/>
  <c r="D30" i="6"/>
  <c r="E30" i="6"/>
  <c r="F30" i="6"/>
  <c r="G30" i="6"/>
  <c r="H30" i="6"/>
  <c r="I30" i="6"/>
  <c r="J30" i="6"/>
  <c r="B31" i="6"/>
  <c r="C31" i="6"/>
  <c r="D31" i="6"/>
  <c r="E31" i="6"/>
  <c r="F31" i="6"/>
  <c r="G31" i="6"/>
  <c r="H31" i="6"/>
  <c r="I31" i="6"/>
  <c r="J31" i="6"/>
  <c r="B32" i="6"/>
  <c r="C32" i="6"/>
  <c r="D32" i="6"/>
  <c r="E32" i="6"/>
  <c r="F32" i="6"/>
  <c r="G32" i="6"/>
  <c r="H32" i="6"/>
  <c r="I32" i="6"/>
  <c r="J32" i="6"/>
  <c r="B33" i="6"/>
  <c r="C33" i="6"/>
  <c r="D33" i="6"/>
  <c r="E33" i="6"/>
  <c r="F33" i="6"/>
  <c r="G33" i="6"/>
  <c r="H33" i="6"/>
  <c r="I33" i="6"/>
  <c r="J33" i="6"/>
  <c r="B34" i="6"/>
  <c r="C34" i="6"/>
  <c r="D34" i="6"/>
  <c r="E34" i="6"/>
  <c r="F34" i="6"/>
  <c r="G34" i="6"/>
  <c r="H34" i="6"/>
  <c r="I34" i="6"/>
  <c r="J34" i="6"/>
  <c r="B35" i="6"/>
  <c r="C35" i="6"/>
  <c r="D35" i="6"/>
  <c r="E35" i="6"/>
  <c r="F35" i="6"/>
  <c r="G35" i="6"/>
  <c r="H35" i="6"/>
  <c r="I35" i="6"/>
  <c r="J35" i="6"/>
  <c r="C24" i="6"/>
  <c r="D24" i="6"/>
  <c r="E24" i="6"/>
  <c r="F24" i="6"/>
  <c r="G24" i="6"/>
  <c r="H24" i="6"/>
  <c r="I24" i="6"/>
  <c r="J24" i="6"/>
  <c r="B24" i="6"/>
  <c r="B21" i="6"/>
  <c r="C19" i="6"/>
  <c r="D19" i="6"/>
  <c r="E19" i="6"/>
  <c r="F19" i="6"/>
  <c r="G19" i="6"/>
  <c r="H19" i="6"/>
  <c r="I19" i="6"/>
  <c r="J19" i="6"/>
  <c r="B19" i="6"/>
  <c r="B17" i="6"/>
  <c r="B5" i="6"/>
  <c r="C5" i="6"/>
  <c r="D5" i="6"/>
  <c r="E5" i="6"/>
  <c r="F5" i="6"/>
  <c r="G5" i="6"/>
  <c r="H5" i="6"/>
  <c r="I5" i="6"/>
  <c r="J5" i="6"/>
  <c r="B6" i="6"/>
  <c r="C6" i="6"/>
  <c r="D6" i="6"/>
  <c r="E6" i="6"/>
  <c r="F6" i="6"/>
  <c r="G6" i="6"/>
  <c r="H6" i="6"/>
  <c r="I6" i="6"/>
  <c r="J6" i="6"/>
  <c r="B7" i="6"/>
  <c r="C7" i="6"/>
  <c r="D7" i="6"/>
  <c r="E7" i="6"/>
  <c r="F7" i="6"/>
  <c r="G7" i="6"/>
  <c r="H7" i="6"/>
  <c r="I7" i="6"/>
  <c r="J7" i="6"/>
  <c r="B8" i="6"/>
  <c r="C8" i="6"/>
  <c r="D8" i="6"/>
  <c r="E8" i="6"/>
  <c r="F8" i="6"/>
  <c r="G8" i="6"/>
  <c r="H8" i="6"/>
  <c r="I8" i="6"/>
  <c r="J8" i="6"/>
  <c r="B9" i="6"/>
  <c r="C9" i="6"/>
  <c r="D9" i="6"/>
  <c r="E9" i="6"/>
  <c r="F9" i="6"/>
  <c r="G9" i="6"/>
  <c r="H9" i="6"/>
  <c r="I9" i="6"/>
  <c r="J9" i="6"/>
  <c r="B10" i="6"/>
  <c r="C10" i="6"/>
  <c r="D10" i="6"/>
  <c r="E10" i="6"/>
  <c r="F10" i="6"/>
  <c r="G10" i="6"/>
  <c r="H10" i="6"/>
  <c r="I10" i="6"/>
  <c r="J10" i="6"/>
  <c r="B11" i="6"/>
  <c r="C11" i="6"/>
  <c r="D11" i="6"/>
  <c r="E11" i="6"/>
  <c r="F11" i="6"/>
  <c r="G11" i="6"/>
  <c r="H11" i="6"/>
  <c r="I11" i="6"/>
  <c r="J11" i="6"/>
  <c r="B12" i="6"/>
  <c r="C12" i="6"/>
  <c r="D12" i="6"/>
  <c r="E12" i="6"/>
  <c r="F12" i="6"/>
  <c r="G12" i="6"/>
  <c r="H12" i="6"/>
  <c r="I12" i="6"/>
  <c r="J12" i="6"/>
  <c r="B13" i="6"/>
  <c r="C13" i="6"/>
  <c r="D13" i="6"/>
  <c r="E13" i="6"/>
  <c r="F13" i="6"/>
  <c r="G13" i="6"/>
  <c r="H13" i="6"/>
  <c r="I13" i="6"/>
  <c r="J13" i="6"/>
  <c r="B14" i="6"/>
  <c r="C14" i="6"/>
  <c r="D14" i="6"/>
  <c r="E14" i="6"/>
  <c r="F14" i="6"/>
  <c r="G14" i="6"/>
  <c r="H14" i="6"/>
  <c r="I14" i="6"/>
  <c r="J14" i="6"/>
  <c r="B15" i="6"/>
  <c r="C15" i="6"/>
  <c r="D15" i="6"/>
  <c r="E15" i="6"/>
  <c r="F15" i="6"/>
  <c r="G15" i="6"/>
  <c r="H15" i="6"/>
  <c r="I15" i="6"/>
  <c r="J15" i="6"/>
  <c r="C4" i="6"/>
  <c r="D4" i="6"/>
  <c r="E4" i="6"/>
  <c r="F4" i="6"/>
  <c r="G4" i="6"/>
  <c r="H4" i="6"/>
  <c r="I4" i="6"/>
  <c r="J4" i="6"/>
  <c r="B4" i="6"/>
  <c r="E20" i="4"/>
  <c r="B99" i="2"/>
  <c r="B52" i="6"/>
  <c r="B53" i="6"/>
  <c r="B54" i="6"/>
  <c r="B55" i="6"/>
  <c r="B56" i="6"/>
  <c r="B57" i="6"/>
  <c r="B58" i="6"/>
  <c r="B59" i="6"/>
  <c r="B60" i="6"/>
  <c r="B61" i="6"/>
  <c r="B62" i="6"/>
  <c r="B63" i="6"/>
  <c r="B38" i="6"/>
  <c r="B66" i="6"/>
  <c r="C52" i="6"/>
  <c r="C53" i="6"/>
  <c r="C54" i="6"/>
  <c r="C55" i="6"/>
  <c r="C56" i="6"/>
  <c r="C57" i="6"/>
  <c r="C58" i="6"/>
  <c r="C59" i="6"/>
  <c r="C60" i="6"/>
  <c r="C61" i="6"/>
  <c r="C62" i="6"/>
  <c r="C63" i="6"/>
  <c r="C21" i="6"/>
  <c r="C38" i="6"/>
  <c r="C66" i="6"/>
  <c r="J130" i="5"/>
  <c r="E31" i="4"/>
  <c r="D52" i="6"/>
  <c r="J131" i="5"/>
  <c r="F31" i="4"/>
  <c r="D53" i="6"/>
  <c r="J132" i="5"/>
  <c r="G31" i="4"/>
  <c r="D54" i="6"/>
  <c r="J133" i="5"/>
  <c r="H31" i="4"/>
  <c r="D55" i="6"/>
  <c r="J134" i="5"/>
  <c r="I31" i="4"/>
  <c r="D56" i="6"/>
  <c r="J135" i="5"/>
  <c r="J31" i="4"/>
  <c r="D57" i="6"/>
  <c r="J136" i="5"/>
  <c r="K31" i="4"/>
  <c r="D58" i="6"/>
  <c r="J137" i="5"/>
  <c r="L31" i="4"/>
  <c r="D59" i="6"/>
  <c r="J138" i="5"/>
  <c r="M31" i="4"/>
  <c r="D60" i="6"/>
  <c r="J139" i="5"/>
  <c r="N31" i="4"/>
  <c r="D61" i="6"/>
  <c r="J140" i="5"/>
  <c r="O31" i="4"/>
  <c r="D62" i="6"/>
  <c r="J141" i="5"/>
  <c r="P31" i="4"/>
  <c r="D63" i="6"/>
  <c r="D21" i="6"/>
  <c r="D38" i="6"/>
  <c r="D66" i="6"/>
  <c r="E52" i="6"/>
  <c r="M131" i="5"/>
  <c r="E53" i="6"/>
  <c r="E54" i="6"/>
  <c r="E55" i="6"/>
  <c r="E56" i="6"/>
  <c r="E57" i="6"/>
  <c r="E58" i="6"/>
  <c r="E59" i="6"/>
  <c r="E60" i="6"/>
  <c r="E61" i="6"/>
  <c r="E62" i="6"/>
  <c r="E63" i="6"/>
  <c r="E21" i="6"/>
  <c r="E38" i="6"/>
  <c r="E66" i="6"/>
  <c r="F52" i="6"/>
  <c r="F53" i="6"/>
  <c r="F54" i="6"/>
  <c r="F55" i="6"/>
  <c r="F56" i="6"/>
  <c r="F57" i="6"/>
  <c r="F58" i="6"/>
  <c r="F59" i="6"/>
  <c r="F60" i="6"/>
  <c r="F61" i="6"/>
  <c r="F62" i="6"/>
  <c r="F63" i="6"/>
  <c r="F21" i="6"/>
  <c r="F38" i="6"/>
  <c r="F66" i="6"/>
  <c r="G52" i="6"/>
  <c r="G53" i="6"/>
  <c r="G54" i="6"/>
  <c r="G55" i="6"/>
  <c r="G56" i="6"/>
  <c r="G57" i="6"/>
  <c r="G58" i="6"/>
  <c r="G59" i="6"/>
  <c r="G60" i="6"/>
  <c r="G61" i="6"/>
  <c r="G62" i="6"/>
  <c r="G63" i="6"/>
  <c r="G21" i="6"/>
  <c r="G38" i="6"/>
  <c r="G66" i="6"/>
  <c r="H52" i="6"/>
  <c r="H53" i="6"/>
  <c r="H54" i="6"/>
  <c r="H55" i="6"/>
  <c r="H56" i="6"/>
  <c r="H57" i="6"/>
  <c r="H58" i="6"/>
  <c r="H59" i="6"/>
  <c r="H60" i="6"/>
  <c r="H61" i="6"/>
  <c r="H62" i="6"/>
  <c r="H63" i="6"/>
  <c r="H21" i="6"/>
  <c r="H38" i="6"/>
  <c r="H66" i="6"/>
  <c r="I52" i="6"/>
  <c r="I53" i="6"/>
  <c r="I54" i="6"/>
  <c r="I55" i="6"/>
  <c r="I56" i="6"/>
  <c r="I57" i="6"/>
  <c r="I58" i="6"/>
  <c r="I59" i="6"/>
  <c r="I60" i="6"/>
  <c r="I61" i="6"/>
  <c r="I62" i="6"/>
  <c r="I63" i="6"/>
  <c r="I21" i="6"/>
  <c r="I38" i="6"/>
  <c r="I66" i="6"/>
  <c r="J52" i="6"/>
  <c r="J53" i="6"/>
  <c r="J54" i="6"/>
  <c r="J55" i="6"/>
  <c r="J56" i="6"/>
  <c r="J57" i="6"/>
  <c r="J58" i="6"/>
  <c r="J59" i="6"/>
  <c r="J60" i="6"/>
  <c r="J61" i="6"/>
  <c r="J62" i="6"/>
  <c r="J63" i="6"/>
  <c r="J21" i="6"/>
  <c r="J38" i="6"/>
  <c r="J66" i="6"/>
  <c r="B80" i="6"/>
  <c r="B39" i="6"/>
  <c r="B67" i="6"/>
  <c r="C39" i="6"/>
  <c r="C67" i="6"/>
  <c r="D39" i="6"/>
  <c r="D67" i="6"/>
  <c r="E39" i="6"/>
  <c r="E67" i="6"/>
  <c r="F39" i="6"/>
  <c r="F67" i="6"/>
  <c r="G39" i="6"/>
  <c r="G67" i="6"/>
  <c r="H39" i="6"/>
  <c r="H67" i="6"/>
  <c r="I39" i="6"/>
  <c r="I67" i="6"/>
  <c r="J39" i="6"/>
  <c r="J67" i="6"/>
  <c r="B81" i="6"/>
  <c r="B40" i="6"/>
  <c r="B68" i="6"/>
  <c r="C40" i="6"/>
  <c r="C68" i="6"/>
  <c r="D40" i="6"/>
  <c r="D68" i="6"/>
  <c r="E40" i="6"/>
  <c r="E68" i="6"/>
  <c r="F40" i="6"/>
  <c r="F68" i="6"/>
  <c r="G40" i="6"/>
  <c r="G68" i="6"/>
  <c r="H40" i="6"/>
  <c r="H68" i="6"/>
  <c r="I40" i="6"/>
  <c r="I68" i="6"/>
  <c r="J40" i="6"/>
  <c r="J68" i="6"/>
  <c r="B82" i="6"/>
  <c r="B41" i="6"/>
  <c r="B69" i="6"/>
  <c r="C41" i="6"/>
  <c r="C69" i="6"/>
  <c r="D41" i="6"/>
  <c r="D69" i="6"/>
  <c r="E41" i="6"/>
  <c r="E69" i="6"/>
  <c r="F41" i="6"/>
  <c r="F69" i="6"/>
  <c r="G41" i="6"/>
  <c r="G69" i="6"/>
  <c r="H41" i="6"/>
  <c r="H69" i="6"/>
  <c r="I41" i="6"/>
  <c r="I69" i="6"/>
  <c r="J41" i="6"/>
  <c r="J69" i="6"/>
  <c r="B83" i="6"/>
  <c r="B42" i="6"/>
  <c r="B70" i="6"/>
  <c r="C42" i="6"/>
  <c r="C70" i="6"/>
  <c r="D42" i="6"/>
  <c r="D70" i="6"/>
  <c r="E42" i="6"/>
  <c r="E70" i="6"/>
  <c r="F42" i="6"/>
  <c r="F70" i="6"/>
  <c r="G42" i="6"/>
  <c r="G70" i="6"/>
  <c r="H42" i="6"/>
  <c r="H70" i="6"/>
  <c r="I42" i="6"/>
  <c r="I70" i="6"/>
  <c r="J42" i="6"/>
  <c r="J70" i="6"/>
  <c r="B84" i="6"/>
  <c r="B43" i="6"/>
  <c r="B71" i="6"/>
  <c r="C43" i="6"/>
  <c r="C71" i="6"/>
  <c r="D43" i="6"/>
  <c r="D71" i="6"/>
  <c r="E43" i="6"/>
  <c r="E71" i="6"/>
  <c r="F43" i="6"/>
  <c r="F71" i="6"/>
  <c r="G43" i="6"/>
  <c r="G71" i="6"/>
  <c r="H43" i="6"/>
  <c r="H71" i="6"/>
  <c r="I43" i="6"/>
  <c r="I71" i="6"/>
  <c r="J43" i="6"/>
  <c r="J71" i="6"/>
  <c r="B85" i="6"/>
  <c r="B44" i="6"/>
  <c r="B72" i="6"/>
  <c r="C44" i="6"/>
  <c r="C72" i="6"/>
  <c r="D44" i="6"/>
  <c r="D72" i="6"/>
  <c r="E44" i="6"/>
  <c r="E72" i="6"/>
  <c r="F44" i="6"/>
  <c r="F72" i="6"/>
  <c r="G44" i="6"/>
  <c r="G72" i="6"/>
  <c r="H44" i="6"/>
  <c r="H72" i="6"/>
  <c r="I44" i="6"/>
  <c r="I72" i="6"/>
  <c r="J44" i="6"/>
  <c r="J72" i="6"/>
  <c r="B86" i="6"/>
  <c r="B45" i="6"/>
  <c r="B73" i="6"/>
  <c r="C45" i="6"/>
  <c r="C73" i="6"/>
  <c r="D45" i="6"/>
  <c r="D73" i="6"/>
  <c r="E45" i="6"/>
  <c r="E73" i="6"/>
  <c r="F45" i="6"/>
  <c r="F73" i="6"/>
  <c r="G45" i="6"/>
  <c r="G73" i="6"/>
  <c r="H45" i="6"/>
  <c r="H73" i="6"/>
  <c r="I45" i="6"/>
  <c r="I73" i="6"/>
  <c r="J45" i="6"/>
  <c r="J73" i="6"/>
  <c r="B87" i="6"/>
  <c r="B46" i="6"/>
  <c r="B74" i="6"/>
  <c r="C46" i="6"/>
  <c r="C74" i="6"/>
  <c r="D46" i="6"/>
  <c r="D74" i="6"/>
  <c r="E46" i="6"/>
  <c r="E74" i="6"/>
  <c r="F46" i="6"/>
  <c r="F74" i="6"/>
  <c r="G46" i="6"/>
  <c r="G74" i="6"/>
  <c r="H46" i="6"/>
  <c r="H74" i="6"/>
  <c r="I46" i="6"/>
  <c r="I74" i="6"/>
  <c r="J46" i="6"/>
  <c r="J74" i="6"/>
  <c r="B88" i="6"/>
  <c r="B47" i="6"/>
  <c r="B75" i="6"/>
  <c r="C47" i="6"/>
  <c r="C75" i="6"/>
  <c r="D47" i="6"/>
  <c r="D75" i="6"/>
  <c r="E47" i="6"/>
  <c r="E75" i="6"/>
  <c r="F47" i="6"/>
  <c r="F75" i="6"/>
  <c r="G47" i="6"/>
  <c r="G75" i="6"/>
  <c r="H47" i="6"/>
  <c r="H75" i="6"/>
  <c r="I47" i="6"/>
  <c r="I75" i="6"/>
  <c r="J47" i="6"/>
  <c r="J75" i="6"/>
  <c r="B89" i="6"/>
  <c r="B48" i="6"/>
  <c r="B76" i="6"/>
  <c r="C48" i="6"/>
  <c r="C76" i="6"/>
  <c r="D48" i="6"/>
  <c r="D76" i="6"/>
  <c r="E48" i="6"/>
  <c r="E76" i="6"/>
  <c r="F48" i="6"/>
  <c r="F76" i="6"/>
  <c r="G48" i="6"/>
  <c r="G76" i="6"/>
  <c r="H48" i="6"/>
  <c r="H76" i="6"/>
  <c r="I48" i="6"/>
  <c r="I76" i="6"/>
  <c r="J48" i="6"/>
  <c r="J76" i="6"/>
  <c r="B90" i="6"/>
  <c r="B49" i="6"/>
  <c r="B77" i="6"/>
  <c r="C49" i="6"/>
  <c r="C77" i="6"/>
  <c r="D49" i="6"/>
  <c r="D77" i="6"/>
  <c r="E49" i="6"/>
  <c r="E77" i="6"/>
  <c r="F49" i="6"/>
  <c r="F77" i="6"/>
  <c r="G49" i="6"/>
  <c r="G77" i="6"/>
  <c r="H49" i="6"/>
  <c r="H77" i="6"/>
  <c r="I49" i="6"/>
  <c r="I77" i="6"/>
  <c r="J49" i="6"/>
  <c r="J77" i="6"/>
  <c r="B91" i="6"/>
  <c r="B94" i="6"/>
  <c r="K52" i="6"/>
  <c r="K53" i="6"/>
  <c r="K54" i="6"/>
  <c r="K55" i="6"/>
  <c r="K56" i="6"/>
  <c r="K57" i="6"/>
  <c r="K58" i="6"/>
  <c r="K59" i="6"/>
  <c r="K60" i="6"/>
  <c r="K61" i="6"/>
  <c r="K62" i="6"/>
  <c r="K63" i="6"/>
  <c r="B97" i="6"/>
  <c r="B99" i="6"/>
  <c r="E32" i="4"/>
  <c r="B92" i="6"/>
  <c r="E29" i="4"/>
  <c r="P29" i="4"/>
  <c r="O29" i="4"/>
  <c r="N29" i="4"/>
  <c r="M29" i="4"/>
  <c r="L29" i="4"/>
  <c r="K29" i="4"/>
  <c r="J29" i="4"/>
  <c r="I29" i="4"/>
  <c r="H29" i="4"/>
  <c r="G29" i="4"/>
  <c r="F29" i="4"/>
  <c r="B131" i="5"/>
  <c r="C131" i="5"/>
  <c r="D131" i="5"/>
  <c r="E131" i="5"/>
  <c r="F131" i="5"/>
  <c r="G131" i="5"/>
  <c r="H131" i="5"/>
  <c r="K131" i="5"/>
  <c r="L131" i="5"/>
  <c r="N131" i="5"/>
  <c r="B132" i="5"/>
  <c r="C132" i="5"/>
  <c r="D132" i="5"/>
  <c r="E132" i="5"/>
  <c r="F132" i="5"/>
  <c r="G132" i="5"/>
  <c r="H132" i="5"/>
  <c r="K132" i="5"/>
  <c r="L132" i="5"/>
  <c r="M132" i="5"/>
  <c r="N132" i="5"/>
  <c r="B133" i="5"/>
  <c r="C133" i="5"/>
  <c r="D133" i="5"/>
  <c r="E133" i="5"/>
  <c r="F133" i="5"/>
  <c r="G133" i="5"/>
  <c r="H133" i="5"/>
  <c r="K133" i="5"/>
  <c r="L133" i="5"/>
  <c r="M133" i="5"/>
  <c r="N133" i="5"/>
  <c r="B134" i="5"/>
  <c r="C134" i="5"/>
  <c r="D134" i="5"/>
  <c r="E134" i="5"/>
  <c r="F134" i="5"/>
  <c r="G134" i="5"/>
  <c r="H134" i="5"/>
  <c r="K134" i="5"/>
  <c r="L134" i="5"/>
  <c r="M134" i="5"/>
  <c r="N134" i="5"/>
  <c r="B135" i="5"/>
  <c r="C135" i="5"/>
  <c r="D135" i="5"/>
  <c r="E135" i="5"/>
  <c r="F135" i="5"/>
  <c r="G135" i="5"/>
  <c r="H135" i="5"/>
  <c r="K135" i="5"/>
  <c r="L135" i="5"/>
  <c r="M135" i="5"/>
  <c r="N135" i="5"/>
  <c r="B136" i="5"/>
  <c r="C136" i="5"/>
  <c r="D136" i="5"/>
  <c r="E136" i="5"/>
  <c r="F136" i="5"/>
  <c r="G136" i="5"/>
  <c r="H136" i="5"/>
  <c r="K136" i="5"/>
  <c r="L136" i="5"/>
  <c r="M136" i="5"/>
  <c r="N136" i="5"/>
  <c r="B137" i="5"/>
  <c r="C137" i="5"/>
  <c r="D137" i="5"/>
  <c r="E137" i="5"/>
  <c r="F137" i="5"/>
  <c r="G137" i="5"/>
  <c r="H137" i="5"/>
  <c r="K137" i="5"/>
  <c r="L137" i="5"/>
  <c r="M137" i="5"/>
  <c r="N137" i="5"/>
  <c r="B138" i="5"/>
  <c r="C138" i="5"/>
  <c r="D138" i="5"/>
  <c r="E138" i="5"/>
  <c r="F138" i="5"/>
  <c r="G138" i="5"/>
  <c r="H138" i="5"/>
  <c r="K138" i="5"/>
  <c r="L138" i="5"/>
  <c r="M138" i="5"/>
  <c r="N138" i="5"/>
  <c r="B139" i="5"/>
  <c r="C139" i="5"/>
  <c r="D139" i="5"/>
  <c r="E139" i="5"/>
  <c r="F139" i="5"/>
  <c r="G139" i="5"/>
  <c r="H139" i="5"/>
  <c r="K139" i="5"/>
  <c r="L139" i="5"/>
  <c r="M139" i="5"/>
  <c r="N139" i="5"/>
  <c r="B140" i="5"/>
  <c r="C140" i="5"/>
  <c r="D140" i="5"/>
  <c r="E140" i="5"/>
  <c r="F140" i="5"/>
  <c r="G140" i="5"/>
  <c r="H140" i="5"/>
  <c r="K140" i="5"/>
  <c r="L140" i="5"/>
  <c r="M140" i="5"/>
  <c r="N140" i="5"/>
  <c r="B141" i="5"/>
  <c r="C141" i="5"/>
  <c r="D141" i="5"/>
  <c r="E141" i="5"/>
  <c r="F141" i="5"/>
  <c r="G141" i="5"/>
  <c r="H141" i="5"/>
  <c r="K141" i="5"/>
  <c r="L141" i="5"/>
  <c r="M141" i="5"/>
  <c r="N141" i="5"/>
  <c r="C130" i="5"/>
  <c r="D130" i="5"/>
  <c r="E130" i="5"/>
  <c r="F130" i="5"/>
  <c r="G130" i="5"/>
  <c r="H130" i="5"/>
  <c r="K130" i="5"/>
  <c r="L130" i="5"/>
  <c r="M130" i="5"/>
  <c r="N130" i="5"/>
  <c r="B130" i="5"/>
  <c r="F20" i="4"/>
  <c r="G20" i="4"/>
  <c r="H20" i="4"/>
  <c r="I20" i="4"/>
  <c r="J20" i="4"/>
  <c r="K20" i="4"/>
  <c r="L20" i="4"/>
  <c r="M20" i="4"/>
  <c r="N20" i="4"/>
  <c r="O20" i="4"/>
  <c r="P20" i="4"/>
  <c r="J48" i="2"/>
  <c r="E44" i="2"/>
  <c r="E39" i="2"/>
  <c r="B39" i="2"/>
  <c r="C21" i="2"/>
  <c r="D21" i="2"/>
  <c r="E21" i="2"/>
  <c r="F21" i="2"/>
  <c r="G21" i="2"/>
  <c r="H21" i="2"/>
  <c r="I21" i="2"/>
  <c r="J21" i="2"/>
  <c r="B38" i="2"/>
  <c r="C38" i="2"/>
  <c r="D38" i="2"/>
  <c r="E38" i="2"/>
  <c r="F38" i="2"/>
  <c r="G38" i="2"/>
  <c r="H38" i="2"/>
  <c r="I38" i="2"/>
  <c r="J38" i="2"/>
  <c r="D40" i="2"/>
  <c r="B49" i="2"/>
  <c r="B40" i="2"/>
  <c r="C40" i="2"/>
  <c r="E40" i="2"/>
  <c r="F40" i="2"/>
  <c r="G40" i="2"/>
  <c r="H40" i="2"/>
  <c r="I40" i="2"/>
  <c r="J40" i="2"/>
  <c r="C39" i="2"/>
  <c r="D39" i="2"/>
  <c r="F39" i="2"/>
  <c r="G39" i="2"/>
  <c r="H39" i="2"/>
  <c r="I39" i="2"/>
  <c r="J39" i="2"/>
  <c r="B41" i="2"/>
  <c r="C41" i="2"/>
  <c r="D41" i="2"/>
  <c r="E41" i="2"/>
  <c r="F41" i="2"/>
  <c r="G41" i="2"/>
  <c r="H41" i="2"/>
  <c r="I41" i="2"/>
  <c r="J41" i="2"/>
  <c r="B42" i="2"/>
  <c r="C42" i="2"/>
  <c r="D42" i="2"/>
  <c r="E42" i="2"/>
  <c r="F42" i="2"/>
  <c r="G42" i="2"/>
  <c r="H42" i="2"/>
  <c r="I42" i="2"/>
  <c r="J42" i="2"/>
  <c r="B43" i="2"/>
  <c r="C43" i="2"/>
  <c r="D43" i="2"/>
  <c r="E43" i="2"/>
  <c r="F43" i="2"/>
  <c r="G43" i="2"/>
  <c r="H43" i="2"/>
  <c r="I43" i="2"/>
  <c r="J43" i="2"/>
  <c r="B44" i="2"/>
  <c r="C44" i="2"/>
  <c r="D44" i="2"/>
  <c r="F44" i="2"/>
  <c r="G44" i="2"/>
  <c r="H44" i="2"/>
  <c r="I44" i="2"/>
  <c r="J44" i="2"/>
  <c r="B45" i="2"/>
  <c r="C45" i="2"/>
  <c r="D45" i="2"/>
  <c r="E45" i="2"/>
  <c r="F45" i="2"/>
  <c r="G45" i="2"/>
  <c r="H45" i="2"/>
  <c r="I45" i="2"/>
  <c r="J45" i="2"/>
  <c r="B46" i="2"/>
  <c r="C46" i="2"/>
  <c r="D46" i="2"/>
  <c r="E46" i="2"/>
  <c r="F46" i="2"/>
  <c r="G46" i="2"/>
  <c r="H46" i="2"/>
  <c r="I46" i="2"/>
  <c r="J46" i="2"/>
  <c r="B47" i="2"/>
  <c r="C47" i="2"/>
  <c r="D47" i="2"/>
  <c r="E47" i="2"/>
  <c r="F47" i="2"/>
  <c r="G47" i="2"/>
  <c r="H47" i="2"/>
  <c r="I47" i="2"/>
  <c r="J47" i="2"/>
  <c r="B48" i="2"/>
  <c r="C48" i="2"/>
  <c r="D48" i="2"/>
  <c r="E48" i="2"/>
  <c r="F48" i="2"/>
  <c r="G48" i="2"/>
  <c r="H48" i="2"/>
  <c r="I48" i="2"/>
  <c r="C49" i="2"/>
  <c r="D49" i="2"/>
  <c r="E49" i="2"/>
  <c r="F49" i="2"/>
  <c r="G49" i="2"/>
  <c r="H49" i="2"/>
  <c r="I49" i="2"/>
  <c r="J49" i="2"/>
  <c r="B92" i="2"/>
</calcChain>
</file>

<file path=xl/sharedStrings.xml><?xml version="1.0" encoding="utf-8"?>
<sst xmlns="http://schemas.openxmlformats.org/spreadsheetml/2006/main" count="485" uniqueCount="101">
  <si>
    <t>様式2</t>
    <rPh sb="0" eb="2">
      <t>ヨウシキ</t>
    </rPh>
    <phoneticPr fontId="2"/>
  </si>
  <si>
    <t>期待容量等算定諸元一覧（対象実需給年度：2024年度）</t>
    <rPh sb="0" eb="2">
      <t>キタイ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</si>
  <si>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&lt;会社名：○○株式会社&gt;</t>
    <rPh sb="1" eb="3">
      <t>カイシャ</t>
    </rPh>
    <rPh sb="3" eb="4">
      <t>メイ</t>
    </rPh>
    <rPh sb="7" eb="9">
      <t>カブシキ</t>
    </rPh>
    <rPh sb="9" eb="11">
      <t>カイシャ</t>
    </rPh>
    <phoneticPr fontId="2"/>
  </si>
  <si>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</si>
  <si>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</si>
  <si>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</si>
  <si>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</si>
  <si>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</si>
  <si>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</si>
  <si>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設備容量</t>
    <rPh sb="0" eb="2">
      <t>セツビ</t>
    </rPh>
    <rPh sb="2" eb="4">
      <t>ヨウリョウ</t>
    </rPh>
    <phoneticPr fontId="2"/>
  </si>
  <si>
    <t>期待容量</t>
    <rPh sb="0" eb="2">
      <t>キタイ</t>
    </rPh>
    <rPh sb="2" eb="4">
      <t>ヨウリョウ</t>
    </rPh>
    <phoneticPr fontId="2"/>
  </si>
  <si>
    <t>応札容量</t>
    <rPh sb="0" eb="2">
      <t>オウサツ</t>
    </rPh>
    <rPh sb="2" eb="4">
      <t>ヨウリョウ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</si>
  <si>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</si>
  <si>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</si>
  <si>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</si>
  <si>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</si>
  <si>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</si>
  <si>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</si>
  <si>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</si>
  <si>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</si>
  <si>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</si>
  <si>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</si>
  <si>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</si>
  <si>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</si>
  <si>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</si>
  <si>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</si>
  <si>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；入力箇所</t>
    <rPh sb="1" eb="3">
      <t>ニュウリョク</t>
    </rPh>
    <rPh sb="3" eb="5">
      <t>カショ</t>
    </rPh>
    <phoneticPr fontId="2"/>
  </si>
  <si>
    <t>（記載要領）</t>
    <rPh sb="1" eb="3">
      <t>キサイ</t>
    </rPh>
    <rPh sb="3" eb="5">
      <t>ヨウリョウ</t>
    </rPh>
    <phoneticPr fontId="2"/>
  </si>
  <si>
    <t>：手入力</t>
    <rPh sb="1" eb="2">
      <t>テ</t>
    </rPh>
    <rPh sb="2" eb="4">
      <t>ニュウリョク</t>
    </rPh>
    <phoneticPr fontId="2"/>
  </si>
  <si>
    <t>北海道</t>
    <rPh sb="0" eb="3">
      <t>ホッカイドウ</t>
    </rPh>
    <phoneticPr fontId="6"/>
  </si>
  <si>
    <t>東北</t>
    <rPh sb="0" eb="2">
      <t>トウホク</t>
    </rPh>
    <phoneticPr fontId="6"/>
  </si>
  <si>
    <t>東京</t>
    <rPh sb="0" eb="2">
      <t>トウキョウ</t>
    </rPh>
    <phoneticPr fontId="6"/>
  </si>
  <si>
    <t>中部</t>
    <rPh sb="0" eb="2">
      <t>チュウブ</t>
    </rPh>
    <phoneticPr fontId="6"/>
  </si>
  <si>
    <t>北陸</t>
    <rPh sb="0" eb="2">
      <t>ホクリク</t>
    </rPh>
    <phoneticPr fontId="6"/>
  </si>
  <si>
    <t>関西</t>
    <rPh sb="0" eb="2">
      <t>カンサイ</t>
    </rPh>
    <phoneticPr fontId="6"/>
  </si>
  <si>
    <t>中国</t>
    <rPh sb="0" eb="2">
      <t>チュウゴク</t>
    </rPh>
    <phoneticPr fontId="6"/>
  </si>
  <si>
    <t>四国</t>
    <rPh sb="0" eb="2">
      <t>シコク</t>
    </rPh>
    <phoneticPr fontId="6"/>
  </si>
  <si>
    <t>九州</t>
    <rPh sb="0" eb="2">
      <t>キュウシュウ</t>
    </rPh>
    <phoneticPr fontId="6"/>
  </si>
  <si>
    <t>(MW)</t>
    <phoneticPr fontId="2"/>
  </si>
  <si>
    <t>④再エネ各月kW</t>
    <rPh sb="1" eb="2">
      <t>サイ</t>
    </rPh>
    <rPh sb="4" eb="6">
      <t>カクツキ</t>
    </rPh>
    <phoneticPr fontId="2"/>
  </si>
  <si>
    <t>⑤必要供給力(再エネ除き)</t>
    <rPh sb="1" eb="3">
      <t>ヒツヨウ</t>
    </rPh>
    <rPh sb="3" eb="6">
      <t>キョウキュウリョク</t>
    </rPh>
    <rPh sb="7" eb="8">
      <t>サイ</t>
    </rPh>
    <rPh sb="10" eb="11">
      <t>ノゾ</t>
    </rPh>
    <phoneticPr fontId="2"/>
  </si>
  <si>
    <t>③持続的予備率</t>
    <rPh sb="1" eb="3">
      <t>ジゾク</t>
    </rPh>
    <rPh sb="3" eb="4">
      <t>テキ</t>
    </rPh>
    <rPh sb="4" eb="6">
      <t>ヨビ</t>
    </rPh>
    <rPh sb="6" eb="7">
      <t>リツ</t>
    </rPh>
    <phoneticPr fontId="2"/>
  </si>
  <si>
    <t>①H3需要</t>
    <phoneticPr fontId="2"/>
  </si>
  <si>
    <t>②再エネ除きの調達量</t>
    <rPh sb="1" eb="2">
      <t>サイ</t>
    </rPh>
    <rPh sb="4" eb="5">
      <t>ノゾ</t>
    </rPh>
    <rPh sb="7" eb="9">
      <t>チョウタツ</t>
    </rPh>
    <rPh sb="9" eb="10">
      <t>リョウ</t>
    </rPh>
    <phoneticPr fontId="2"/>
  </si>
  <si>
    <t>⑦最小期待量からの増分除き</t>
    <rPh sb="1" eb="3">
      <t>サイショウ</t>
    </rPh>
    <rPh sb="3" eb="5">
      <t>キタイ</t>
    </rPh>
    <rPh sb="5" eb="6">
      <t>リョウ</t>
    </rPh>
    <rPh sb="9" eb="11">
      <t>ゾウブン</t>
    </rPh>
    <rPh sb="11" eb="12">
      <t>ノゾ</t>
    </rPh>
    <phoneticPr fontId="2"/>
  </si>
  <si>
    <t>⑧停止可能量</t>
    <rPh sb="1" eb="3">
      <t>テイシ</t>
    </rPh>
    <rPh sb="3" eb="6">
      <t>カノウリョウ</t>
    </rPh>
    <phoneticPr fontId="2"/>
  </si>
  <si>
    <t>エリア合計</t>
    <rPh sb="3" eb="5">
      <t>ゴウケイ</t>
    </rPh>
    <phoneticPr fontId="2"/>
  </si>
  <si>
    <t>月換算</t>
    <rPh sb="0" eb="1">
      <t>ツキ</t>
    </rPh>
    <rPh sb="1" eb="3">
      <t>カンサン</t>
    </rPh>
    <phoneticPr fontId="2"/>
  </si>
  <si>
    <t>⑨カウント可能な設備量</t>
    <rPh sb="5" eb="7">
      <t>カノウ</t>
    </rPh>
    <rPh sb="8" eb="10">
      <t>セツビ</t>
    </rPh>
    <rPh sb="10" eb="11">
      <t>リョウ</t>
    </rPh>
    <phoneticPr fontId="2"/>
  </si>
  <si>
    <t>　（最小期待量からの増分）</t>
    <rPh sb="2" eb="4">
      <t>サイショウ</t>
    </rPh>
    <rPh sb="4" eb="6">
      <t>キタイ</t>
    </rPh>
    <rPh sb="6" eb="7">
      <t>リョウ</t>
    </rPh>
    <rPh sb="10" eb="12">
      <t>ゾウブン</t>
    </rPh>
    <phoneticPr fontId="2"/>
  </si>
  <si>
    <t>(参考)基準値</t>
    <rPh sb="1" eb="3">
      <t>サンコウ</t>
    </rPh>
    <rPh sb="4" eb="6">
      <t>キジュン</t>
    </rPh>
    <rPh sb="6" eb="7">
      <t>アタイ</t>
    </rPh>
    <phoneticPr fontId="2"/>
  </si>
  <si>
    <t>合計</t>
    <rPh sb="0" eb="2">
      <t>ゴウケイ</t>
    </rPh>
    <phoneticPr fontId="2"/>
  </si>
  <si>
    <t>⑩期待容量(単位：kW)</t>
    <rPh sb="1" eb="3">
      <t>キタイ</t>
    </rPh>
    <rPh sb="3" eb="5">
      <t>ヨウリョウ</t>
    </rPh>
    <rPh sb="6" eb="8">
      <t>タンイ</t>
    </rPh>
    <phoneticPr fontId="2"/>
  </si>
  <si>
    <t>②必要予備率(再エネ除き後)</t>
    <rPh sb="1" eb="3">
      <t>ヒツヨウ</t>
    </rPh>
    <rPh sb="3" eb="5">
      <t>ヨビ</t>
    </rPh>
    <rPh sb="5" eb="6">
      <t>リツ</t>
    </rPh>
    <rPh sb="7" eb="8">
      <t>サイ</t>
    </rPh>
    <rPh sb="10" eb="11">
      <t>ノゾ</t>
    </rPh>
    <rPh sb="12" eb="13">
      <t>ゴ</t>
    </rPh>
    <phoneticPr fontId="2"/>
  </si>
  <si>
    <t>安定電源</t>
    <rPh sb="0" eb="2">
      <t>アンテイ</t>
    </rPh>
    <rPh sb="2" eb="4">
      <t>デンゲン</t>
    </rPh>
    <phoneticPr fontId="2"/>
  </si>
  <si>
    <t>各月の送電可能電力</t>
    <rPh sb="0" eb="2">
      <t>カクツキ</t>
    </rPh>
    <rPh sb="3" eb="5">
      <t>ソウデン</t>
    </rPh>
    <rPh sb="5" eb="7">
      <t>カノウ</t>
    </rPh>
    <rPh sb="7" eb="9">
      <t>デンリョク</t>
    </rPh>
    <phoneticPr fontId="2"/>
  </si>
  <si>
    <t>各月の運転継続時間
(期待容量算出用)</t>
    <rPh sb="0" eb="2">
      <t>カクツキ</t>
    </rPh>
    <rPh sb="3" eb="5">
      <t>ウンテン</t>
    </rPh>
    <rPh sb="5" eb="7">
      <t>ケイゾク</t>
    </rPh>
    <rPh sb="7" eb="9">
      <t>ジカン</t>
    </rPh>
    <rPh sb="11" eb="13">
      <t>キタイ</t>
    </rPh>
    <rPh sb="13" eb="15">
      <t>ヨウリョウ</t>
    </rPh>
    <rPh sb="15" eb="17">
      <t>サンシュツ</t>
    </rPh>
    <rPh sb="17" eb="18">
      <t>ヨウ</t>
    </rPh>
    <phoneticPr fontId="2"/>
  </si>
  <si>
    <t>各月の上池容量
(期待容量算出用)</t>
    <rPh sb="0" eb="2">
      <t>カクツキ</t>
    </rPh>
    <rPh sb="3" eb="4">
      <t>ウワ</t>
    </rPh>
    <rPh sb="4" eb="5">
      <t>イケ</t>
    </rPh>
    <rPh sb="5" eb="7">
      <t>ヨウリョウ</t>
    </rPh>
    <rPh sb="9" eb="11">
      <t>キタイ</t>
    </rPh>
    <rPh sb="11" eb="13">
      <t>ヨウリョウ</t>
    </rPh>
    <rPh sb="13" eb="15">
      <t>サンシュツ</t>
    </rPh>
    <rPh sb="15" eb="16">
      <t>ヨウ</t>
    </rPh>
    <phoneticPr fontId="2"/>
  </si>
  <si>
    <t>各月の調整係数
(期待容量算出用)</t>
    <rPh sb="0" eb="2">
      <t>カクツキ</t>
    </rPh>
    <rPh sb="3" eb="5">
      <t>チョウセイ</t>
    </rPh>
    <rPh sb="5" eb="7">
      <t>ケイスウ</t>
    </rPh>
    <rPh sb="9" eb="11">
      <t>キタイ</t>
    </rPh>
    <rPh sb="11" eb="13">
      <t>ヨウリョウ</t>
    </rPh>
    <rPh sb="13" eb="15">
      <t>サンシュツ</t>
    </rPh>
    <rPh sb="15" eb="16">
      <t>ヨウ</t>
    </rPh>
    <phoneticPr fontId="2"/>
  </si>
  <si>
    <t>各月の管理容量</t>
    <rPh sb="0" eb="2">
      <t>カクツキ</t>
    </rPh>
    <rPh sb="3" eb="5">
      <t>カンリ</t>
    </rPh>
    <rPh sb="5" eb="7">
      <t>ヨウリョウ</t>
    </rPh>
    <phoneticPr fontId="2"/>
  </si>
  <si>
    <t>各月の運転継続時間
(応札容量算出用)</t>
    <rPh sb="0" eb="2">
      <t>カクツキ</t>
    </rPh>
    <rPh sb="3" eb="5">
      <t>ウンテン</t>
    </rPh>
    <rPh sb="5" eb="7">
      <t>ケイゾク</t>
    </rPh>
    <rPh sb="7" eb="9">
      <t>ジカン</t>
    </rPh>
    <rPh sb="11" eb="13">
      <t>オウサツ</t>
    </rPh>
    <rPh sb="13" eb="15">
      <t>ヨウリョウ</t>
    </rPh>
    <rPh sb="15" eb="17">
      <t>サンシュツ</t>
    </rPh>
    <rPh sb="17" eb="18">
      <t>ヨウ</t>
    </rPh>
    <phoneticPr fontId="2"/>
  </si>
  <si>
    <t>各月の上池容量
(応札容量算出用)</t>
    <rPh sb="0" eb="2">
      <t>カクツキ</t>
    </rPh>
    <rPh sb="3" eb="4">
      <t>ウワ</t>
    </rPh>
    <rPh sb="4" eb="5">
      <t>イケ</t>
    </rPh>
    <rPh sb="5" eb="7">
      <t>ヨウリョウ</t>
    </rPh>
    <rPh sb="9" eb="11">
      <t>オウサツ</t>
    </rPh>
    <rPh sb="11" eb="13">
      <t>ヨウリョウ</t>
    </rPh>
    <rPh sb="13" eb="15">
      <t>サンシュツ</t>
    </rPh>
    <rPh sb="15" eb="16">
      <t>ヨウ</t>
    </rPh>
    <phoneticPr fontId="2"/>
  </si>
  <si>
    <t>各月の調整係数
(応札容量算出用)</t>
    <rPh sb="0" eb="2">
      <t>カクツキ</t>
    </rPh>
    <rPh sb="3" eb="5">
      <t>チョウセイ</t>
    </rPh>
    <rPh sb="5" eb="7">
      <t>ケイスウ</t>
    </rPh>
    <rPh sb="9" eb="11">
      <t>オウサツ</t>
    </rPh>
    <rPh sb="11" eb="13">
      <t>ヨウリョウ</t>
    </rPh>
    <rPh sb="13" eb="15">
      <t>サンシュツ</t>
    </rPh>
    <rPh sb="15" eb="16">
      <t>ヨウ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</si>
  <si>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</si>
  <si>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</si>
  <si>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</si>
  <si>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</si>
  <si>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</si>
  <si>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</si>
  <si>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</si>
  <si>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</si>
  <si>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</si>
  <si>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⑥揚水供給力</t>
    <rPh sb="1" eb="2">
      <t>ヨウ</t>
    </rPh>
    <rPh sb="2" eb="3">
      <t>スイ</t>
    </rPh>
    <rPh sb="3" eb="6">
      <t>キョウキュウリョク</t>
    </rPh>
    <phoneticPr fontId="2"/>
  </si>
  <si>
    <t>選択エリア</t>
    <rPh sb="0" eb="2">
      <t>センタク</t>
    </rPh>
    <phoneticPr fontId="2"/>
  </si>
  <si>
    <t>(参考)調整係数(%)</t>
    <rPh sb="1" eb="3">
      <t>サンコウ</t>
    </rPh>
    <rPh sb="4" eb="6">
      <t>チョウセイ</t>
    </rPh>
    <rPh sb="6" eb="8">
      <t>ケイスウ</t>
    </rPh>
    <phoneticPr fontId="2"/>
  </si>
  <si>
    <t>；エラー</t>
    <phoneticPr fontId="2"/>
  </si>
  <si>
    <t>＜対象：水力（純揚水のみ）＞</t>
    <rPh sb="1" eb="3">
      <t>タイショウ</t>
    </rPh>
    <rPh sb="4" eb="6">
      <t>スイリョク</t>
    </rPh>
    <rPh sb="7" eb="8">
      <t>ジュン</t>
    </rPh>
    <rPh sb="8" eb="9">
      <t>ヨウ</t>
    </rPh>
    <rPh sb="9" eb="10">
      <t>スイ</t>
    </rPh>
    <phoneticPr fontId="2"/>
  </si>
  <si>
    <t>kWh</t>
    <phoneticPr fontId="2"/>
  </si>
  <si>
    <t>h</t>
    <phoneticPr fontId="2"/>
  </si>
  <si>
    <t>%</t>
    <phoneticPr fontId="2"/>
  </si>
  <si>
    <t>%</t>
    <phoneticPr fontId="2"/>
  </si>
  <si>
    <r>
      <t>※ただし、その際には</t>
    </r>
    <r>
      <rPr>
        <u/>
        <sz val="11"/>
        <color theme="1"/>
        <rFont val="Meiryo UI"/>
        <family val="3"/>
        <charset val="128"/>
      </rPr>
      <t>各月の上池容量(応札容量算出用)が、同月の各月の上池容量(期待容量算出用)以下</t>
    </r>
    <r>
      <rPr>
        <sz val="11"/>
        <color theme="1"/>
        <rFont val="Meiryo UI"/>
        <family val="3"/>
        <charset val="128"/>
      </rPr>
      <t>となるようにする必要があります</t>
    </r>
    <rPh sb="7" eb="8">
      <t>サイ</t>
    </rPh>
    <rPh sb="57" eb="59">
      <t>ヒツヨウ</t>
    </rPh>
    <phoneticPr fontId="2"/>
  </si>
  <si>
    <t>1．以下の項目については、期待容量の登録期間中(2020/5/7～5/21)に容量市場システムに登録して下さい。</t>
    <phoneticPr fontId="2"/>
  </si>
  <si>
    <t>・電源等識別番号については、電源等情報(基本情報)に登録した後に、容量市場システムで付番された番号を記載して下さい。</t>
    <phoneticPr fontId="2"/>
  </si>
  <si>
    <t>・エリア名については、電源等情報(基本情報)に登録した「エリア名」を記載して下さい。</t>
    <phoneticPr fontId="2"/>
  </si>
  <si>
    <t>・設備容量については、電源等情報(詳細情報)に登録した「設備容量」を応札単位毎に合計した値を記載して下さい。</t>
    <phoneticPr fontId="2"/>
  </si>
  <si>
    <t>・各月の送電可能電力については、設備容量から各月の所内電力を差し引いた値を記載して下さい。</t>
    <phoneticPr fontId="2"/>
  </si>
  <si>
    <t>・各月の上池容量(期待容量算出用)については、自動計算されます。</t>
    <phoneticPr fontId="2"/>
  </si>
  <si>
    <t>・各月の調整係数(期待容量算出用)については、自動計算されます。</t>
    <phoneticPr fontId="2"/>
  </si>
  <si>
    <r>
      <t>・期待容量については、自動計算されます。　※</t>
    </r>
    <r>
      <rPr>
        <u/>
        <sz val="11"/>
        <color theme="1"/>
        <rFont val="Meiryo UI"/>
        <family val="3"/>
        <charset val="128"/>
      </rPr>
      <t>この値が容量オークションに応札する際の応札容量の上限値になります。</t>
    </r>
    <phoneticPr fontId="2"/>
  </si>
  <si>
    <t>2．以下の項目については、2020/7/9までに容量市場システムに登録して下さい。</t>
    <phoneticPr fontId="2"/>
  </si>
  <si>
    <t>・各月の管理容量については、ダム運用のリスクを踏まえ、同月の各月の送電可能電力を上限に任意に記載して下さい。※この値がアセスメント対象容量になります。</t>
    <phoneticPr fontId="2"/>
  </si>
  <si>
    <t>・各月の上池容量(応札容量算出用)については、自動計算されます。</t>
    <phoneticPr fontId="2"/>
  </si>
  <si>
    <t>・各月の調整係数(応札容量算出用)については、自動計算されます。</t>
    <phoneticPr fontId="2"/>
  </si>
  <si>
    <r>
      <t>・応札容量については、自動計算されます。　※</t>
    </r>
    <r>
      <rPr>
        <u/>
        <sz val="11"/>
        <color theme="1"/>
        <rFont val="Meiryo UI"/>
        <family val="3"/>
        <charset val="128"/>
      </rPr>
      <t>この値が容量市場システムに応札した応札容量と同値となります。</t>
    </r>
    <phoneticPr fontId="2"/>
  </si>
  <si>
    <t>東京</t>
    <phoneticPr fontId="2"/>
  </si>
  <si>
    <t>揚水（純揚水）</t>
    <rPh sb="0" eb="2">
      <t>ヨウスイ</t>
    </rPh>
    <rPh sb="3" eb="4">
      <t>ジュン</t>
    </rPh>
    <rPh sb="4" eb="6">
      <t>ヨウスイ</t>
    </rPh>
    <phoneticPr fontId="2"/>
  </si>
  <si>
    <r>
      <t>・各月の運転継続時間(期待容量算出用)については、各月の上池容量(期待容量算出用)の範囲内で最大出力で発電した場合に運転可能な継続時間</t>
    </r>
    <r>
      <rPr>
        <sz val="11"/>
        <color rgb="FFFF0000"/>
        <rFont val="Meiryo UI"/>
        <family val="3"/>
        <charset val="128"/>
      </rPr>
      <t>(</t>
    </r>
    <r>
      <rPr>
        <u/>
        <sz val="11"/>
        <color rgb="FFFF0000"/>
        <rFont val="Meiryo UI"/>
        <family val="3"/>
        <charset val="128"/>
      </rPr>
      <t>3～15の整数</t>
    </r>
    <r>
      <rPr>
        <sz val="11"/>
        <color rgb="FFFF0000"/>
        <rFont val="Meiryo UI"/>
        <family val="3"/>
        <charset val="128"/>
      </rPr>
      <t>)</t>
    </r>
    <r>
      <rPr>
        <sz val="11"/>
        <color theme="1"/>
        <rFont val="Meiryo UI"/>
        <family val="3"/>
        <charset val="128"/>
      </rPr>
      <t>を記載して下さい。</t>
    </r>
    <rPh sb="73" eb="75">
      <t>セイスウ</t>
    </rPh>
    <phoneticPr fontId="2"/>
  </si>
  <si>
    <r>
      <t>・各月の運転継続時間(応札容量算出用)については、ダム運用のリスクを踏まえ、任意の継続時間</t>
    </r>
    <r>
      <rPr>
        <sz val="11"/>
        <color rgb="FFFF0000"/>
        <rFont val="Meiryo UI"/>
        <family val="3"/>
        <charset val="128"/>
      </rPr>
      <t>(</t>
    </r>
    <r>
      <rPr>
        <u/>
        <sz val="11"/>
        <color rgb="FFFF0000"/>
        <rFont val="Meiryo UI"/>
        <family val="3"/>
        <charset val="128"/>
      </rPr>
      <t>3～15の整数</t>
    </r>
    <r>
      <rPr>
        <sz val="11"/>
        <color rgb="FFFF0000"/>
        <rFont val="Meiryo UI"/>
        <family val="3"/>
        <charset val="128"/>
      </rPr>
      <t>)</t>
    </r>
    <r>
      <rPr>
        <sz val="11"/>
        <color theme="1"/>
        <rFont val="Meiryo UI"/>
        <family val="3"/>
        <charset val="128"/>
      </rPr>
      <t>を記載して下さい。</t>
    </r>
    <rPh sb="41" eb="43">
      <t>ケイゾク</t>
    </rPh>
    <rPh sb="43" eb="45">
      <t>ジカン</t>
    </rPh>
    <phoneticPr fontId="2"/>
  </si>
  <si>
    <t>・容量を提供する電源等の区分については、安定電源で固定です。</t>
    <rPh sb="20" eb="22">
      <t>アンテイ</t>
    </rPh>
    <rPh sb="22" eb="24">
      <t>デンゲン</t>
    </rPh>
    <rPh sb="25" eb="27">
      <t>コテイ</t>
    </rPh>
    <phoneticPr fontId="2"/>
  </si>
  <si>
    <t>・発電方式の区分については、揚水（純揚水）で固定です。</t>
    <rPh sb="14" eb="16">
      <t>ヨウスイ</t>
    </rPh>
    <rPh sb="17" eb="18">
      <t>ジュン</t>
    </rPh>
    <rPh sb="18" eb="20">
      <t>ヨウスイ</t>
    </rPh>
    <rPh sb="22" eb="24">
      <t>コテイ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</si>
</sst>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"/>
    <numFmt numFmtId="177" formatCode="#,##0_);[Red]\(#,##0\)"/>
    <numFmt numFmtId="178" formatCode="0.0%"/>
    <numFmt numFmtId="179" formatCode="0.0&quot;ヶ月&quot;"/>
    <numFmt numFmtId="180" formatCode="0.000&quot;ヶ月&quot;"/>
    <numFmt numFmtId="181" formatCode="0&quot;h&quot;"/>
    <numFmt numFmtId="182" formatCode="0_ "/>
    <numFmt numFmtId="183" formatCode="#,##0.00000_ "/>
    <numFmt numFmtId="184" formatCode="00000000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"/>
      <name val="Meiryo UI"/>
      <family val="3"/>
      <charset val="128"/>
    </font>
    <font>
      <u/>
      <sz val="11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3" fillId="0" borderId="0" xfId="0" applyFont="1"/>
    <xf numFmtId="0" fontId="1" fillId="3" borderId="0" xfId="0" applyFont="1" applyFill="1"/>
    <xf numFmtId="0" fontId="5" fillId="0" borderId="0" xfId="0" applyFont="1"/>
    <xf numFmtId="0" fontId="7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6" fontId="7" fillId="3" borderId="5" xfId="0" applyNumberFormat="1" applyFont="1" applyFill="1" applyBorder="1"/>
    <xf numFmtId="178" fontId="7" fillId="3" borderId="5" xfId="0" applyNumberFormat="1" applyFont="1" applyFill="1" applyBorder="1"/>
    <xf numFmtId="177" fontId="1" fillId="0" borderId="0" xfId="0" applyNumberFormat="1" applyFont="1" applyFill="1" applyBorder="1"/>
    <xf numFmtId="177" fontId="7" fillId="3" borderId="5" xfId="0" applyNumberFormat="1" applyFont="1" applyFill="1" applyBorder="1"/>
    <xf numFmtId="176" fontId="1" fillId="0" borderId="5" xfId="0" applyNumberFormat="1" applyFont="1" applyBorder="1"/>
    <xf numFmtId="178" fontId="1" fillId="0" borderId="5" xfId="0" applyNumberFormat="1" applyFont="1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179" fontId="7" fillId="3" borderId="0" xfId="0" applyNumberFormat="1" applyFont="1" applyFill="1"/>
    <xf numFmtId="180" fontId="1" fillId="0" borderId="5" xfId="0" applyNumberFormat="1" applyFont="1" applyBorder="1"/>
    <xf numFmtId="177" fontId="1" fillId="0" borderId="0" xfId="0" applyNumberFormat="1" applyFont="1"/>
    <xf numFmtId="176" fontId="1" fillId="0" borderId="6" xfId="0" applyNumberFormat="1" applyFont="1" applyBorder="1" applyAlignment="1">
      <alignment shrinkToFi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78" fontId="7" fillId="3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/>
    <xf numFmtId="178" fontId="1" fillId="0" borderId="1" xfId="0" applyNumberFormat="1" applyFont="1" applyFill="1" applyBorder="1" applyAlignment="1">
      <alignment horizontal="center" vertical="center"/>
    </xf>
    <xf numFmtId="182" fontId="3" fillId="0" borderId="0" xfId="0" applyNumberFormat="1" applyFont="1"/>
    <xf numFmtId="183" fontId="1" fillId="0" borderId="0" xfId="0" applyNumberFormat="1" applyFont="1"/>
    <xf numFmtId="178" fontId="1" fillId="0" borderId="7" xfId="0" applyNumberFormat="1" applyFont="1" applyBorder="1"/>
    <xf numFmtId="176" fontId="8" fillId="0" borderId="5" xfId="0" applyNumberFormat="1" applyFont="1" applyFill="1" applyBorder="1"/>
    <xf numFmtId="177" fontId="7" fillId="0" borderId="5" xfId="0" applyNumberFormat="1" applyFont="1" applyFill="1" applyBorder="1"/>
    <xf numFmtId="178" fontId="8" fillId="0" borderId="5" xfId="0" applyNumberFormat="1" applyFont="1" applyFill="1" applyBorder="1"/>
    <xf numFmtId="179" fontId="8" fillId="0" borderId="0" xfId="0" applyNumberFormat="1" applyFont="1" applyFill="1"/>
    <xf numFmtId="0" fontId="3" fillId="0" borderId="0" xfId="0" applyFont="1" applyBorder="1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vertical="center"/>
    </xf>
    <xf numFmtId="0" fontId="3" fillId="5" borderId="0" xfId="0" applyFont="1" applyFill="1"/>
    <xf numFmtId="176" fontId="4" fillId="5" borderId="1" xfId="0" applyNumberFormat="1" applyFont="1" applyFill="1" applyBorder="1" applyAlignment="1" applyProtection="1">
      <alignment horizontal="center" vertical="center" shrinkToFit="1"/>
      <protection locked="0"/>
    </xf>
    <xf numFmtId="181" fontId="4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/>
      <protection locked="0"/>
    </xf>
    <xf numFmtId="178" fontId="4" fillId="0" borderId="1" xfId="0" applyNumberFormat="1" applyFont="1" applyFill="1" applyBorder="1" applyAlignment="1" applyProtection="1">
      <alignment horizontal="center" vertical="center" shrinkToFit="1"/>
      <protection hidden="1"/>
    </xf>
    <xf numFmtId="0" fontId="1" fillId="2" borderId="1" xfId="0" applyFont="1" applyFill="1" applyBorder="1" applyAlignment="1">
      <alignment horizontal="center" vertical="center"/>
    </xf>
    <xf numFmtId="176" fontId="1" fillId="0" borderId="2" xfId="0" applyNumberFormat="1" applyFont="1" applyBorder="1" applyAlignment="1" applyProtection="1">
      <alignment horizontal="center" vertical="center"/>
      <protection hidden="1"/>
    </xf>
    <xf numFmtId="176" fontId="1" fillId="0" borderId="4" xfId="0" applyNumberFormat="1" applyFont="1" applyBorder="1" applyAlignment="1" applyProtection="1">
      <alignment horizontal="center" vertical="center"/>
      <protection hidden="1"/>
    </xf>
    <xf numFmtId="176" fontId="1" fillId="0" borderId="3" xfId="0" applyNumberFormat="1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176" fontId="1" fillId="5" borderId="2" xfId="0" applyNumberFormat="1" applyFont="1" applyFill="1" applyBorder="1" applyAlignment="1" applyProtection="1">
      <alignment horizontal="center" vertical="center"/>
      <protection locked="0"/>
    </xf>
    <xf numFmtId="176" fontId="1" fillId="5" borderId="4" xfId="0" applyNumberFormat="1" applyFont="1" applyFill="1" applyBorder="1" applyAlignment="1" applyProtection="1">
      <alignment horizontal="center" vertical="center"/>
      <protection locked="0"/>
    </xf>
    <xf numFmtId="176" fontId="1" fillId="5" borderId="3" xfId="0" applyNumberFormat="1" applyFont="1" applyFill="1" applyBorder="1" applyAlignment="1" applyProtection="1">
      <alignment horizontal="center" vertical="center"/>
      <protection locked="0"/>
    </xf>
    <xf numFmtId="184" fontId="1" fillId="5" borderId="2" xfId="0" quotePrefix="1" applyNumberFormat="1" applyFont="1" applyFill="1" applyBorder="1" applyAlignment="1" applyProtection="1">
      <alignment horizontal="center" vertical="center"/>
      <protection locked="0"/>
    </xf>
    <xf numFmtId="184" fontId="1" fillId="5" borderId="4" xfId="0" applyNumberFormat="1" applyFont="1" applyFill="1" applyBorder="1" applyAlignment="1" applyProtection="1">
      <alignment horizontal="center" vertical="center"/>
      <protection locked="0"/>
    </xf>
    <xf numFmtId="184" fontId="1" fillId="5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5" borderId="8" xfId="0" applyFont="1" applyFill="1" applyBorder="1" applyAlignment="1" applyProtection="1">
      <alignment horizontal="right" vertical="center"/>
      <protection locked="0"/>
    </xf>
    <xf numFmtId="0" fontId="8" fillId="0" borderId="0" xfId="0" applyFont="1"/>
  </cellXfs>
  <cellStyles count="1">
    <cellStyle name="標準" xfId="0" builtinId="0"/>
  </cellStyles>
  <dxfs count="4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123264</xdr:colOff>
      <xdr:row>0</xdr:row>
      <xdr:rowOff>0</xdr:rowOff>
    </xdr:from>
    <xdr:ext cx="6071854" cy="473463"/>
    <xdr:sp macro="" textlink="">
      <xdr:nvSpPr>
        <xdr:cNvPr id="2" name="テキスト ボックス 1"/>
        <xdr:cNvSpPr txBox="1"/>
      </xdr:nvSpPr>
      <xdr:spPr>
        <a:xfrm>
          <a:off x="5188323" y="0"/>
          <a:ext cx="6071854" cy="47346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r"/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参考値算定用</a:t>
          </a:r>
          <a:r>
            <a:rPr kumimoji="1" lang="en-US" altLang="ja-JP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期待容量登録には別途ファイルを準備します</a:t>
          </a:r>
          <a:r>
            <a:rPr kumimoji="1" lang="en-US" altLang="ja-JP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18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showGridLines="0" tabSelected="1" zoomScale="85" zoomScaleNormal="85" workbookViewId="0"/>
  </sheetViews>
  <sheetFormatPr defaultRowHeight="15.75" x14ac:dyDescent="0.25"/>
  <cols>
    <col min="1" max="4" width="5.625" style="1" customWidth="1"/>
    <col min="5" max="5" width="10.25" style="1" customWidth="1"/>
    <col min="6" max="16" width="10.25" style="1" bestFit="1" customWidth="1"/>
    <col min="17" max="20" width="5.625" style="1" customWidth="1"/>
    <col min="21" max="16384" width="9" style="1"/>
  </cols>
  <sheetData>
    <row r="1" spans="1:17" ht="16.5" x14ac:dyDescent="0.25">
      <c r="A1" s="40"/>
      <c r="B1" s="6" t="s">
        <v>26</v>
      </c>
      <c r="E1" s="38"/>
      <c r="F1" s="7" t="s">
        <v>75</v>
      </c>
    </row>
    <row r="2" spans="1:17" ht="16.5" x14ac:dyDescent="0.25">
      <c r="A2" s="65" t="s">
        <v>0</v>
      </c>
      <c r="B2" s="66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6.5" x14ac:dyDescent="0.25">
      <c r="A3" s="37"/>
      <c r="B3" s="37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7" ht="16.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8"/>
      <c r="O5" s="4"/>
      <c r="P5" s="4"/>
      <c r="Q5" s="4"/>
    </row>
    <row r="6" spans="1:17" ht="16.5" x14ac:dyDescent="0.25">
      <c r="A6" s="67" t="s">
        <v>76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</row>
    <row r="7" spans="1:17" ht="16.5" x14ac:dyDescent="0.25">
      <c r="C7" s="4"/>
      <c r="D7" s="4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4"/>
    </row>
    <row r="8" spans="1:17" ht="16.5" x14ac:dyDescent="0.25">
      <c r="A8" s="43" t="s">
        <v>2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71" t="s">
        <v>2</v>
      </c>
      <c r="N8" s="71"/>
      <c r="O8" s="71"/>
      <c r="P8" s="71"/>
      <c r="Q8" s="71"/>
    </row>
    <row r="9" spans="1:17" ht="24" customHeight="1" x14ac:dyDescent="0.25">
      <c r="A9" s="45" t="s">
        <v>3</v>
      </c>
      <c r="B9" s="45"/>
      <c r="C9" s="45"/>
      <c r="D9" s="45"/>
      <c r="E9" s="68" t="s">
        <v>25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70"/>
      <c r="Q9" s="23" t="s">
        <v>4</v>
      </c>
    </row>
    <row r="10" spans="1:17" ht="24" customHeight="1" x14ac:dyDescent="0.25">
      <c r="A10" s="45" t="s">
        <v>5</v>
      </c>
      <c r="B10" s="45"/>
      <c r="C10" s="45"/>
      <c r="D10" s="45"/>
      <c r="E10" s="56">
        <v>9601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/>
      <c r="Q10" s="3"/>
    </row>
    <row r="11" spans="1:17" ht="30" customHeight="1" x14ac:dyDescent="0.25">
      <c r="A11" s="49" t="s">
        <v>6</v>
      </c>
      <c r="B11" s="49"/>
      <c r="C11" s="49"/>
      <c r="D11" s="49"/>
      <c r="E11" s="59" t="s">
        <v>54</v>
      </c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1"/>
      <c r="Q11" s="3"/>
    </row>
    <row r="12" spans="1:17" ht="24" customHeight="1" x14ac:dyDescent="0.25">
      <c r="A12" s="45" t="s">
        <v>7</v>
      </c>
      <c r="B12" s="45"/>
      <c r="C12" s="45"/>
      <c r="D12" s="45"/>
      <c r="E12" s="62" t="s">
        <v>96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4"/>
      <c r="Q12" s="3"/>
    </row>
    <row r="13" spans="1:17" ht="24" customHeight="1" x14ac:dyDescent="0.25">
      <c r="A13" s="45" t="s">
        <v>8</v>
      </c>
      <c r="B13" s="45"/>
      <c r="C13" s="45"/>
      <c r="D13" s="45"/>
      <c r="E13" s="50" t="s">
        <v>95</v>
      </c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2"/>
      <c r="Q13" s="3"/>
    </row>
    <row r="14" spans="1:17" ht="24" customHeight="1" x14ac:dyDescent="0.25">
      <c r="A14" s="45" t="s">
        <v>9</v>
      </c>
      <c r="B14" s="45"/>
      <c r="C14" s="45"/>
      <c r="D14" s="45"/>
      <c r="E14" s="53">
        <v>200000</v>
      </c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5"/>
      <c r="Q14" s="22" t="s">
        <v>24</v>
      </c>
    </row>
    <row r="15" spans="1:17" ht="24" customHeight="1" x14ac:dyDescent="0.25">
      <c r="A15" s="45" t="s">
        <v>55</v>
      </c>
      <c r="B15" s="45"/>
      <c r="C15" s="45"/>
      <c r="D15" s="45"/>
      <c r="E15" s="23" t="s">
        <v>12</v>
      </c>
      <c r="F15" s="23" t="s">
        <v>13</v>
      </c>
      <c r="G15" s="23" t="s">
        <v>14</v>
      </c>
      <c r="H15" s="23" t="s">
        <v>15</v>
      </c>
      <c r="I15" s="23" t="s">
        <v>16</v>
      </c>
      <c r="J15" s="23" t="s">
        <v>17</v>
      </c>
      <c r="K15" s="23" t="s">
        <v>18</v>
      </c>
      <c r="L15" s="23" t="s">
        <v>19</v>
      </c>
      <c r="M15" s="23" t="s">
        <v>20</v>
      </c>
      <c r="N15" s="23" t="s">
        <v>21</v>
      </c>
      <c r="O15" s="23" t="s">
        <v>22</v>
      </c>
      <c r="P15" s="23" t="s">
        <v>23</v>
      </c>
      <c r="Q15" s="3"/>
    </row>
    <row r="16" spans="1:17" ht="24" customHeight="1" x14ac:dyDescent="0.25">
      <c r="A16" s="45"/>
      <c r="B16" s="45"/>
      <c r="C16" s="45"/>
      <c r="D16" s="45"/>
      <c r="E16" s="41">
        <v>195000</v>
      </c>
      <c r="F16" s="41">
        <v>195000</v>
      </c>
      <c r="G16" s="41">
        <v>195000</v>
      </c>
      <c r="H16" s="41">
        <v>195000</v>
      </c>
      <c r="I16" s="41">
        <v>195000</v>
      </c>
      <c r="J16" s="41">
        <v>195000</v>
      </c>
      <c r="K16" s="41">
        <v>195000</v>
      </c>
      <c r="L16" s="41">
        <v>195000</v>
      </c>
      <c r="M16" s="41">
        <v>195000</v>
      </c>
      <c r="N16" s="41">
        <v>195000</v>
      </c>
      <c r="O16" s="41">
        <v>195000</v>
      </c>
      <c r="P16" s="41">
        <v>195000</v>
      </c>
      <c r="Q16" s="22" t="s">
        <v>24</v>
      </c>
    </row>
    <row r="17" spans="1:18" ht="24" customHeight="1" x14ac:dyDescent="0.25">
      <c r="A17" s="49" t="s">
        <v>56</v>
      </c>
      <c r="B17" s="45"/>
      <c r="C17" s="45"/>
      <c r="D17" s="45"/>
      <c r="E17" s="23" t="s">
        <v>12</v>
      </c>
      <c r="F17" s="23" t="s">
        <v>13</v>
      </c>
      <c r="G17" s="23" t="s">
        <v>14</v>
      </c>
      <c r="H17" s="23" t="s">
        <v>15</v>
      </c>
      <c r="I17" s="23" t="s">
        <v>16</v>
      </c>
      <c r="J17" s="23" t="s">
        <v>17</v>
      </c>
      <c r="K17" s="23" t="s">
        <v>18</v>
      </c>
      <c r="L17" s="23" t="s">
        <v>19</v>
      </c>
      <c r="M17" s="23" t="s">
        <v>20</v>
      </c>
      <c r="N17" s="23" t="s">
        <v>21</v>
      </c>
      <c r="O17" s="23" t="s">
        <v>22</v>
      </c>
      <c r="P17" s="23" t="s">
        <v>23</v>
      </c>
      <c r="Q17" s="3"/>
    </row>
    <row r="18" spans="1:18" ht="24" customHeight="1" x14ac:dyDescent="0.25">
      <c r="A18" s="45"/>
      <c r="B18" s="45"/>
      <c r="C18" s="45"/>
      <c r="D18" s="45"/>
      <c r="E18" s="42">
        <v>8</v>
      </c>
      <c r="F18" s="42">
        <v>8</v>
      </c>
      <c r="G18" s="42">
        <v>8</v>
      </c>
      <c r="H18" s="42">
        <v>8</v>
      </c>
      <c r="I18" s="42">
        <v>8</v>
      </c>
      <c r="J18" s="42">
        <v>8</v>
      </c>
      <c r="K18" s="42">
        <v>8</v>
      </c>
      <c r="L18" s="42">
        <v>8</v>
      </c>
      <c r="M18" s="42">
        <v>8</v>
      </c>
      <c r="N18" s="42">
        <v>8</v>
      </c>
      <c r="O18" s="42">
        <v>8</v>
      </c>
      <c r="P18" s="42">
        <v>8</v>
      </c>
      <c r="Q18" s="22" t="s">
        <v>78</v>
      </c>
      <c r="R18" s="39"/>
    </row>
    <row r="19" spans="1:18" ht="24" customHeight="1" x14ac:dyDescent="0.25">
      <c r="A19" s="49" t="s">
        <v>57</v>
      </c>
      <c r="B19" s="45"/>
      <c r="C19" s="45"/>
      <c r="D19" s="45"/>
      <c r="E19" s="23" t="s">
        <v>12</v>
      </c>
      <c r="F19" s="23" t="s">
        <v>13</v>
      </c>
      <c r="G19" s="23" t="s">
        <v>14</v>
      </c>
      <c r="H19" s="23" t="s">
        <v>15</v>
      </c>
      <c r="I19" s="23" t="s">
        <v>16</v>
      </c>
      <c r="J19" s="23" t="s">
        <v>17</v>
      </c>
      <c r="K19" s="23" t="s">
        <v>18</v>
      </c>
      <c r="L19" s="23" t="s">
        <v>19</v>
      </c>
      <c r="M19" s="23" t="s">
        <v>20</v>
      </c>
      <c r="N19" s="23" t="s">
        <v>21</v>
      </c>
      <c r="O19" s="23" t="s">
        <v>22</v>
      </c>
      <c r="P19" s="23" t="s">
        <v>23</v>
      </c>
      <c r="Q19" s="3"/>
    </row>
    <row r="20" spans="1:18" ht="24" customHeight="1" x14ac:dyDescent="0.25">
      <c r="A20" s="45"/>
      <c r="B20" s="45"/>
      <c r="C20" s="45"/>
      <c r="D20" s="45"/>
      <c r="E20" s="27">
        <f>E18*E16</f>
        <v>1560000</v>
      </c>
      <c r="F20" s="27">
        <f t="shared" ref="F20:P20" si="0">F18*F16</f>
        <v>1560000</v>
      </c>
      <c r="G20" s="27">
        <f t="shared" si="0"/>
        <v>1560000</v>
      </c>
      <c r="H20" s="27">
        <f t="shared" si="0"/>
        <v>1560000</v>
      </c>
      <c r="I20" s="27">
        <f t="shared" si="0"/>
        <v>1560000</v>
      </c>
      <c r="J20" s="27">
        <f t="shared" si="0"/>
        <v>1560000</v>
      </c>
      <c r="K20" s="27">
        <f t="shared" si="0"/>
        <v>1560000</v>
      </c>
      <c r="L20" s="27">
        <f t="shared" si="0"/>
        <v>1560000</v>
      </c>
      <c r="M20" s="27">
        <f t="shared" si="0"/>
        <v>1560000</v>
      </c>
      <c r="N20" s="27">
        <f t="shared" si="0"/>
        <v>1560000</v>
      </c>
      <c r="O20" s="27">
        <f t="shared" si="0"/>
        <v>1560000</v>
      </c>
      <c r="P20" s="27">
        <f t="shared" si="0"/>
        <v>1560000</v>
      </c>
      <c r="Q20" s="22" t="s">
        <v>77</v>
      </c>
    </row>
    <row r="21" spans="1:18" ht="24" customHeight="1" x14ac:dyDescent="0.25">
      <c r="A21" s="49" t="s">
        <v>58</v>
      </c>
      <c r="B21" s="45"/>
      <c r="C21" s="45"/>
      <c r="D21" s="45"/>
      <c r="E21" s="23" t="s">
        <v>12</v>
      </c>
      <c r="F21" s="23" t="s">
        <v>13</v>
      </c>
      <c r="G21" s="23" t="s">
        <v>14</v>
      </c>
      <c r="H21" s="23" t="s">
        <v>15</v>
      </c>
      <c r="I21" s="23" t="s">
        <v>16</v>
      </c>
      <c r="J21" s="23" t="s">
        <v>17</v>
      </c>
      <c r="K21" s="23" t="s">
        <v>18</v>
      </c>
      <c r="L21" s="23" t="s">
        <v>19</v>
      </c>
      <c r="M21" s="23" t="s">
        <v>20</v>
      </c>
      <c r="N21" s="23" t="s">
        <v>21</v>
      </c>
      <c r="O21" s="23" t="s">
        <v>22</v>
      </c>
      <c r="P21" s="23" t="s">
        <v>23</v>
      </c>
      <c r="Q21" s="3"/>
    </row>
    <row r="22" spans="1:18" ht="24" customHeight="1" x14ac:dyDescent="0.25">
      <c r="A22" s="45"/>
      <c r="B22" s="45"/>
      <c r="C22" s="45"/>
      <c r="D22" s="45"/>
      <c r="E22" s="44">
        <f>HLOOKUP(E$18,調整係数一覧!$A$129:$N$141,COLUMN(E$22)-3,0)</f>
        <v>0.77500000000000002</v>
      </c>
      <c r="F22" s="44">
        <f>HLOOKUP(F$18,調整係数一覧!$A$129:$N$141,COLUMN(F$22)-3,0)</f>
        <v>0.69499999999999995</v>
      </c>
      <c r="G22" s="44">
        <f>HLOOKUP(G$18,調整係数一覧!$A$129:$N$141,COLUMN(G$22)-3,0)</f>
        <v>0.84199999999999997</v>
      </c>
      <c r="H22" s="44">
        <f>HLOOKUP(H$18,調整係数一覧!$A$129:$N$141,COLUMN(H$22)-3,0)</f>
        <v>0.97899999999999998</v>
      </c>
      <c r="I22" s="44">
        <f>HLOOKUP(I$18,調整係数一覧!$A$129:$N$141,COLUMN(I$22)-3,0)</f>
        <v>0.97499999999999998</v>
      </c>
      <c r="J22" s="44">
        <f>HLOOKUP(J$18,調整係数一覧!$A$129:$N$141,COLUMN(J$22)-3,0)</f>
        <v>0.93899999999999995</v>
      </c>
      <c r="K22" s="44">
        <f>HLOOKUP(K$18,調整係数一覧!$A$129:$N$141,COLUMN(K$22)-3,0)</f>
        <v>0.82699999999999996</v>
      </c>
      <c r="L22" s="44">
        <f>HLOOKUP(L$18,調整係数一覧!$A$129:$N$141,COLUMN(L$22)-3,0)</f>
        <v>0.67800000000000005</v>
      </c>
      <c r="M22" s="44">
        <f>HLOOKUP(M$18,調整係数一覧!$A$129:$N$141,COLUMN(M$22)-3,0)</f>
        <v>0.82099999999999995</v>
      </c>
      <c r="N22" s="44">
        <f>HLOOKUP(N$18,調整係数一覧!$A$129:$N$141,COLUMN(N$22)-3,0)</f>
        <v>0.81</v>
      </c>
      <c r="O22" s="44">
        <f>HLOOKUP(O$18,調整係数一覧!$A$129:$N$141,COLUMN(O$22)-3,0)</f>
        <v>0.8</v>
      </c>
      <c r="P22" s="44">
        <f>HLOOKUP(P$18,調整係数一覧!$A$129:$N$141,COLUMN(P$22)-3,0)</f>
        <v>0.745</v>
      </c>
      <c r="Q22" s="22" t="s">
        <v>79</v>
      </c>
    </row>
    <row r="23" spans="1:18" ht="24" customHeight="1" x14ac:dyDescent="0.25">
      <c r="A23" s="45" t="s">
        <v>10</v>
      </c>
      <c r="B23" s="45"/>
      <c r="C23" s="45"/>
      <c r="D23" s="45"/>
      <c r="E23" s="46">
        <f>'計算用(期待容量)'!B97</f>
        <v>160647.5</v>
      </c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8"/>
      <c r="Q23" s="22" t="s">
        <v>24</v>
      </c>
    </row>
    <row r="24" spans="1:18" ht="24" customHeight="1" x14ac:dyDescent="0.25">
      <c r="A24" s="45" t="s">
        <v>59</v>
      </c>
      <c r="B24" s="45"/>
      <c r="C24" s="45"/>
      <c r="D24" s="45"/>
      <c r="E24" s="23" t="s">
        <v>12</v>
      </c>
      <c r="F24" s="23" t="s">
        <v>13</v>
      </c>
      <c r="G24" s="23" t="s">
        <v>14</v>
      </c>
      <c r="H24" s="23" t="s">
        <v>15</v>
      </c>
      <c r="I24" s="23" t="s">
        <v>16</v>
      </c>
      <c r="J24" s="23" t="s">
        <v>17</v>
      </c>
      <c r="K24" s="23" t="s">
        <v>18</v>
      </c>
      <c r="L24" s="23" t="s">
        <v>19</v>
      </c>
      <c r="M24" s="23" t="s">
        <v>20</v>
      </c>
      <c r="N24" s="23" t="s">
        <v>21</v>
      </c>
      <c r="O24" s="23" t="s">
        <v>22</v>
      </c>
      <c r="P24" s="23" t="s">
        <v>23</v>
      </c>
      <c r="Q24" s="3"/>
    </row>
    <row r="25" spans="1:18" ht="24" customHeight="1" x14ac:dyDescent="0.25">
      <c r="A25" s="45"/>
      <c r="B25" s="45"/>
      <c r="C25" s="45"/>
      <c r="D25" s="45"/>
      <c r="E25" s="41">
        <v>185000</v>
      </c>
      <c r="F25" s="41">
        <v>185000</v>
      </c>
      <c r="G25" s="41">
        <v>185000</v>
      </c>
      <c r="H25" s="41">
        <v>185000</v>
      </c>
      <c r="I25" s="41">
        <v>185000</v>
      </c>
      <c r="J25" s="41">
        <v>185000</v>
      </c>
      <c r="K25" s="41">
        <v>185000</v>
      </c>
      <c r="L25" s="41">
        <v>185000</v>
      </c>
      <c r="M25" s="41">
        <v>185000</v>
      </c>
      <c r="N25" s="41">
        <v>185000</v>
      </c>
      <c r="O25" s="41">
        <v>185000</v>
      </c>
      <c r="P25" s="41">
        <v>185000</v>
      </c>
      <c r="Q25" s="22" t="s">
        <v>24</v>
      </c>
    </row>
    <row r="26" spans="1:18" ht="24" customHeight="1" x14ac:dyDescent="0.25">
      <c r="A26" s="49" t="s">
        <v>60</v>
      </c>
      <c r="B26" s="45"/>
      <c r="C26" s="45"/>
      <c r="D26" s="45"/>
      <c r="E26" s="23" t="s">
        <v>12</v>
      </c>
      <c r="F26" s="23" t="s">
        <v>13</v>
      </c>
      <c r="G26" s="23" t="s">
        <v>14</v>
      </c>
      <c r="H26" s="23" t="s">
        <v>15</v>
      </c>
      <c r="I26" s="23" t="s">
        <v>16</v>
      </c>
      <c r="J26" s="23" t="s">
        <v>17</v>
      </c>
      <c r="K26" s="23" t="s">
        <v>18</v>
      </c>
      <c r="L26" s="23" t="s">
        <v>19</v>
      </c>
      <c r="M26" s="23" t="s">
        <v>20</v>
      </c>
      <c r="N26" s="23" t="s">
        <v>21</v>
      </c>
      <c r="O26" s="23" t="s">
        <v>22</v>
      </c>
      <c r="P26" s="23" t="s">
        <v>23</v>
      </c>
      <c r="Q26" s="3"/>
    </row>
    <row r="27" spans="1:18" ht="24" customHeight="1" x14ac:dyDescent="0.25">
      <c r="A27" s="45"/>
      <c r="B27" s="45"/>
      <c r="C27" s="45"/>
      <c r="D27" s="45"/>
      <c r="E27" s="42">
        <v>7</v>
      </c>
      <c r="F27" s="42">
        <v>7</v>
      </c>
      <c r="G27" s="42">
        <v>7</v>
      </c>
      <c r="H27" s="42">
        <v>7</v>
      </c>
      <c r="I27" s="42">
        <v>7</v>
      </c>
      <c r="J27" s="42">
        <v>7</v>
      </c>
      <c r="K27" s="42">
        <v>7</v>
      </c>
      <c r="L27" s="42">
        <v>7</v>
      </c>
      <c r="M27" s="42">
        <v>7</v>
      </c>
      <c r="N27" s="42">
        <v>7</v>
      </c>
      <c r="O27" s="42">
        <v>7</v>
      </c>
      <c r="P27" s="42">
        <v>7</v>
      </c>
      <c r="Q27" s="22" t="s">
        <v>78</v>
      </c>
      <c r="R27" s="39"/>
    </row>
    <row r="28" spans="1:18" ht="24" customHeight="1" x14ac:dyDescent="0.25">
      <c r="A28" s="49" t="s">
        <v>61</v>
      </c>
      <c r="B28" s="45"/>
      <c r="C28" s="45"/>
      <c r="D28" s="45"/>
      <c r="E28" s="23" t="s">
        <v>12</v>
      </c>
      <c r="F28" s="23" t="s">
        <v>13</v>
      </c>
      <c r="G28" s="23" t="s">
        <v>14</v>
      </c>
      <c r="H28" s="23" t="s">
        <v>15</v>
      </c>
      <c r="I28" s="23" t="s">
        <v>16</v>
      </c>
      <c r="J28" s="23" t="s">
        <v>17</v>
      </c>
      <c r="K28" s="23" t="s">
        <v>18</v>
      </c>
      <c r="L28" s="23" t="s">
        <v>19</v>
      </c>
      <c r="M28" s="23" t="s">
        <v>20</v>
      </c>
      <c r="N28" s="23" t="s">
        <v>21</v>
      </c>
      <c r="O28" s="23" t="s">
        <v>22</v>
      </c>
      <c r="P28" s="23" t="s">
        <v>23</v>
      </c>
      <c r="Q28" s="3"/>
    </row>
    <row r="29" spans="1:18" ht="24" customHeight="1" x14ac:dyDescent="0.25">
      <c r="A29" s="45"/>
      <c r="B29" s="45"/>
      <c r="C29" s="45"/>
      <c r="D29" s="45"/>
      <c r="E29" s="27">
        <f>E27*E25</f>
        <v>1295000</v>
      </c>
      <c r="F29" s="27">
        <f t="shared" ref="F29:P29" si="1">F27*F25</f>
        <v>1295000</v>
      </c>
      <c r="G29" s="27">
        <f t="shared" si="1"/>
        <v>1295000</v>
      </c>
      <c r="H29" s="27">
        <f t="shared" si="1"/>
        <v>1295000</v>
      </c>
      <c r="I29" s="27">
        <f t="shared" si="1"/>
        <v>1295000</v>
      </c>
      <c r="J29" s="27">
        <f t="shared" si="1"/>
        <v>1295000</v>
      </c>
      <c r="K29" s="27">
        <f t="shared" si="1"/>
        <v>1295000</v>
      </c>
      <c r="L29" s="27">
        <f t="shared" si="1"/>
        <v>1295000</v>
      </c>
      <c r="M29" s="27">
        <f t="shared" si="1"/>
        <v>1295000</v>
      </c>
      <c r="N29" s="27">
        <f t="shared" si="1"/>
        <v>1295000</v>
      </c>
      <c r="O29" s="27">
        <f t="shared" si="1"/>
        <v>1295000</v>
      </c>
      <c r="P29" s="27">
        <f t="shared" si="1"/>
        <v>1295000</v>
      </c>
      <c r="Q29" s="22" t="s">
        <v>77</v>
      </c>
      <c r="R29" s="39"/>
    </row>
    <row r="30" spans="1:18" ht="24" customHeight="1" x14ac:dyDescent="0.25">
      <c r="A30" s="49" t="s">
        <v>62</v>
      </c>
      <c r="B30" s="45"/>
      <c r="C30" s="45"/>
      <c r="D30" s="45"/>
      <c r="E30" s="23" t="s">
        <v>12</v>
      </c>
      <c r="F30" s="23" t="s">
        <v>13</v>
      </c>
      <c r="G30" s="23" t="s">
        <v>14</v>
      </c>
      <c r="H30" s="23" t="s">
        <v>15</v>
      </c>
      <c r="I30" s="23" t="s">
        <v>16</v>
      </c>
      <c r="J30" s="23" t="s">
        <v>17</v>
      </c>
      <c r="K30" s="23" t="s">
        <v>18</v>
      </c>
      <c r="L30" s="23" t="s">
        <v>19</v>
      </c>
      <c r="M30" s="23" t="s">
        <v>20</v>
      </c>
      <c r="N30" s="23" t="s">
        <v>21</v>
      </c>
      <c r="O30" s="23" t="s">
        <v>22</v>
      </c>
      <c r="P30" s="23" t="s">
        <v>23</v>
      </c>
      <c r="Q30" s="3"/>
    </row>
    <row r="31" spans="1:18" ht="24" customHeight="1" x14ac:dyDescent="0.25">
      <c r="A31" s="45"/>
      <c r="B31" s="45"/>
      <c r="C31" s="45"/>
      <c r="D31" s="45"/>
      <c r="E31" s="44">
        <f>HLOOKUP(E$27,調整係数一覧!$A$129:$N$141,COLUMN(E$31)-3,0)</f>
        <v>0.73299999999999998</v>
      </c>
      <c r="F31" s="44">
        <f>HLOOKUP(F$27,調整係数一覧!$A$129:$N$141,COLUMN(F$31)-3,0)</f>
        <v>0.66300000000000003</v>
      </c>
      <c r="G31" s="44">
        <f>HLOOKUP(G$27,調整係数一覧!$A$129:$N$141,COLUMN(G$31)-3,0)</f>
        <v>0.77600000000000002</v>
      </c>
      <c r="H31" s="44">
        <f>HLOOKUP(H$27,調整係数一覧!$A$129:$N$141,COLUMN(H$31)-3,0)</f>
        <v>0.93400000000000005</v>
      </c>
      <c r="I31" s="44">
        <f>HLOOKUP(I$27,調整係数一覧!$A$129:$N$141,COLUMN(I$31)-3,0)</f>
        <v>0.92200000000000004</v>
      </c>
      <c r="J31" s="44">
        <f>HLOOKUP(J$27,調整係数一覧!$A$129:$N$141,COLUMN(J$31)-3,0)</f>
        <v>0.86699999999999999</v>
      </c>
      <c r="K31" s="44">
        <f>HLOOKUP(K$27,調整係数一覧!$A$129:$N$141,COLUMN(K$31)-3,0)</f>
        <v>0.78100000000000003</v>
      </c>
      <c r="L31" s="44">
        <f>HLOOKUP(L$27,調整係数一覧!$A$129:$N$141,COLUMN(L$31)-3,0)</f>
        <v>0.61</v>
      </c>
      <c r="M31" s="44">
        <f>HLOOKUP(M$27,調整係数一覧!$A$129:$N$141,COLUMN(M$31)-3,0)</f>
        <v>0.76900000000000002</v>
      </c>
      <c r="N31" s="44">
        <f>HLOOKUP(N$27,調整係数一覧!$A$129:$N$141,COLUMN(N$31)-3,0)</f>
        <v>0.74399999999999999</v>
      </c>
      <c r="O31" s="44">
        <f>HLOOKUP(O$27,調整係数一覧!$A$129:$N$141,COLUMN(O$31)-3,0)</f>
        <v>0.73099999999999998</v>
      </c>
      <c r="P31" s="44">
        <f>HLOOKUP(P$27,調整係数一覧!$A$129:$N$141,COLUMN(P$31)-3,0)</f>
        <v>0.68300000000000005</v>
      </c>
      <c r="Q31" s="22" t="s">
        <v>80</v>
      </c>
    </row>
    <row r="32" spans="1:18" ht="24" customHeight="1" x14ac:dyDescent="0.25">
      <c r="A32" s="45" t="s">
        <v>11</v>
      </c>
      <c r="B32" s="45"/>
      <c r="C32" s="45"/>
      <c r="D32" s="45"/>
      <c r="E32" s="46">
        <f>'計算用(応札容量)'!B97</f>
        <v>142033.79999999999</v>
      </c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8"/>
      <c r="Q32" s="22" t="s">
        <v>24</v>
      </c>
    </row>
    <row r="33" spans="1:2" x14ac:dyDescent="0.25">
      <c r="A33" s="1" t="s">
        <v>27</v>
      </c>
    </row>
    <row r="34" spans="1:2" x14ac:dyDescent="0.25">
      <c r="A34" s="1" t="s">
        <v>82</v>
      </c>
    </row>
    <row r="35" spans="1:2" x14ac:dyDescent="0.25">
      <c r="B35" s="1" t="s">
        <v>83</v>
      </c>
    </row>
    <row r="36" spans="1:2" x14ac:dyDescent="0.25">
      <c r="B36" s="72" t="s">
        <v>99</v>
      </c>
    </row>
    <row r="37" spans="1:2" x14ac:dyDescent="0.25">
      <c r="B37" s="72" t="s">
        <v>100</v>
      </c>
    </row>
    <row r="38" spans="1:2" x14ac:dyDescent="0.25">
      <c r="B38" s="1" t="s">
        <v>84</v>
      </c>
    </row>
    <row r="39" spans="1:2" x14ac:dyDescent="0.25">
      <c r="B39" s="1" t="s">
        <v>85</v>
      </c>
    </row>
    <row r="40" spans="1:2" x14ac:dyDescent="0.25">
      <c r="B40" s="1" t="s">
        <v>86</v>
      </c>
    </row>
    <row r="41" spans="1:2" x14ac:dyDescent="0.25">
      <c r="B41" s="1" t="s">
        <v>97</v>
      </c>
    </row>
    <row r="42" spans="1:2" x14ac:dyDescent="0.25">
      <c r="B42" s="1" t="s">
        <v>87</v>
      </c>
    </row>
    <row r="43" spans="1:2" x14ac:dyDescent="0.25">
      <c r="B43" s="1" t="s">
        <v>88</v>
      </c>
    </row>
    <row r="44" spans="1:2" x14ac:dyDescent="0.25">
      <c r="B44" s="1" t="s">
        <v>89</v>
      </c>
    </row>
    <row r="46" spans="1:2" x14ac:dyDescent="0.25">
      <c r="A46" s="1" t="s">
        <v>90</v>
      </c>
    </row>
    <row r="47" spans="1:2" x14ac:dyDescent="0.25">
      <c r="B47" s="1" t="s">
        <v>91</v>
      </c>
    </row>
    <row r="48" spans="1:2" x14ac:dyDescent="0.25">
      <c r="B48" s="1" t="s">
        <v>98</v>
      </c>
    </row>
    <row r="49" spans="2:2" x14ac:dyDescent="0.25">
      <c r="B49" s="1" t="s">
        <v>81</v>
      </c>
    </row>
    <row r="50" spans="2:2" x14ac:dyDescent="0.25">
      <c r="B50" s="1" t="s">
        <v>92</v>
      </c>
    </row>
    <row r="51" spans="2:2" x14ac:dyDescent="0.25">
      <c r="B51" s="1" t="s">
        <v>93</v>
      </c>
    </row>
    <row r="52" spans="2:2" x14ac:dyDescent="0.25">
      <c r="B52" s="1" t="s">
        <v>94</v>
      </c>
    </row>
  </sheetData>
  <sheetProtection password="B63D" sheet="1" objects="1" scenarios="1"/>
  <mergeCells count="28">
    <mergeCell ref="A2:B2"/>
    <mergeCell ref="A4:Q4"/>
    <mergeCell ref="A6:Q6"/>
    <mergeCell ref="A9:D9"/>
    <mergeCell ref="E9:P9"/>
    <mergeCell ref="M8:Q8"/>
    <mergeCell ref="A10:D10"/>
    <mergeCell ref="E10:P10"/>
    <mergeCell ref="A11:D11"/>
    <mergeCell ref="E11:P11"/>
    <mergeCell ref="A12:D12"/>
    <mergeCell ref="E12:P12"/>
    <mergeCell ref="A13:D13"/>
    <mergeCell ref="E13:P13"/>
    <mergeCell ref="A14:D14"/>
    <mergeCell ref="E14:P14"/>
    <mergeCell ref="A15:D16"/>
    <mergeCell ref="A32:D32"/>
    <mergeCell ref="E32:P32"/>
    <mergeCell ref="A17:D18"/>
    <mergeCell ref="A19:D20"/>
    <mergeCell ref="A21:D22"/>
    <mergeCell ref="A24:D25"/>
    <mergeCell ref="A26:D27"/>
    <mergeCell ref="A28:D29"/>
    <mergeCell ref="A30:D31"/>
    <mergeCell ref="A23:D23"/>
    <mergeCell ref="E23:P23"/>
  </mergeCells>
  <phoneticPr fontId="2"/>
  <conditionalFormatting sqref="E16:P16">
    <cfRule type="cellIs" dxfId="3" priority="4" operator="greaterThan">
      <formula>$E$14</formula>
    </cfRule>
  </conditionalFormatting>
  <conditionalFormatting sqref="E25:P25">
    <cfRule type="cellIs" dxfId="2" priority="3" operator="greaterThan">
      <formula>E16</formula>
    </cfRule>
  </conditionalFormatting>
  <conditionalFormatting sqref="E27:P27">
    <cfRule type="expression" dxfId="1" priority="2">
      <formula>E20&lt;E29</formula>
    </cfRule>
  </conditionalFormatting>
  <conditionalFormatting sqref="E29:P29">
    <cfRule type="cellIs" dxfId="0" priority="1" operator="greaterThan">
      <formula>E20</formula>
    </cfRule>
  </conditionalFormatting>
  <dataValidations count="4">
    <dataValidation type="list" allowBlank="1" showInputMessage="1" showErrorMessage="1" sqref="E13:P13">
      <formula1>"北海道,東北,東京,中部,北陸,関西,中国,四国,九州"</formula1>
    </dataValidation>
    <dataValidation type="custom" allowBlank="1" showInputMessage="1" showErrorMessage="1" error="設備容量を超過しております。_x000a_再度、入力をお願いします。" sqref="E16:P16">
      <formula1>E16&lt;=E14</formula1>
    </dataValidation>
    <dataValidation type="custom" allowBlank="1" showInputMessage="1" showErrorMessage="1" error="送電可能電力を超過しております。_x000a_再度、入力をお願いします。" sqref="E25:P25">
      <formula1>E25&lt;=E16</formula1>
    </dataValidation>
    <dataValidation type="whole" allowBlank="1" showInputMessage="1" showErrorMessage="1" sqref="E18:P18 E27:P27">
      <formula1>3</formula1>
      <formula2>15</formula2>
    </dataValidation>
  </dataValidations>
  <pageMargins left="0.11811023622047245" right="0.11811023622047245" top="0.35433070866141736" bottom="0.35433070866141736" header="0.31496062992125984" footer="0.31496062992125984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topLeftCell="A67" zoomScale="85" zoomScaleNormal="85" workbookViewId="0">
      <selection activeCell="O54" sqref="O54"/>
    </sheetView>
  </sheetViews>
  <sheetFormatPr defaultRowHeight="15.75" x14ac:dyDescent="0.25"/>
  <cols>
    <col min="1" max="1" width="24.125" style="1" bestFit="1" customWidth="1"/>
    <col min="2" max="3" width="9.75" style="1" customWidth="1"/>
    <col min="4" max="4" width="13.375" style="1" bestFit="1" customWidth="1"/>
    <col min="5" max="10" width="9.75" style="1" bestFit="1" customWidth="1"/>
    <col min="11" max="11" width="9.875" style="1" customWidth="1"/>
    <col min="12" max="12" width="10" style="1" bestFit="1" customWidth="1"/>
    <col min="13" max="13" width="17.875" style="1" customWidth="1"/>
    <col min="14" max="14" width="4.375" style="1" customWidth="1"/>
    <col min="15" max="15" width="17.875" style="1" bestFit="1" customWidth="1"/>
    <col min="16" max="16384" width="9" style="1"/>
  </cols>
  <sheetData>
    <row r="1" spans="1:11" x14ac:dyDescent="0.25">
      <c r="A1" s="5"/>
      <c r="B1" s="7" t="s">
        <v>28</v>
      </c>
      <c r="J1" s="8" t="s">
        <v>38</v>
      </c>
    </row>
    <row r="2" spans="1:11" x14ac:dyDescent="0.25">
      <c r="B2" s="9" t="s">
        <v>29</v>
      </c>
      <c r="C2" s="9" t="s">
        <v>30</v>
      </c>
      <c r="D2" s="9" t="s">
        <v>31</v>
      </c>
      <c r="E2" s="9" t="s">
        <v>32</v>
      </c>
      <c r="F2" s="9" t="s">
        <v>33</v>
      </c>
      <c r="G2" s="9" t="s">
        <v>34</v>
      </c>
      <c r="H2" s="9" t="s">
        <v>35</v>
      </c>
      <c r="I2" s="9" t="s">
        <v>36</v>
      </c>
      <c r="J2" s="9" t="s">
        <v>37</v>
      </c>
    </row>
    <row r="3" spans="1:11" x14ac:dyDescent="0.25">
      <c r="A3" s="1" t="s">
        <v>42</v>
      </c>
    </row>
    <row r="4" spans="1:11" x14ac:dyDescent="0.25">
      <c r="A4" s="8" t="s">
        <v>12</v>
      </c>
      <c r="B4" s="10">
        <v>4030</v>
      </c>
      <c r="C4" s="10">
        <v>10584.581818181818</v>
      </c>
      <c r="D4" s="10">
        <v>38306.111843344006</v>
      </c>
      <c r="E4" s="10">
        <v>18392.15032154341</v>
      </c>
      <c r="F4" s="10">
        <v>3927.7777777777778</v>
      </c>
      <c r="G4" s="10">
        <v>18399.905123339657</v>
      </c>
      <c r="H4" s="10">
        <v>7574.4</v>
      </c>
      <c r="I4" s="10">
        <v>3493.0417495029819</v>
      </c>
      <c r="J4" s="10">
        <v>10440</v>
      </c>
    </row>
    <row r="5" spans="1:11" x14ac:dyDescent="0.25">
      <c r="A5" s="8" t="s">
        <v>13</v>
      </c>
      <c r="B5" s="10">
        <v>3690</v>
      </c>
      <c r="C5" s="10">
        <v>9845.6581818181821</v>
      </c>
      <c r="D5" s="10">
        <v>36325.104500094145</v>
      </c>
      <c r="E5" s="10">
        <v>19072.970257234727</v>
      </c>
      <c r="F5" s="10">
        <v>3722.3710317460318</v>
      </c>
      <c r="G5" s="10">
        <v>18350.094876660343</v>
      </c>
      <c r="H5" s="10">
        <v>7584.4190476190479</v>
      </c>
      <c r="I5" s="10">
        <v>3542.9423459244531</v>
      </c>
      <c r="J5" s="10">
        <v>10890</v>
      </c>
    </row>
    <row r="6" spans="1:11" x14ac:dyDescent="0.25">
      <c r="A6" s="8" t="s">
        <v>14</v>
      </c>
      <c r="B6" s="10">
        <v>3650</v>
      </c>
      <c r="C6" s="10">
        <v>10664.465454545454</v>
      </c>
      <c r="D6" s="10">
        <v>40625.582752777256</v>
      </c>
      <c r="E6" s="10">
        <v>20584.790996784566</v>
      </c>
      <c r="F6" s="10">
        <v>4108.1349206349205</v>
      </c>
      <c r="G6" s="10">
        <v>21468.21631878558</v>
      </c>
      <c r="H6" s="10">
        <v>8436.0380952380947</v>
      </c>
      <c r="I6" s="10">
        <v>4012.0079522862825</v>
      </c>
      <c r="J6" s="10">
        <v>12280</v>
      </c>
    </row>
    <row r="7" spans="1:11" x14ac:dyDescent="0.25">
      <c r="A7" s="8" t="s">
        <v>15</v>
      </c>
      <c r="B7" s="10">
        <v>4060.3095238095239</v>
      </c>
      <c r="C7" s="10">
        <v>12700.340030911901</v>
      </c>
      <c r="D7" s="10">
        <v>52870</v>
      </c>
      <c r="E7" s="10">
        <v>24910</v>
      </c>
      <c r="F7" s="10">
        <v>5050</v>
      </c>
      <c r="G7" s="10">
        <v>26250</v>
      </c>
      <c r="H7" s="10">
        <v>10520</v>
      </c>
      <c r="I7" s="10">
        <v>5020</v>
      </c>
      <c r="J7" s="10">
        <v>15530</v>
      </c>
    </row>
    <row r="8" spans="1:11" x14ac:dyDescent="0.25">
      <c r="A8" s="8" t="s">
        <v>16</v>
      </c>
      <c r="B8" s="10">
        <v>4190</v>
      </c>
      <c r="C8" s="10">
        <v>12920</v>
      </c>
      <c r="D8" s="10">
        <v>52870</v>
      </c>
      <c r="E8" s="10">
        <v>24910</v>
      </c>
      <c r="F8" s="10">
        <v>5050</v>
      </c>
      <c r="G8" s="10">
        <v>26250</v>
      </c>
      <c r="H8" s="10">
        <v>10520</v>
      </c>
      <c r="I8" s="10">
        <v>5020</v>
      </c>
      <c r="J8" s="10">
        <v>15530</v>
      </c>
    </row>
    <row r="9" spans="1:11" x14ac:dyDescent="0.25">
      <c r="A9" s="8" t="s">
        <v>17</v>
      </c>
      <c r="B9" s="10">
        <v>4000.4523809523807</v>
      </c>
      <c r="C9" s="10">
        <v>11612.024729520865</v>
      </c>
      <c r="D9" s="10">
        <v>44916.106194690263</v>
      </c>
      <c r="E9" s="10">
        <v>21906.382636655948</v>
      </c>
      <c r="F9" s="10">
        <v>4589.0873015873012</v>
      </c>
      <c r="G9" s="10">
        <v>23151.80265654649</v>
      </c>
      <c r="H9" s="10">
        <v>9127.3523809523813</v>
      </c>
      <c r="I9" s="10">
        <v>4401.2326043737576</v>
      </c>
      <c r="J9" s="10">
        <v>13560</v>
      </c>
    </row>
    <row r="10" spans="1:11" x14ac:dyDescent="0.25">
      <c r="A10" s="8" t="s">
        <v>18</v>
      </c>
      <c r="B10" s="10">
        <v>4150</v>
      </c>
      <c r="C10" s="10">
        <v>10654.48</v>
      </c>
      <c r="D10" s="10">
        <v>36783.025795518734</v>
      </c>
      <c r="E10" s="10">
        <v>19633.645498392281</v>
      </c>
      <c r="F10" s="10">
        <v>3882.688492063492</v>
      </c>
      <c r="G10" s="10">
        <v>19166.982922201139</v>
      </c>
      <c r="H10" s="10">
        <v>7804.8380952380949</v>
      </c>
      <c r="I10" s="10">
        <v>3632.7634194831012</v>
      </c>
      <c r="J10" s="10">
        <v>11620</v>
      </c>
    </row>
    <row r="11" spans="1:11" x14ac:dyDescent="0.25">
      <c r="A11" s="8" t="s">
        <v>19</v>
      </c>
      <c r="B11" s="10">
        <v>4560</v>
      </c>
      <c r="C11" s="10">
        <v>11852.734545454545</v>
      </c>
      <c r="D11" s="10">
        <v>40078.068160421768</v>
      </c>
      <c r="E11" s="10">
        <v>19663.681672025723</v>
      </c>
      <c r="F11" s="10">
        <v>4243.4027777777774</v>
      </c>
      <c r="G11" s="10">
        <v>19854.364326375711</v>
      </c>
      <c r="H11" s="10">
        <v>8385.942857142858</v>
      </c>
      <c r="I11" s="10">
        <v>3742.5447316103377</v>
      </c>
      <c r="J11" s="10">
        <v>11790</v>
      </c>
    </row>
    <row r="12" spans="1:11" x14ac:dyDescent="0.25">
      <c r="A12" s="8" t="s">
        <v>20</v>
      </c>
      <c r="B12" s="10">
        <v>4860</v>
      </c>
      <c r="C12" s="10">
        <v>13100.916363636363</v>
      </c>
      <c r="D12" s="10">
        <v>43621.980794577292</v>
      </c>
      <c r="E12" s="10">
        <v>22176.708199356912</v>
      </c>
      <c r="F12" s="10">
        <v>4764.4345238095239</v>
      </c>
      <c r="G12" s="10">
        <v>23580.170777988616</v>
      </c>
      <c r="H12" s="10">
        <v>9999.0095238095237</v>
      </c>
      <c r="I12" s="10">
        <v>4630.7753479125249</v>
      </c>
      <c r="J12" s="10">
        <v>14860</v>
      </c>
    </row>
    <row r="13" spans="1:11" x14ac:dyDescent="0.25">
      <c r="A13" s="8" t="s">
        <v>21</v>
      </c>
      <c r="B13" s="10">
        <v>4990</v>
      </c>
      <c r="C13" s="10">
        <v>13730</v>
      </c>
      <c r="D13" s="10">
        <v>46767.700997928827</v>
      </c>
      <c r="E13" s="10">
        <v>23137.865755627008</v>
      </c>
      <c r="F13" s="10">
        <v>4999.9007936507933</v>
      </c>
      <c r="G13" s="10">
        <v>24108.159392789374</v>
      </c>
      <c r="H13" s="10">
        <v>10179.352380952381</v>
      </c>
      <c r="I13" s="10">
        <v>4630.7753479125249</v>
      </c>
      <c r="J13" s="10">
        <v>15060</v>
      </c>
    </row>
    <row r="14" spans="1:11" x14ac:dyDescent="0.25">
      <c r="A14" s="8" t="s">
        <v>22</v>
      </c>
      <c r="B14" s="10">
        <v>4930</v>
      </c>
      <c r="C14" s="10">
        <v>13580.218181818182</v>
      </c>
      <c r="D14" s="10">
        <v>46767.700997928827</v>
      </c>
      <c r="E14" s="10">
        <v>23137.865755627008</v>
      </c>
      <c r="F14" s="10">
        <v>4999.9007936507933</v>
      </c>
      <c r="G14" s="10">
        <v>24108.159392789374</v>
      </c>
      <c r="H14" s="10">
        <v>10179.352380952381</v>
      </c>
      <c r="I14" s="10">
        <v>4630.7753479125249</v>
      </c>
      <c r="J14" s="10">
        <v>15060</v>
      </c>
    </row>
    <row r="15" spans="1:11" x14ac:dyDescent="0.25">
      <c r="A15" s="8" t="s">
        <v>23</v>
      </c>
      <c r="B15" s="10">
        <v>4590</v>
      </c>
      <c r="C15" s="10">
        <v>12661.556363636364</v>
      </c>
      <c r="D15" s="10">
        <v>42925.144040670304</v>
      </c>
      <c r="E15" s="10">
        <v>21515.912379421221</v>
      </c>
      <c r="F15" s="10">
        <v>4714.3353174603171</v>
      </c>
      <c r="G15" s="10">
        <v>21677.419354838708</v>
      </c>
      <c r="H15" s="10">
        <v>9107.3142857142866</v>
      </c>
      <c r="I15" s="10">
        <v>4131.7693836978133</v>
      </c>
      <c r="J15" s="10">
        <v>12810</v>
      </c>
    </row>
    <row r="16" spans="1:11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25">
      <c r="A17" s="1" t="s">
        <v>43</v>
      </c>
      <c r="B17" s="13">
        <v>156966.61731019232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x14ac:dyDescent="0.25">
      <c r="A19" s="1" t="s">
        <v>53</v>
      </c>
      <c r="B19" s="11">
        <v>0.18329999999999999</v>
      </c>
      <c r="C19" s="11">
        <v>0.14269999999999999</v>
      </c>
      <c r="D19" s="11">
        <v>4.5999999999999999E-2</v>
      </c>
      <c r="E19" s="11">
        <v>1.78E-2</v>
      </c>
      <c r="F19" s="11">
        <v>0.22800000000000001</v>
      </c>
      <c r="G19" s="11">
        <v>-1.24E-2</v>
      </c>
      <c r="H19" s="11">
        <v>8.5000000000000006E-3</v>
      </c>
      <c r="I19" s="11">
        <v>0.18460000000000001</v>
      </c>
      <c r="J19" s="11">
        <v>0.21929999999999999</v>
      </c>
    </row>
    <row r="20" spans="1:12" x14ac:dyDescent="0.25">
      <c r="L20" s="12"/>
    </row>
    <row r="21" spans="1:12" x14ac:dyDescent="0.25">
      <c r="A21" s="1" t="s">
        <v>41</v>
      </c>
      <c r="B21" s="11">
        <v>0.01</v>
      </c>
      <c r="C21" s="15">
        <f>B21</f>
        <v>0.01</v>
      </c>
      <c r="D21" s="15">
        <f t="shared" ref="D21:J21" si="0">C21</f>
        <v>0.01</v>
      </c>
      <c r="E21" s="15">
        <f t="shared" si="0"/>
        <v>0.01</v>
      </c>
      <c r="F21" s="15">
        <f t="shared" si="0"/>
        <v>0.01</v>
      </c>
      <c r="G21" s="15">
        <f t="shared" si="0"/>
        <v>0.01</v>
      </c>
      <c r="H21" s="15">
        <f t="shared" si="0"/>
        <v>0.01</v>
      </c>
      <c r="I21" s="15">
        <f t="shared" si="0"/>
        <v>0.01</v>
      </c>
      <c r="J21" s="15">
        <f t="shared" si="0"/>
        <v>0.01</v>
      </c>
      <c r="L21" s="12"/>
    </row>
    <row r="22" spans="1:12" x14ac:dyDescent="0.25">
      <c r="L22" s="12"/>
    </row>
    <row r="23" spans="1:12" x14ac:dyDescent="0.25">
      <c r="A23" s="1" t="s">
        <v>39</v>
      </c>
    </row>
    <row r="24" spans="1:12" x14ac:dyDescent="0.25">
      <c r="A24" s="8" t="s">
        <v>12</v>
      </c>
      <c r="B24" s="10">
        <v>648.05834793676763</v>
      </c>
      <c r="C24" s="10">
        <v>2656.3375750004889</v>
      </c>
      <c r="D24" s="10">
        <v>1494.1868842017491</v>
      </c>
      <c r="E24" s="10">
        <v>1602.1029914061155</v>
      </c>
      <c r="F24" s="10">
        <v>1090.2492726237022</v>
      </c>
      <c r="G24" s="10">
        <v>1756.6539550513212</v>
      </c>
      <c r="H24" s="10">
        <v>747.0175943017183</v>
      </c>
      <c r="I24" s="10">
        <v>449.41039363244704</v>
      </c>
      <c r="J24" s="10">
        <v>704.47298584568193</v>
      </c>
    </row>
    <row r="25" spans="1:12" x14ac:dyDescent="0.25">
      <c r="A25" s="8" t="s">
        <v>13</v>
      </c>
      <c r="B25" s="10">
        <v>870.9674098797816</v>
      </c>
      <c r="C25" s="10">
        <v>3117.8922407668397</v>
      </c>
      <c r="D25" s="10">
        <v>3224.4520420592853</v>
      </c>
      <c r="E25" s="10">
        <v>2727.8049655187097</v>
      </c>
      <c r="F25" s="10">
        <v>1276.188391969265</v>
      </c>
      <c r="G25" s="10">
        <v>2746.2220501952866</v>
      </c>
      <c r="H25" s="10">
        <v>1523.344026566522</v>
      </c>
      <c r="I25" s="10">
        <v>819.94948593806623</v>
      </c>
      <c r="J25" s="10">
        <v>1389.1493871062585</v>
      </c>
    </row>
    <row r="26" spans="1:12" x14ac:dyDescent="0.25">
      <c r="A26" s="8" t="s">
        <v>14</v>
      </c>
      <c r="B26" s="10">
        <v>816.12260809307475</v>
      </c>
      <c r="C26" s="10">
        <v>2815.823022754822</v>
      </c>
      <c r="D26" s="10">
        <v>3609.8204566116401</v>
      </c>
      <c r="E26" s="10">
        <v>2790.8538830481389</v>
      </c>
      <c r="F26" s="10">
        <v>1123.4253292618732</v>
      </c>
      <c r="G26" s="10">
        <v>2742.1257471315917</v>
      </c>
      <c r="H26" s="10">
        <v>1412.1217155523966</v>
      </c>
      <c r="I26" s="10">
        <v>719.24516076446059</v>
      </c>
      <c r="J26" s="10">
        <v>1643.7820767819808</v>
      </c>
    </row>
    <row r="27" spans="1:12" x14ac:dyDescent="0.25">
      <c r="A27" s="8" t="s">
        <v>15</v>
      </c>
      <c r="B27" s="10">
        <v>704.92710819010426</v>
      </c>
      <c r="C27" s="10">
        <v>2721.9783848231291</v>
      </c>
      <c r="D27" s="10">
        <v>4736.1437675588513</v>
      </c>
      <c r="E27" s="10">
        <v>3318.9469292115105</v>
      </c>
      <c r="F27" s="10">
        <v>1173.0747666044426</v>
      </c>
      <c r="G27" s="10">
        <v>3254.1018129163804</v>
      </c>
      <c r="H27" s="10">
        <v>2061.2255405676838</v>
      </c>
      <c r="I27" s="10">
        <v>1064.913057639988</v>
      </c>
      <c r="J27" s="10">
        <v>2295.1786324878994</v>
      </c>
    </row>
    <row r="28" spans="1:12" x14ac:dyDescent="0.25">
      <c r="A28" s="8" t="s">
        <v>16</v>
      </c>
      <c r="B28" s="10">
        <v>697.16967162728179</v>
      </c>
      <c r="C28" s="10">
        <v>2885.1386515657473</v>
      </c>
      <c r="D28" s="10">
        <v>4923.1411888188904</v>
      </c>
      <c r="E28" s="10">
        <v>3357.7692316005932</v>
      </c>
      <c r="F28" s="10">
        <v>1011.5525323392449</v>
      </c>
      <c r="G28" s="10">
        <v>2980.1377169736106</v>
      </c>
      <c r="H28" s="10">
        <v>1946.5208740654898</v>
      </c>
      <c r="I28" s="10">
        <v>1024.4839641293659</v>
      </c>
      <c r="J28" s="10">
        <v>2136.1461688797435</v>
      </c>
    </row>
    <row r="29" spans="1:12" x14ac:dyDescent="0.25">
      <c r="A29" s="8" t="s">
        <v>17</v>
      </c>
      <c r="B29" s="10">
        <v>531.86155968380865</v>
      </c>
      <c r="C29" s="10">
        <v>2549.6311068910886</v>
      </c>
      <c r="D29" s="10">
        <v>3759.6352700555435</v>
      </c>
      <c r="E29" s="10">
        <v>2410.9361938431589</v>
      </c>
      <c r="F29" s="10">
        <v>884.17957546666139</v>
      </c>
      <c r="G29" s="10">
        <v>2208.724958289959</v>
      </c>
      <c r="H29" s="10">
        <v>1354.2611043168831</v>
      </c>
      <c r="I29" s="10">
        <v>742.29379903556026</v>
      </c>
      <c r="J29" s="10">
        <v>1648.0164324173152</v>
      </c>
    </row>
    <row r="30" spans="1:12" x14ac:dyDescent="0.25">
      <c r="A30" s="8" t="s">
        <v>18</v>
      </c>
      <c r="B30" s="10">
        <v>539.49550123559436</v>
      </c>
      <c r="C30" s="10">
        <v>2119.6624555533772</v>
      </c>
      <c r="D30" s="10">
        <v>2277.8001483820781</v>
      </c>
      <c r="E30" s="10">
        <v>1809.8379467336895</v>
      </c>
      <c r="F30" s="10">
        <v>721.81238861027623</v>
      </c>
      <c r="G30" s="10">
        <v>1623.156230523424</v>
      </c>
      <c r="H30" s="10">
        <v>974.90851341112682</v>
      </c>
      <c r="I30" s="10">
        <v>587.02009075256785</v>
      </c>
      <c r="J30" s="10">
        <v>1214.2467247978834</v>
      </c>
    </row>
    <row r="31" spans="1:12" x14ac:dyDescent="0.25">
      <c r="A31" s="8" t="s">
        <v>19</v>
      </c>
      <c r="B31" s="10">
        <v>581.36402034895627</v>
      </c>
      <c r="C31" s="10">
        <v>1972.982997133035</v>
      </c>
      <c r="D31" s="10">
        <v>1200.1729663043247</v>
      </c>
      <c r="E31" s="10">
        <v>991.29342150878256</v>
      </c>
      <c r="F31" s="10">
        <v>669.91839336623548</v>
      </c>
      <c r="G31" s="10">
        <v>1012.02661032473</v>
      </c>
      <c r="H31" s="10">
        <v>346.76629295427051</v>
      </c>
      <c r="I31" s="10">
        <v>263.69755223826598</v>
      </c>
      <c r="J31" s="10">
        <v>569.11774582139549</v>
      </c>
    </row>
    <row r="32" spans="1:12" x14ac:dyDescent="0.25">
      <c r="A32" s="8" t="s">
        <v>20</v>
      </c>
      <c r="B32" s="10">
        <v>552.44706022567175</v>
      </c>
      <c r="C32" s="10">
        <v>2269.2346520766141</v>
      </c>
      <c r="D32" s="10">
        <v>1151.0847433234235</v>
      </c>
      <c r="E32" s="10">
        <v>1529.927854463084</v>
      </c>
      <c r="F32" s="10">
        <v>671.88919665542448</v>
      </c>
      <c r="G32" s="10">
        <v>1373.7797638547918</v>
      </c>
      <c r="H32" s="10">
        <v>636.88743322985886</v>
      </c>
      <c r="I32" s="10">
        <v>393.98205339209295</v>
      </c>
      <c r="J32" s="10">
        <v>781.13724277903361</v>
      </c>
    </row>
    <row r="33" spans="1:12" x14ac:dyDescent="0.25">
      <c r="A33" s="8" t="s">
        <v>21</v>
      </c>
      <c r="B33" s="10">
        <v>493.92950580017543</v>
      </c>
      <c r="C33" s="10">
        <v>2169.3808734884187</v>
      </c>
      <c r="D33" s="10">
        <v>1321.3849606590395</v>
      </c>
      <c r="E33" s="10">
        <v>1469.5276584953094</v>
      </c>
      <c r="F33" s="10">
        <v>545.74991792838387</v>
      </c>
      <c r="G33" s="10">
        <v>1415.3305220463728</v>
      </c>
      <c r="H33" s="10">
        <v>800.54239620441081</v>
      </c>
      <c r="I33" s="10">
        <v>470.44032681072088</v>
      </c>
      <c r="J33" s="10">
        <v>853.97383856717693</v>
      </c>
    </row>
    <row r="34" spans="1:12" x14ac:dyDescent="0.25">
      <c r="A34" s="8" t="s">
        <v>22</v>
      </c>
      <c r="B34" s="10">
        <v>508.6392269163772</v>
      </c>
      <c r="C34" s="10">
        <v>2132.9505039369769</v>
      </c>
      <c r="D34" s="10">
        <v>1043.6195110769454</v>
      </c>
      <c r="E34" s="10">
        <v>1158.2897182417273</v>
      </c>
      <c r="F34" s="10">
        <v>536.44313898934854</v>
      </c>
      <c r="G34" s="10">
        <v>1331.9721381009686</v>
      </c>
      <c r="H34" s="10">
        <v>720.73773832114932</v>
      </c>
      <c r="I34" s="10">
        <v>402.09578435525873</v>
      </c>
      <c r="J34" s="10">
        <v>766.18224006126979</v>
      </c>
    </row>
    <row r="35" spans="1:12" x14ac:dyDescent="0.25">
      <c r="A35" s="8" t="s">
        <v>23</v>
      </c>
      <c r="B35" s="10">
        <v>481.28776434791894</v>
      </c>
      <c r="C35" s="10">
        <v>2319.0488668371263</v>
      </c>
      <c r="D35" s="10">
        <v>1236.6660505404066</v>
      </c>
      <c r="E35" s="10">
        <v>1319.2939220508124</v>
      </c>
      <c r="F35" s="10">
        <v>759.30841028938391</v>
      </c>
      <c r="G35" s="10">
        <v>1481.4700497885988</v>
      </c>
      <c r="H35" s="10">
        <v>776.63355683764053</v>
      </c>
      <c r="I35" s="10">
        <v>441.9299635553698</v>
      </c>
      <c r="J35" s="10">
        <v>764.26141575276677</v>
      </c>
    </row>
    <row r="36" spans="1:12" x14ac:dyDescent="0.25">
      <c r="B36" s="8"/>
      <c r="C36" s="8"/>
      <c r="D36" s="8"/>
      <c r="E36" s="8"/>
      <c r="F36" s="8"/>
      <c r="G36" s="8"/>
      <c r="H36" s="8"/>
      <c r="I36" s="8"/>
      <c r="J36" s="8"/>
    </row>
    <row r="37" spans="1:12" x14ac:dyDescent="0.25">
      <c r="A37" s="1" t="s">
        <v>40</v>
      </c>
    </row>
    <row r="38" spans="1:12" x14ac:dyDescent="0.25">
      <c r="A38" s="8" t="s">
        <v>12</v>
      </c>
      <c r="B38" s="14">
        <f>B4*(1+B$19+B$21)-B24</f>
        <v>4160.9406520632319</v>
      </c>
      <c r="C38" s="14">
        <f t="shared" ref="C38:J38" si="1">C4*(1+C$19+C$21)-C24</f>
        <v>9544.5098868176938</v>
      </c>
      <c r="D38" s="14">
        <f t="shared" si="1"/>
        <v>38957.067222369522</v>
      </c>
      <c r="E38" s="14">
        <f t="shared" si="1"/>
        <v>17301.349109076204</v>
      </c>
      <c r="F38" s="14">
        <f t="shared" si="1"/>
        <v>3772.3396162651861</v>
      </c>
      <c r="G38" s="14">
        <f t="shared" si="1"/>
        <v>16599.09139599232</v>
      </c>
      <c r="H38" s="14">
        <f t="shared" si="1"/>
        <v>6967.5088056982813</v>
      </c>
      <c r="I38" s="14">
        <f t="shared" si="1"/>
        <v>3723.3772803238153</v>
      </c>
      <c r="J38" s="14">
        <f t="shared" si="1"/>
        <v>12129.419014154319</v>
      </c>
      <c r="L38" s="17"/>
    </row>
    <row r="39" spans="1:12" x14ac:dyDescent="0.25">
      <c r="A39" s="8" t="s">
        <v>13</v>
      </c>
      <c r="B39" s="14">
        <f>B5*(1+B$19+B$21)-B25</f>
        <v>3532.3095901202187</v>
      </c>
      <c r="C39" s="14">
        <f t="shared" ref="B39:J49" si="2">C5*(1+C$19+C$21)-C25</f>
        <v>8231.1979454149787</v>
      </c>
      <c r="D39" s="14">
        <f t="shared" si="2"/>
        <v>35134.85831004013</v>
      </c>
      <c r="E39" s="14">
        <f>E5*(1+E$19+E$21)-E25</f>
        <v>16875.393864867143</v>
      </c>
      <c r="F39" s="14">
        <f t="shared" si="2"/>
        <v>3332.1069453323221</v>
      </c>
      <c r="G39" s="14">
        <f t="shared" si="2"/>
        <v>15559.832598761073</v>
      </c>
      <c r="H39" s="14">
        <f t="shared" si="2"/>
        <v>6201.3867734334781</v>
      </c>
      <c r="I39" s="14">
        <f t="shared" si="2"/>
        <v>3412.449440503286</v>
      </c>
      <c r="J39" s="14">
        <f t="shared" si="2"/>
        <v>11997.927612893742</v>
      </c>
      <c r="L39" s="17"/>
    </row>
    <row r="40" spans="1:12" x14ac:dyDescent="0.25">
      <c r="A40" s="8" t="s">
        <v>14</v>
      </c>
      <c r="B40" s="14">
        <f t="shared" si="2"/>
        <v>3539.4223919069254</v>
      </c>
      <c r="C40" s="14">
        <f t="shared" si="2"/>
        <v>9477.1063066997231</v>
      </c>
      <c r="D40" s="14">
        <f t="shared" si="2"/>
        <v>39290.794930321143</v>
      </c>
      <c r="E40" s="14">
        <f t="shared" si="2"/>
        <v>18366.194303447042</v>
      </c>
      <c r="F40" s="14">
        <f t="shared" si="2"/>
        <v>3962.4457024841586</v>
      </c>
      <c r="G40" s="14">
        <f t="shared" si="2"/>
        <v>18674.566852488904</v>
      </c>
      <c r="H40" s="14">
        <f t="shared" si="2"/>
        <v>7179.9830844476028</v>
      </c>
      <c r="I40" s="14">
        <f t="shared" si="2"/>
        <v>4073.499539036733</v>
      </c>
      <c r="J40" s="14">
        <f t="shared" si="2"/>
        <v>13452.021923218019</v>
      </c>
      <c r="L40" s="17"/>
    </row>
    <row r="41" spans="1:12" x14ac:dyDescent="0.25">
      <c r="A41" s="8" t="s">
        <v>15</v>
      </c>
      <c r="B41" s="14">
        <f t="shared" si="2"/>
        <v>4140.2402465718005</v>
      </c>
      <c r="C41" s="14">
        <f t="shared" si="2"/>
        <v>11917.70356880902</v>
      </c>
      <c r="D41" s="14">
        <f t="shared" si="2"/>
        <v>51094.576232441148</v>
      </c>
      <c r="E41" s="14">
        <f t="shared" si="2"/>
        <v>22283.55107078849</v>
      </c>
      <c r="F41" s="14">
        <f t="shared" si="2"/>
        <v>5078.825233395557</v>
      </c>
      <c r="G41" s="14">
        <f t="shared" si="2"/>
        <v>22932.898187083621</v>
      </c>
      <c r="H41" s="14">
        <f t="shared" si="2"/>
        <v>8653.3944594323148</v>
      </c>
      <c r="I41" s="14">
        <f t="shared" si="2"/>
        <v>4931.9789423600123</v>
      </c>
      <c r="J41" s="14">
        <f t="shared" si="2"/>
        <v>16795.850367512103</v>
      </c>
      <c r="L41" s="17"/>
    </row>
    <row r="42" spans="1:12" x14ac:dyDescent="0.25">
      <c r="A42" s="8" t="s">
        <v>16</v>
      </c>
      <c r="B42" s="14">
        <f t="shared" si="2"/>
        <v>4302.7573283727179</v>
      </c>
      <c r="C42" s="14">
        <f t="shared" si="2"/>
        <v>12007.745348434253</v>
      </c>
      <c r="D42" s="14">
        <f t="shared" si="2"/>
        <v>50907.578811181113</v>
      </c>
      <c r="E42" s="14">
        <f t="shared" si="2"/>
        <v>22244.728768399407</v>
      </c>
      <c r="F42" s="14">
        <f t="shared" si="2"/>
        <v>5240.3474676607548</v>
      </c>
      <c r="G42" s="14">
        <f t="shared" si="2"/>
        <v>23206.862283026388</v>
      </c>
      <c r="H42" s="14">
        <f t="shared" si="2"/>
        <v>8768.0991259345101</v>
      </c>
      <c r="I42" s="14">
        <f t="shared" si="2"/>
        <v>4972.4080358706351</v>
      </c>
      <c r="J42" s="14">
        <f t="shared" si="2"/>
        <v>16954.88283112026</v>
      </c>
      <c r="L42" s="17"/>
    </row>
    <row r="43" spans="1:12" x14ac:dyDescent="0.25">
      <c r="A43" s="8" t="s">
        <v>17</v>
      </c>
      <c r="B43" s="14">
        <f t="shared" si="2"/>
        <v>4241.8782665066674</v>
      </c>
      <c r="C43" s="14">
        <f t="shared" si="2"/>
        <v>10835.549798827613</v>
      </c>
      <c r="D43" s="14">
        <f t="shared" si="2"/>
        <v>43671.772871537374</v>
      </c>
      <c r="E43" s="14">
        <f t="shared" si="2"/>
        <v>20104.443880111827</v>
      </c>
      <c r="F43" s="14">
        <f t="shared" si="2"/>
        <v>4797.1105038984169</v>
      </c>
      <c r="G43" s="14">
        <f t="shared" si="2"/>
        <v>20887.513371880817</v>
      </c>
      <c r="H43" s="14">
        <f t="shared" si="2"/>
        <v>7941.947295683116</v>
      </c>
      <c r="I43" s="14">
        <f t="shared" si="2"/>
        <v>4515.4186701493309</v>
      </c>
      <c r="J43" s="14">
        <f>J9*(1+J$19+J$21)-J29</f>
        <v>15021.291567582686</v>
      </c>
      <c r="L43" s="17"/>
    </row>
    <row r="44" spans="1:12" x14ac:dyDescent="0.25">
      <c r="A44" s="8" t="s">
        <v>18</v>
      </c>
      <c r="B44" s="14">
        <f t="shared" si="2"/>
        <v>4412.6994987644057</v>
      </c>
      <c r="C44" s="14">
        <f t="shared" si="2"/>
        <v>10161.756640446623</v>
      </c>
      <c r="D44" s="14">
        <f t="shared" si="2"/>
        <v>36565.075091685707</v>
      </c>
      <c r="E44" s="14">
        <f>E10*(1+E$19+E$21)-E30</f>
        <v>18369.622896513898</v>
      </c>
      <c r="F44" s="14">
        <f t="shared" si="2"/>
        <v>4084.9559645643271</v>
      </c>
      <c r="G44" s="14">
        <f t="shared" si="2"/>
        <v>17497.825932664433</v>
      </c>
      <c r="H44" s="14">
        <f t="shared" si="2"/>
        <v>6974.3190865888728</v>
      </c>
      <c r="I44" s="14">
        <f t="shared" si="2"/>
        <v>3752.6790901619452</v>
      </c>
      <c r="J44" s="14">
        <f t="shared" si="2"/>
        <v>13070.219275202116</v>
      </c>
      <c r="L44" s="17"/>
    </row>
    <row r="45" spans="1:12" x14ac:dyDescent="0.25">
      <c r="A45" s="8" t="s">
        <v>19</v>
      </c>
      <c r="B45" s="14">
        <f>B11*(1+B$19+B$21)-B31</f>
        <v>4860.0839796510445</v>
      </c>
      <c r="C45" s="14">
        <f t="shared" si="2"/>
        <v>11689.66411341242</v>
      </c>
      <c r="D45" s="14">
        <f t="shared" si="2"/>
        <v>41122.267011101067</v>
      </c>
      <c r="E45" s="14">
        <f t="shared" si="2"/>
        <v>19219.038600999258</v>
      </c>
      <c r="F45" s="14">
        <f t="shared" si="2"/>
        <v>4583.4142455226529</v>
      </c>
      <c r="G45" s="14">
        <f t="shared" si="2"/>
        <v>18794.687241667682</v>
      </c>
      <c r="H45" s="14">
        <f t="shared" si="2"/>
        <v>8194.3165070457289</v>
      </c>
      <c r="I45" s="14">
        <f t="shared" si="2"/>
        <v>4207.1463841434434</v>
      </c>
      <c r="J45" s="14">
        <f t="shared" si="2"/>
        <v>13924.329254178605</v>
      </c>
      <c r="L45" s="17"/>
    </row>
    <row r="46" spans="1:12" x14ac:dyDescent="0.25">
      <c r="A46" s="8" t="s">
        <v>20</v>
      </c>
      <c r="B46" s="14">
        <f>B12*(1+B$19+B$21)-B32</f>
        <v>5246.9909397743286</v>
      </c>
      <c r="C46" s="14">
        <f t="shared" si="2"/>
        <v>12832.191640287023</v>
      </c>
      <c r="D46" s="14">
        <f t="shared" si="2"/>
        <v>44913.7269757502</v>
      </c>
      <c r="E46" s="14">
        <f t="shared" si="2"/>
        <v>21263.292832835952</v>
      </c>
      <c r="F46" s="14">
        <f t="shared" si="2"/>
        <v>5226.4807438207654</v>
      </c>
      <c r="G46" s="14">
        <f t="shared" si="2"/>
        <v>22149.798604266653</v>
      </c>
      <c r="H46" s="14">
        <f t="shared" si="2"/>
        <v>9547.1037667701403</v>
      </c>
      <c r="I46" s="14">
        <f t="shared" si="2"/>
        <v>5137.9421772242094</v>
      </c>
      <c r="J46" s="14">
        <f t="shared" si="2"/>
        <v>17486.260757220967</v>
      </c>
      <c r="L46" s="17"/>
    </row>
    <row r="47" spans="1:12" x14ac:dyDescent="0.25">
      <c r="A47" s="8" t="s">
        <v>21</v>
      </c>
      <c r="B47" s="14">
        <f t="shared" si="2"/>
        <v>5460.6374941998247</v>
      </c>
      <c r="C47" s="14">
        <f t="shared" si="2"/>
        <v>13657.190126511581</v>
      </c>
      <c r="D47" s="14">
        <f t="shared" si="2"/>
        <v>48065.307293153804</v>
      </c>
      <c r="E47" s="14">
        <f t="shared" si="2"/>
        <v>22311.570765138131</v>
      </c>
      <c r="F47" s="14">
        <f t="shared" si="2"/>
        <v>5644.1272646112975</v>
      </c>
      <c r="G47" s="14">
        <f t="shared" si="2"/>
        <v>22634.969288200307</v>
      </c>
      <c r="H47" s="14">
        <f t="shared" si="2"/>
        <v>9567.1280037955876</v>
      </c>
      <c r="I47" s="14">
        <f t="shared" si="2"/>
        <v>5061.4839038055816</v>
      </c>
      <c r="J47" s="14">
        <f t="shared" si="2"/>
        <v>17659.284161432824</v>
      </c>
      <c r="L47" s="17"/>
    </row>
    <row r="48" spans="1:12" x14ac:dyDescent="0.25">
      <c r="A48" s="8" t="s">
        <v>22</v>
      </c>
      <c r="B48" s="14">
        <f t="shared" si="2"/>
        <v>5374.329773083623</v>
      </c>
      <c r="C48" s="14">
        <f t="shared" si="2"/>
        <v>13520.966994244842</v>
      </c>
      <c r="D48" s="14">
        <f t="shared" si="2"/>
        <v>48343.072742735894</v>
      </c>
      <c r="E48" s="14">
        <f t="shared" si="2"/>
        <v>22622.808705391712</v>
      </c>
      <c r="F48" s="14">
        <f t="shared" si="2"/>
        <v>5653.4340435503327</v>
      </c>
      <c r="G48" s="14">
        <f t="shared" si="2"/>
        <v>22718.327672145711</v>
      </c>
      <c r="H48" s="14">
        <f t="shared" si="2"/>
        <v>9646.9326616788494</v>
      </c>
      <c r="I48" s="14">
        <f t="shared" si="2"/>
        <v>5129.8284462610436</v>
      </c>
      <c r="J48" s="14">
        <f>J14*(1+J$19+J$21)-J34</f>
        <v>17747.075759938733</v>
      </c>
      <c r="L48" s="17"/>
    </row>
    <row r="49" spans="1:13" x14ac:dyDescent="0.25">
      <c r="A49" s="8" t="s">
        <v>23</v>
      </c>
      <c r="B49" s="14">
        <f>B15*(1+B$19+B$21)-B35</f>
        <v>4995.9592356520816</v>
      </c>
      <c r="C49" s="14">
        <f t="shared" si="2"/>
        <v>12275.927153526511</v>
      </c>
      <c r="D49" s="14">
        <f t="shared" si="2"/>
        <v>44092.286056407436</v>
      </c>
      <c r="E49" s="14">
        <f t="shared" si="2"/>
        <v>20794.760821518321</v>
      </c>
      <c r="F49" s="14">
        <f t="shared" si="2"/>
        <v>5077.0387127264894</v>
      </c>
      <c r="G49" s="14">
        <f t="shared" si="2"/>
        <v>20143.923498598495</v>
      </c>
      <c r="H49" s="14">
        <f t="shared" si="2"/>
        <v>8499.1660431623604</v>
      </c>
      <c r="I49" s="14">
        <f t="shared" si="2"/>
        <v>4493.8817422100383</v>
      </c>
      <c r="J49" s="14">
        <f t="shared" si="2"/>
        <v>14983.071584247235</v>
      </c>
      <c r="L49" s="17"/>
    </row>
    <row r="50" spans="1:13" x14ac:dyDescent="0.25">
      <c r="L50" s="17"/>
    </row>
    <row r="51" spans="1:13" x14ac:dyDescent="0.25">
      <c r="A51" s="1" t="s">
        <v>72</v>
      </c>
      <c r="K51" s="2" t="s">
        <v>51</v>
      </c>
    </row>
    <row r="52" spans="1:13" x14ac:dyDescent="0.25">
      <c r="A52" s="8" t="s">
        <v>12</v>
      </c>
      <c r="B52" s="14">
        <f>IF(入力!$E$13=B$2,入力!$E$22*入力!$E$16/10000,0)</f>
        <v>0</v>
      </c>
      <c r="C52" s="14">
        <f>IF(入力!$E$13=C$2,入力!$E$22*入力!$E$16/10000,0)</f>
        <v>0</v>
      </c>
      <c r="D52" s="14">
        <f>IF(入力!$E$13=D$2,入力!$E$22*入力!$E$16/10000,0)</f>
        <v>15.112500000000001</v>
      </c>
      <c r="E52" s="14">
        <f>IF(入力!$E$13=E$2,入力!$E$22*入力!$E$16/10000,0)</f>
        <v>0</v>
      </c>
      <c r="F52" s="14">
        <f>IF(入力!$E$13=F$2,入力!$E$22*入力!$E$16/10000,0)</f>
        <v>0</v>
      </c>
      <c r="G52" s="14">
        <f>IF(入力!$E$13=G$2,入力!$E$22*入力!$E$16/10000,0)</f>
        <v>0</v>
      </c>
      <c r="H52" s="14">
        <f>IF(入力!$E$13=H$2,入力!$E$22*入力!$E$16/10000,0)</f>
        <v>0</v>
      </c>
      <c r="I52" s="14">
        <f>IF(入力!$E$13=I$2,入力!$E$22*入力!$E$16/10000,0)</f>
        <v>0</v>
      </c>
      <c r="J52" s="14">
        <f>IF(入力!$E$13=J$2,入力!$E$22*入力!$E$16/10000,0)</f>
        <v>0</v>
      </c>
      <c r="K52" s="17">
        <f>SUM(B52:J52)</f>
        <v>15.112500000000001</v>
      </c>
      <c r="L52" s="17"/>
      <c r="M52" s="31"/>
    </row>
    <row r="53" spans="1:13" x14ac:dyDescent="0.25">
      <c r="A53" s="8" t="s">
        <v>13</v>
      </c>
      <c r="B53" s="14">
        <f>IF(入力!$E$13=B$2,入力!$F$22*入力!$F$16/10000,0)</f>
        <v>0</v>
      </c>
      <c r="C53" s="14">
        <f>IF(入力!$E$13=C$2,入力!$F$22*入力!$F$16/10000,0)</f>
        <v>0</v>
      </c>
      <c r="D53" s="14">
        <f>IF(入力!$E$13=D$2,入力!$F$22*入力!$F$16/10000,0)</f>
        <v>13.5525</v>
      </c>
      <c r="E53" s="14">
        <f>IF(入力!$E$13=E$2,入力!$F$22*入力!$F$16/10000,0)</f>
        <v>0</v>
      </c>
      <c r="F53" s="14">
        <f>IF(入力!$E$13=F$2,入力!$F$22*入力!$F$16/10000,0)</f>
        <v>0</v>
      </c>
      <c r="G53" s="14">
        <f>IF(入力!$E$13=G$2,入力!$F$22*入力!$F$16/10000,0)</f>
        <v>0</v>
      </c>
      <c r="H53" s="14">
        <f>IF(入力!$E$13=H$2,入力!$F$22*入力!$F$16/10000,0)</f>
        <v>0</v>
      </c>
      <c r="I53" s="14">
        <f>IF(入力!$E$13=I$2,入力!$F$22*入力!$F$16/10000,0)</f>
        <v>0</v>
      </c>
      <c r="J53" s="14">
        <f>IF(入力!$E$13=J$2,入力!$F$22*入力!$F$16/10000,0)</f>
        <v>0</v>
      </c>
      <c r="K53" s="17">
        <f t="shared" ref="K53:K63" si="3">SUM(B53:J53)</f>
        <v>13.5525</v>
      </c>
      <c r="L53" s="17"/>
      <c r="M53" s="31"/>
    </row>
    <row r="54" spans="1:13" x14ac:dyDescent="0.25">
      <c r="A54" s="8" t="s">
        <v>14</v>
      </c>
      <c r="B54" s="14">
        <f>IF(入力!$E$13=B$2,入力!$G$22*入力!$G$16/10000,0)</f>
        <v>0</v>
      </c>
      <c r="C54" s="14">
        <f>IF(入力!$E$13=C$2,入力!$G$22*入力!$G$16/10000,0)</f>
        <v>0</v>
      </c>
      <c r="D54" s="14">
        <f>IF(入力!$E$13=D$2,入力!$G$22*入力!$G$16/10000,0)</f>
        <v>16.419</v>
      </c>
      <c r="E54" s="14">
        <f>IF(入力!$E$13=E$2,入力!$G$22*入力!$G$16/10000,0)</f>
        <v>0</v>
      </c>
      <c r="F54" s="14">
        <f>IF(入力!$E$13=F$2,入力!$G$22*入力!$G$16/10000,0)</f>
        <v>0</v>
      </c>
      <c r="G54" s="14">
        <f>IF(入力!$E$13=G$2,入力!$G$22*入力!$G$16/10000,0)</f>
        <v>0</v>
      </c>
      <c r="H54" s="14">
        <f>IF(入力!$E$13=H$2,入力!$G$22*入力!$G$16/10000,0)</f>
        <v>0</v>
      </c>
      <c r="I54" s="14">
        <f>IF(入力!$E$13=I$2,入力!$G$22*入力!$G$16/10000,0)</f>
        <v>0</v>
      </c>
      <c r="J54" s="14">
        <f>IF(入力!$E$13=J$2,入力!$G$22*入力!$G$16/10000,0)</f>
        <v>0</v>
      </c>
      <c r="K54" s="17">
        <f t="shared" si="3"/>
        <v>16.419</v>
      </c>
      <c r="L54" s="17"/>
      <c r="M54" s="31"/>
    </row>
    <row r="55" spans="1:13" x14ac:dyDescent="0.25">
      <c r="A55" s="8" t="s">
        <v>15</v>
      </c>
      <c r="B55" s="14">
        <f>IF(入力!$E$13=B$2,入力!$H$22*入力!$H$16/10000,0)</f>
        <v>0</v>
      </c>
      <c r="C55" s="14">
        <f>IF(入力!$E$13=C$2,入力!$H$22*入力!$H$16/10000,0)</f>
        <v>0</v>
      </c>
      <c r="D55" s="14">
        <f>IF(入力!$E$13=D$2,入力!$H$22*入力!$H$16/10000,0)</f>
        <v>19.090499999999999</v>
      </c>
      <c r="E55" s="14">
        <f>IF(入力!$E$13=E$2,入力!$H$22*入力!$H$16/10000,0)</f>
        <v>0</v>
      </c>
      <c r="F55" s="14">
        <f>IF(入力!$E$13=F$2,入力!$H$22*入力!$H$16/10000,0)</f>
        <v>0</v>
      </c>
      <c r="G55" s="14">
        <f>IF(入力!$E$13=G$2,入力!$H$22*入力!$H$16/10000,0)</f>
        <v>0</v>
      </c>
      <c r="H55" s="14">
        <f>IF(入力!$E$13=H$2,入力!$H$22*入力!$H$16/10000,0)</f>
        <v>0</v>
      </c>
      <c r="I55" s="14">
        <f>IF(入力!$E$13=I$2,入力!$H$22*入力!$H$16/10000,0)</f>
        <v>0</v>
      </c>
      <c r="J55" s="14">
        <f>IF(入力!$E$13=J$2,入力!$H$22*入力!$H$16/10000,0)</f>
        <v>0</v>
      </c>
      <c r="K55" s="17">
        <f t="shared" si="3"/>
        <v>19.090499999999999</v>
      </c>
      <c r="L55" s="17"/>
      <c r="M55" s="31"/>
    </row>
    <row r="56" spans="1:13" x14ac:dyDescent="0.25">
      <c r="A56" s="8" t="s">
        <v>16</v>
      </c>
      <c r="B56" s="14">
        <f>IF(入力!$E$13=B$2,入力!$I$22*入力!$I$16/10000,0)</f>
        <v>0</v>
      </c>
      <c r="C56" s="14">
        <f>IF(入力!$E$13=C$2,入力!$I$22*入力!$I$16/10000,0)</f>
        <v>0</v>
      </c>
      <c r="D56" s="14">
        <f>IF(入力!$E$13=D$2,入力!$I$22*入力!$I$16/10000,0)</f>
        <v>19.012499999999999</v>
      </c>
      <c r="E56" s="14">
        <f>IF(入力!$E$13=E$2,入力!$I$22*入力!$I$16/10000,0)</f>
        <v>0</v>
      </c>
      <c r="F56" s="14">
        <f>IF(入力!$E$13=F$2,入力!$I$22*入力!$I$16/10000,0)</f>
        <v>0</v>
      </c>
      <c r="G56" s="14">
        <f>IF(入力!$E$13=G$2,入力!$I$22*入力!$I$16/10000,0)</f>
        <v>0</v>
      </c>
      <c r="H56" s="14">
        <f>IF(入力!$E$13=H$2,入力!$I$22*入力!$I$16/10000,0)</f>
        <v>0</v>
      </c>
      <c r="I56" s="14">
        <f>IF(入力!$E$13=I$2,入力!$I$22*入力!$I$16/10000,0)</f>
        <v>0</v>
      </c>
      <c r="J56" s="14">
        <f>IF(入力!$E$13=J$2,入力!$I$22*入力!$I$16/10000,0)</f>
        <v>0</v>
      </c>
      <c r="K56" s="17">
        <f t="shared" si="3"/>
        <v>19.012499999999999</v>
      </c>
      <c r="L56" s="17"/>
      <c r="M56" s="31"/>
    </row>
    <row r="57" spans="1:13" x14ac:dyDescent="0.25">
      <c r="A57" s="8" t="s">
        <v>17</v>
      </c>
      <c r="B57" s="14">
        <f>IF(入力!$E$13=B$2,入力!$J$22*入力!$J$16/10000,0)</f>
        <v>0</v>
      </c>
      <c r="C57" s="14">
        <f>IF(入力!$E$13=C$2,入力!$J$22*入力!$J$16/10000,0)</f>
        <v>0</v>
      </c>
      <c r="D57" s="14">
        <f>IF(入力!$E$13=D$2,入力!$J$22*入力!$J$16/10000,0)</f>
        <v>18.310500000000001</v>
      </c>
      <c r="E57" s="14">
        <f>IF(入力!$E$13=E$2,入力!$J$22*入力!$J$16/10000,0)</f>
        <v>0</v>
      </c>
      <c r="F57" s="14">
        <f>IF(入力!$E$13=F$2,入力!$J$22*入力!$J$16/10000,0)</f>
        <v>0</v>
      </c>
      <c r="G57" s="14">
        <f>IF(入力!$E$13=G$2,入力!$J$22*入力!$J$16/10000,0)</f>
        <v>0</v>
      </c>
      <c r="H57" s="14">
        <f>IF(入力!$E$13=H$2,入力!$J$22*入力!$J$16/10000,0)</f>
        <v>0</v>
      </c>
      <c r="I57" s="14">
        <f>IF(入力!$E$13=I$2,入力!$J$22*入力!$J$16/10000,0)</f>
        <v>0</v>
      </c>
      <c r="J57" s="14">
        <f>IF(入力!$E$13=J$2,入力!$J$22*入力!$J$16/10000,0)</f>
        <v>0</v>
      </c>
      <c r="K57" s="17">
        <f t="shared" si="3"/>
        <v>18.310500000000001</v>
      </c>
      <c r="L57" s="17"/>
      <c r="M57" s="31"/>
    </row>
    <row r="58" spans="1:13" x14ac:dyDescent="0.25">
      <c r="A58" s="8" t="s">
        <v>18</v>
      </c>
      <c r="B58" s="14">
        <f>IF(入力!$E$13=B$2,入力!$K$22*入力!$K$16/10000,0)</f>
        <v>0</v>
      </c>
      <c r="C58" s="14">
        <f>IF(入力!$E$13=C$2,入力!$K$22*入力!$K$16/10000,0)</f>
        <v>0</v>
      </c>
      <c r="D58" s="14">
        <f>IF(入力!$E$13=D$2,入力!$K$22*入力!$K$16/10000,0)</f>
        <v>16.1265</v>
      </c>
      <c r="E58" s="14">
        <f>IF(入力!$E$13=E$2,入力!$K$22*入力!$K$16/10000,0)</f>
        <v>0</v>
      </c>
      <c r="F58" s="14">
        <f>IF(入力!$E$13=F$2,入力!$K$22*入力!$K$16/10000,0)</f>
        <v>0</v>
      </c>
      <c r="G58" s="14">
        <f>IF(入力!$E$13=G$2,入力!$K$22*入力!$K$16/10000,0)</f>
        <v>0</v>
      </c>
      <c r="H58" s="14">
        <f>IF(入力!$E$13=H$2,入力!$K$22*入力!$K$16/10000,0)</f>
        <v>0</v>
      </c>
      <c r="I58" s="14">
        <f>IF(入力!$E$13=I$2,入力!$K$22*入力!$K$16/10000,0)</f>
        <v>0</v>
      </c>
      <c r="J58" s="14">
        <f>IF(入力!$E$13=J$2,入力!$K$22*入力!$K$16/10000,0)</f>
        <v>0</v>
      </c>
      <c r="K58" s="17">
        <f t="shared" si="3"/>
        <v>16.1265</v>
      </c>
      <c r="L58" s="17"/>
      <c r="M58" s="31"/>
    </row>
    <row r="59" spans="1:13" x14ac:dyDescent="0.25">
      <c r="A59" s="8" t="s">
        <v>19</v>
      </c>
      <c r="B59" s="14">
        <f>IF(入力!$E$13=B$2,入力!$L$22*入力!$L$16/10000,0)</f>
        <v>0</v>
      </c>
      <c r="C59" s="14">
        <f>IF(入力!$E$13=C$2,入力!$L$22*入力!$L$16/10000,0)</f>
        <v>0</v>
      </c>
      <c r="D59" s="14">
        <f>IF(入力!$E$13=D$2,入力!$L$22*入力!$L$16/10000,0)</f>
        <v>13.221</v>
      </c>
      <c r="E59" s="14">
        <f>IF(入力!$E$13=E$2,入力!$L$22*入力!$L$16/10000,0)</f>
        <v>0</v>
      </c>
      <c r="F59" s="14">
        <f>IF(入力!$E$13=F$2,入力!$L$22*入力!$L$16/10000,0)</f>
        <v>0</v>
      </c>
      <c r="G59" s="14">
        <f>IF(入力!$E$13=G$2,入力!$L$22*入力!$L$16/10000,0)</f>
        <v>0</v>
      </c>
      <c r="H59" s="14">
        <f>IF(入力!$E$13=H$2,入力!$L$22*入力!$L$16/10000,0)</f>
        <v>0</v>
      </c>
      <c r="I59" s="14">
        <f>IF(入力!$E$13=I$2,入力!$L$22*入力!$L$16/10000,0)</f>
        <v>0</v>
      </c>
      <c r="J59" s="14">
        <f>IF(入力!$E$13=J$2,入力!$L$22*入力!$L$16/10000,0)</f>
        <v>0</v>
      </c>
      <c r="K59" s="17">
        <f t="shared" si="3"/>
        <v>13.221</v>
      </c>
      <c r="L59" s="17"/>
      <c r="M59" s="31"/>
    </row>
    <row r="60" spans="1:13" x14ac:dyDescent="0.25">
      <c r="A60" s="8" t="s">
        <v>20</v>
      </c>
      <c r="B60" s="14">
        <f>IF(入力!$E$13=B$2,入力!$M$22*入力!$M$16/10000,0)</f>
        <v>0</v>
      </c>
      <c r="C60" s="14">
        <f>IF(入力!$E$13=C$2,入力!$M$22*入力!$M$16/10000,0)</f>
        <v>0</v>
      </c>
      <c r="D60" s="14">
        <f>IF(入力!$E$13=D$2,入力!$M$22*入力!$M$16/10000,0)</f>
        <v>16.009499999999999</v>
      </c>
      <c r="E60" s="14">
        <f>IF(入力!$E$13=E$2,入力!$M$22*入力!$M$16/10000,0)</f>
        <v>0</v>
      </c>
      <c r="F60" s="14">
        <f>IF(入力!$E$13=F$2,入力!$M$22*入力!$M$16/10000,0)</f>
        <v>0</v>
      </c>
      <c r="G60" s="14">
        <f>IF(入力!$E$13=G$2,入力!$M$22*入力!$M$16/10000,0)</f>
        <v>0</v>
      </c>
      <c r="H60" s="14">
        <f>IF(入力!$E$13=H$2,入力!$M$22*入力!$M$16/10000,0)</f>
        <v>0</v>
      </c>
      <c r="I60" s="14">
        <f>IF(入力!$E$13=I$2,入力!$M$22*入力!$M$16/10000,0)</f>
        <v>0</v>
      </c>
      <c r="J60" s="14">
        <f>IF(入力!$E$13=J$2,入力!$M$22*入力!$M$16/10000,0)</f>
        <v>0</v>
      </c>
      <c r="K60" s="17">
        <f t="shared" si="3"/>
        <v>16.009499999999999</v>
      </c>
      <c r="L60" s="17"/>
      <c r="M60" s="31"/>
    </row>
    <row r="61" spans="1:13" x14ac:dyDescent="0.25">
      <c r="A61" s="8" t="s">
        <v>21</v>
      </c>
      <c r="B61" s="14">
        <f>IF(入力!$E$13=B$2,入力!$N$22*入力!$N$16/10000,0)</f>
        <v>0</v>
      </c>
      <c r="C61" s="14">
        <f>IF(入力!$E$13=C$2,入力!$N$22*入力!$N$16/10000,0)</f>
        <v>0</v>
      </c>
      <c r="D61" s="14">
        <f>IF(入力!$E$13=D$2,入力!$N$22*入力!$N$16/10000,0)</f>
        <v>15.795</v>
      </c>
      <c r="E61" s="14">
        <f>IF(入力!$E$13=E$2,入力!$N$22*入力!$N$16/10000,0)</f>
        <v>0</v>
      </c>
      <c r="F61" s="14">
        <f>IF(入力!$E$13=F$2,入力!$N$22*入力!$N$16/10000,0)</f>
        <v>0</v>
      </c>
      <c r="G61" s="14">
        <f>IF(入力!$E$13=G$2,入力!$N$22*入力!$N$16/10000,0)</f>
        <v>0</v>
      </c>
      <c r="H61" s="14">
        <f>IF(入力!$E$13=H$2,入力!$N$22*入力!$N$16/10000,0)</f>
        <v>0</v>
      </c>
      <c r="I61" s="14">
        <f>IF(入力!$E$13=I$2,入力!$N$22*入力!$N$16/10000,0)</f>
        <v>0</v>
      </c>
      <c r="J61" s="14">
        <f>IF(入力!$E$13=J$2,入力!$N$22*入力!$N$16/10000,0)</f>
        <v>0</v>
      </c>
      <c r="K61" s="17">
        <f t="shared" si="3"/>
        <v>15.795</v>
      </c>
      <c r="L61" s="17"/>
      <c r="M61" s="31"/>
    </row>
    <row r="62" spans="1:13" x14ac:dyDescent="0.25">
      <c r="A62" s="8" t="s">
        <v>22</v>
      </c>
      <c r="B62" s="14">
        <f>IF(入力!$E$13=B$2,入力!$O$22*入力!$O$16/10000,0)</f>
        <v>0</v>
      </c>
      <c r="C62" s="14">
        <f>IF(入力!$E$13=C$2,入力!$O$22*入力!$O$16/10000,0)</f>
        <v>0</v>
      </c>
      <c r="D62" s="14">
        <f>IF(入力!$E$13=D$2,入力!$O$22*入力!$O$16/10000,0)</f>
        <v>15.6</v>
      </c>
      <c r="E62" s="14">
        <f>IF(入力!$E$13=E$2,入力!$O$22*入力!$O$16/10000,0)</f>
        <v>0</v>
      </c>
      <c r="F62" s="14">
        <f>IF(入力!$E$13=F$2,入力!$O$22*入力!$O$16/10000,0)</f>
        <v>0</v>
      </c>
      <c r="G62" s="14">
        <f>IF(入力!$E$13=G$2,入力!$O$22*入力!$O$16/10000,0)</f>
        <v>0</v>
      </c>
      <c r="H62" s="14">
        <f>IF(入力!$E$13=H$2,入力!$O$22*入力!$O$16/10000,0)</f>
        <v>0</v>
      </c>
      <c r="I62" s="14">
        <f>IF(入力!$E$13=I$2,入力!$O$22*入力!$O$16/10000,0)</f>
        <v>0</v>
      </c>
      <c r="J62" s="14">
        <f>IF(入力!$E$13=J$2,入力!$O$22*入力!$O$16/10000,0)</f>
        <v>0</v>
      </c>
      <c r="K62" s="17">
        <f t="shared" si="3"/>
        <v>15.6</v>
      </c>
      <c r="L62" s="17"/>
      <c r="M62" s="31"/>
    </row>
    <row r="63" spans="1:13" x14ac:dyDescent="0.25">
      <c r="A63" s="8" t="s">
        <v>23</v>
      </c>
      <c r="B63" s="14">
        <f>IF(入力!$E$13=B$2,入力!$P$22*入力!$P$16/10000,0)</f>
        <v>0</v>
      </c>
      <c r="C63" s="14">
        <f>IF(入力!$E$13=C$2,入力!$P$22*入力!$P$16/10000,0)</f>
        <v>0</v>
      </c>
      <c r="D63" s="14">
        <f>IF(入力!$E$13=D$2,入力!$P$22*入力!$P$16/10000,0)</f>
        <v>14.5275</v>
      </c>
      <c r="E63" s="14">
        <f>IF(入力!$E$13=E$2,入力!$P$22*入力!$P$16/10000,0)</f>
        <v>0</v>
      </c>
      <c r="F63" s="14">
        <f>IF(入力!$E$13=F$2,入力!$P$22*入力!$P$16/10000,0)</f>
        <v>0</v>
      </c>
      <c r="G63" s="14">
        <f>IF(入力!$E$13=G$2,入力!$P$22*入力!$P$16/10000,0)</f>
        <v>0</v>
      </c>
      <c r="H63" s="14">
        <f>IF(入力!$E$13=H$2,入力!$P$22*入力!$P$16/10000,0)</f>
        <v>0</v>
      </c>
      <c r="I63" s="14">
        <f>IF(入力!$E$13=I$2,入力!$P$22*入力!$P$16/10000,0)</f>
        <v>0</v>
      </c>
      <c r="J63" s="14">
        <f>IF(入力!$E$13=J$2,入力!$P$22*入力!$P$16/10000,0)</f>
        <v>0</v>
      </c>
      <c r="K63" s="17">
        <f t="shared" si="3"/>
        <v>14.5275</v>
      </c>
      <c r="L63" s="17"/>
      <c r="M63" s="31"/>
    </row>
    <row r="65" spans="1:15" x14ac:dyDescent="0.25">
      <c r="A65" s="1" t="s">
        <v>44</v>
      </c>
    </row>
    <row r="66" spans="1:15" x14ac:dyDescent="0.25">
      <c r="A66" s="8" t="s">
        <v>12</v>
      </c>
      <c r="B66" s="14">
        <f>B38-(B52-MIN(B$52:B$63))</f>
        <v>4160.9406520632319</v>
      </c>
      <c r="C66" s="14">
        <f>C38-(C52-MIN(C$52:C$63))</f>
        <v>9544.5098868176938</v>
      </c>
      <c r="D66" s="14">
        <f>D38-(D52-MIN(D$52:D$63))</f>
        <v>38955.175722369524</v>
      </c>
      <c r="E66" s="14">
        <f t="shared" ref="E66:J66" si="4">E38-(E52-MIN(E$52:E$63))</f>
        <v>17301.349109076204</v>
      </c>
      <c r="F66" s="14">
        <f t="shared" si="4"/>
        <v>3772.3396162651861</v>
      </c>
      <c r="G66" s="14">
        <f>G38-(G52-MIN(G$52:G$63))</f>
        <v>16599.09139599232</v>
      </c>
      <c r="H66" s="14">
        <f t="shared" si="4"/>
        <v>6967.5088056982813</v>
      </c>
      <c r="I66" s="14">
        <f t="shared" si="4"/>
        <v>3723.3772803238153</v>
      </c>
      <c r="J66" s="14">
        <f t="shared" si="4"/>
        <v>12129.419014154319</v>
      </c>
      <c r="K66" s="17"/>
      <c r="L66" s="17"/>
      <c r="M66" s="31"/>
      <c r="O66" s="20"/>
    </row>
    <row r="67" spans="1:15" x14ac:dyDescent="0.25">
      <c r="A67" s="8" t="s">
        <v>13</v>
      </c>
      <c r="B67" s="14">
        <f>B39-(B53-MIN(B$52:B$63))</f>
        <v>3532.3095901202187</v>
      </c>
      <c r="C67" s="14">
        <f>C39-(C53-MIN(C$52:C$63))</f>
        <v>8231.1979454149787</v>
      </c>
      <c r="D67" s="14">
        <f t="shared" ref="B67:J77" si="5">D39-(D53-MIN(D$52:D$63))</f>
        <v>35134.52681004013</v>
      </c>
      <c r="E67" s="14">
        <f t="shared" si="5"/>
        <v>16875.393864867143</v>
      </c>
      <c r="F67" s="14">
        <f t="shared" si="5"/>
        <v>3332.1069453323221</v>
      </c>
      <c r="G67" s="14">
        <f>G39-(G53-MIN(G$52:G$63))</f>
        <v>15559.832598761073</v>
      </c>
      <c r="H67" s="14">
        <f t="shared" si="5"/>
        <v>6201.3867734334781</v>
      </c>
      <c r="I67" s="14">
        <f t="shared" si="5"/>
        <v>3412.449440503286</v>
      </c>
      <c r="J67" s="14">
        <f t="shared" si="5"/>
        <v>11997.927612893742</v>
      </c>
      <c r="K67" s="17"/>
      <c r="L67" s="17"/>
      <c r="M67" s="31"/>
      <c r="O67" s="20"/>
    </row>
    <row r="68" spans="1:15" x14ac:dyDescent="0.25">
      <c r="A68" s="8" t="s">
        <v>14</v>
      </c>
      <c r="B68" s="14">
        <f>B40-(B54-MIN(B$52:B$63))</f>
        <v>3539.4223919069254</v>
      </c>
      <c r="C68" s="14">
        <f t="shared" si="5"/>
        <v>9477.1063066997231</v>
      </c>
      <c r="D68" s="14">
        <f>D40-(D54-MIN(D$52:D$63))</f>
        <v>39287.596930321146</v>
      </c>
      <c r="E68" s="14">
        <f t="shared" si="5"/>
        <v>18366.194303447042</v>
      </c>
      <c r="F68" s="14">
        <f t="shared" si="5"/>
        <v>3962.4457024841586</v>
      </c>
      <c r="G68" s="14">
        <f>G40-(G54-MIN(G$52:G$63))</f>
        <v>18674.566852488904</v>
      </c>
      <c r="H68" s="14">
        <f t="shared" si="5"/>
        <v>7179.9830844476028</v>
      </c>
      <c r="I68" s="14">
        <f t="shared" si="5"/>
        <v>4073.499539036733</v>
      </c>
      <c r="J68" s="14">
        <f t="shared" si="5"/>
        <v>13452.021923218019</v>
      </c>
      <c r="K68" s="17"/>
      <c r="L68" s="17"/>
      <c r="M68" s="31"/>
      <c r="O68" s="20"/>
    </row>
    <row r="69" spans="1:15" x14ac:dyDescent="0.25">
      <c r="A69" s="8" t="s">
        <v>15</v>
      </c>
      <c r="B69" s="14">
        <f>B41-(B55-MIN(B$52:B$63))</f>
        <v>4140.2402465718005</v>
      </c>
      <c r="C69" s="14">
        <f t="shared" si="5"/>
        <v>11917.70356880902</v>
      </c>
      <c r="D69" s="14">
        <f t="shared" si="5"/>
        <v>51088.706732441147</v>
      </c>
      <c r="E69" s="14">
        <f t="shared" si="5"/>
        <v>22283.55107078849</v>
      </c>
      <c r="F69" s="14">
        <f t="shared" si="5"/>
        <v>5078.825233395557</v>
      </c>
      <c r="G69" s="14">
        <f>G41-(G55-MIN(G$52:G$63))</f>
        <v>22932.898187083621</v>
      </c>
      <c r="H69" s="14">
        <f t="shared" si="5"/>
        <v>8653.3944594323148</v>
      </c>
      <c r="I69" s="14">
        <f t="shared" si="5"/>
        <v>4931.9789423600123</v>
      </c>
      <c r="J69" s="14">
        <f t="shared" si="5"/>
        <v>16795.850367512103</v>
      </c>
      <c r="K69" s="17"/>
      <c r="L69" s="17"/>
      <c r="M69" s="31"/>
      <c r="O69" s="20"/>
    </row>
    <row r="70" spans="1:15" x14ac:dyDescent="0.25">
      <c r="A70" s="8" t="s">
        <v>16</v>
      </c>
      <c r="B70" s="14">
        <f t="shared" si="5"/>
        <v>4302.7573283727179</v>
      </c>
      <c r="C70" s="14">
        <f>C42-(C56-MIN(C$52:C$63))</f>
        <v>12007.745348434253</v>
      </c>
      <c r="D70" s="14">
        <f>D42-(D56-MIN(D$52:D$63))</f>
        <v>50901.787311181113</v>
      </c>
      <c r="E70" s="14">
        <f t="shared" si="5"/>
        <v>22244.728768399407</v>
      </c>
      <c r="F70" s="14">
        <f t="shared" si="5"/>
        <v>5240.3474676607548</v>
      </c>
      <c r="G70" s="14">
        <f t="shared" si="5"/>
        <v>23206.862283026388</v>
      </c>
      <c r="H70" s="14">
        <f t="shared" si="5"/>
        <v>8768.0991259345101</v>
      </c>
      <c r="I70" s="14">
        <f t="shared" si="5"/>
        <v>4972.4080358706351</v>
      </c>
      <c r="J70" s="14">
        <f t="shared" si="5"/>
        <v>16954.88283112026</v>
      </c>
      <c r="K70" s="17"/>
      <c r="L70" s="17"/>
      <c r="M70" s="31"/>
      <c r="O70" s="20"/>
    </row>
    <row r="71" spans="1:15" x14ac:dyDescent="0.25">
      <c r="A71" s="8" t="s">
        <v>17</v>
      </c>
      <c r="B71" s="14">
        <f t="shared" si="5"/>
        <v>4241.8782665066674</v>
      </c>
      <c r="C71" s="14">
        <f t="shared" si="5"/>
        <v>10835.549798827613</v>
      </c>
      <c r="D71" s="14">
        <f t="shared" si="5"/>
        <v>43666.683371537372</v>
      </c>
      <c r="E71" s="14">
        <f t="shared" si="5"/>
        <v>20104.443880111827</v>
      </c>
      <c r="F71" s="14">
        <f t="shared" si="5"/>
        <v>4797.1105038984169</v>
      </c>
      <c r="G71" s="14">
        <f t="shared" si="5"/>
        <v>20887.513371880817</v>
      </c>
      <c r="H71" s="14">
        <f t="shared" si="5"/>
        <v>7941.947295683116</v>
      </c>
      <c r="I71" s="14">
        <f t="shared" si="5"/>
        <v>4515.4186701493309</v>
      </c>
      <c r="J71" s="14">
        <f t="shared" si="5"/>
        <v>15021.291567582686</v>
      </c>
      <c r="K71" s="17"/>
      <c r="L71" s="17"/>
      <c r="M71" s="31"/>
      <c r="O71" s="20"/>
    </row>
    <row r="72" spans="1:15" x14ac:dyDescent="0.25">
      <c r="A72" s="8" t="s">
        <v>18</v>
      </c>
      <c r="B72" s="14">
        <f t="shared" si="5"/>
        <v>4412.6994987644057</v>
      </c>
      <c r="C72" s="14">
        <f t="shared" si="5"/>
        <v>10161.756640446623</v>
      </c>
      <c r="D72" s="14">
        <f t="shared" si="5"/>
        <v>36562.169591685706</v>
      </c>
      <c r="E72" s="14">
        <f t="shared" si="5"/>
        <v>18369.622896513898</v>
      </c>
      <c r="F72" s="14">
        <f t="shared" si="5"/>
        <v>4084.9559645643271</v>
      </c>
      <c r="G72" s="14">
        <f t="shared" si="5"/>
        <v>17497.825932664433</v>
      </c>
      <c r="H72" s="14">
        <f t="shared" si="5"/>
        <v>6974.3190865888728</v>
      </c>
      <c r="I72" s="14">
        <f t="shared" si="5"/>
        <v>3752.6790901619452</v>
      </c>
      <c r="J72" s="14">
        <f t="shared" si="5"/>
        <v>13070.219275202116</v>
      </c>
      <c r="K72" s="17"/>
      <c r="L72" s="17"/>
      <c r="M72" s="31"/>
      <c r="O72" s="20"/>
    </row>
    <row r="73" spans="1:15" x14ac:dyDescent="0.25">
      <c r="A73" s="8" t="s">
        <v>19</v>
      </c>
      <c r="B73" s="14">
        <f t="shared" si="5"/>
        <v>4860.0839796510445</v>
      </c>
      <c r="C73" s="14">
        <f t="shared" si="5"/>
        <v>11689.66411341242</v>
      </c>
      <c r="D73" s="14">
        <f t="shared" si="5"/>
        <v>41122.267011101067</v>
      </c>
      <c r="E73" s="14">
        <f t="shared" si="5"/>
        <v>19219.038600999258</v>
      </c>
      <c r="F73" s="14">
        <f t="shared" si="5"/>
        <v>4583.4142455226529</v>
      </c>
      <c r="G73" s="14">
        <f t="shared" si="5"/>
        <v>18794.687241667682</v>
      </c>
      <c r="H73" s="14">
        <f t="shared" si="5"/>
        <v>8194.3165070457289</v>
      </c>
      <c r="I73" s="14">
        <f t="shared" si="5"/>
        <v>4207.1463841434434</v>
      </c>
      <c r="J73" s="14">
        <f t="shared" si="5"/>
        <v>13924.329254178605</v>
      </c>
      <c r="K73" s="17"/>
      <c r="L73" s="17"/>
      <c r="M73" s="31"/>
      <c r="O73" s="20"/>
    </row>
    <row r="74" spans="1:15" x14ac:dyDescent="0.25">
      <c r="A74" s="8" t="s">
        <v>20</v>
      </c>
      <c r="B74" s="14">
        <f t="shared" si="5"/>
        <v>5246.9909397743286</v>
      </c>
      <c r="C74" s="14">
        <f>C46-(C60-MIN(C$52:C$63))</f>
        <v>12832.191640287023</v>
      </c>
      <c r="D74" s="14">
        <f t="shared" si="5"/>
        <v>44910.938475750198</v>
      </c>
      <c r="E74" s="14">
        <f t="shared" si="5"/>
        <v>21263.292832835952</v>
      </c>
      <c r="F74" s="14">
        <f t="shared" si="5"/>
        <v>5226.4807438207654</v>
      </c>
      <c r="G74" s="14">
        <f t="shared" si="5"/>
        <v>22149.798604266653</v>
      </c>
      <c r="H74" s="14">
        <f t="shared" si="5"/>
        <v>9547.1037667701403</v>
      </c>
      <c r="I74" s="14">
        <f t="shared" si="5"/>
        <v>5137.9421772242094</v>
      </c>
      <c r="J74" s="14">
        <f t="shared" si="5"/>
        <v>17486.260757220967</v>
      </c>
      <c r="K74" s="17"/>
      <c r="L74" s="17"/>
      <c r="M74" s="31"/>
      <c r="O74" s="20"/>
    </row>
    <row r="75" spans="1:15" x14ac:dyDescent="0.25">
      <c r="A75" s="8" t="s">
        <v>21</v>
      </c>
      <c r="B75" s="14">
        <f t="shared" si="5"/>
        <v>5460.6374941998247</v>
      </c>
      <c r="C75" s="14">
        <f t="shared" si="5"/>
        <v>13657.190126511581</v>
      </c>
      <c r="D75" s="14">
        <f t="shared" si="5"/>
        <v>48062.733293153804</v>
      </c>
      <c r="E75" s="14">
        <f t="shared" si="5"/>
        <v>22311.570765138131</v>
      </c>
      <c r="F75" s="14">
        <f t="shared" si="5"/>
        <v>5644.1272646112975</v>
      </c>
      <c r="G75" s="14">
        <f t="shared" si="5"/>
        <v>22634.969288200307</v>
      </c>
      <c r="H75" s="14">
        <f t="shared" si="5"/>
        <v>9567.1280037955876</v>
      </c>
      <c r="I75" s="14">
        <f t="shared" si="5"/>
        <v>5061.4839038055816</v>
      </c>
      <c r="J75" s="14">
        <f t="shared" si="5"/>
        <v>17659.284161432824</v>
      </c>
      <c r="K75" s="17"/>
      <c r="L75" s="17"/>
      <c r="M75" s="31"/>
      <c r="O75" s="20"/>
    </row>
    <row r="76" spans="1:15" x14ac:dyDescent="0.25">
      <c r="A76" s="8" t="s">
        <v>22</v>
      </c>
      <c r="B76" s="14">
        <f t="shared" si="5"/>
        <v>5374.329773083623</v>
      </c>
      <c r="C76" s="14">
        <f t="shared" si="5"/>
        <v>13520.966994244842</v>
      </c>
      <c r="D76" s="14">
        <f t="shared" si="5"/>
        <v>48340.693742735893</v>
      </c>
      <c r="E76" s="14">
        <f t="shared" si="5"/>
        <v>22622.808705391712</v>
      </c>
      <c r="F76" s="14">
        <f t="shared" si="5"/>
        <v>5653.4340435503327</v>
      </c>
      <c r="G76" s="14">
        <f t="shared" si="5"/>
        <v>22718.327672145711</v>
      </c>
      <c r="H76" s="14">
        <f t="shared" si="5"/>
        <v>9646.9326616788494</v>
      </c>
      <c r="I76" s="14">
        <f t="shared" si="5"/>
        <v>5129.8284462610436</v>
      </c>
      <c r="J76" s="14">
        <f t="shared" si="5"/>
        <v>17747.075759938733</v>
      </c>
      <c r="K76" s="17"/>
      <c r="L76" s="17"/>
      <c r="M76" s="31"/>
      <c r="O76" s="20"/>
    </row>
    <row r="77" spans="1:15" x14ac:dyDescent="0.25">
      <c r="A77" s="8" t="s">
        <v>23</v>
      </c>
      <c r="B77" s="14">
        <f t="shared" si="5"/>
        <v>4995.9592356520816</v>
      </c>
      <c r="C77" s="14">
        <f t="shared" si="5"/>
        <v>12275.927153526511</v>
      </c>
      <c r="D77" s="14">
        <f t="shared" si="5"/>
        <v>44090.979556407437</v>
      </c>
      <c r="E77" s="14">
        <f t="shared" si="5"/>
        <v>20794.760821518321</v>
      </c>
      <c r="F77" s="14">
        <f t="shared" si="5"/>
        <v>5077.0387127264894</v>
      </c>
      <c r="G77" s="14">
        <f t="shared" si="5"/>
        <v>20143.923498598495</v>
      </c>
      <c r="H77" s="14">
        <f t="shared" si="5"/>
        <v>8499.1660431623604</v>
      </c>
      <c r="I77" s="14">
        <f t="shared" si="5"/>
        <v>4493.8817422100383</v>
      </c>
      <c r="J77" s="14">
        <f t="shared" si="5"/>
        <v>14983.071584247235</v>
      </c>
      <c r="K77" s="17"/>
      <c r="L77" s="17"/>
      <c r="M77" s="31"/>
      <c r="O77" s="20"/>
    </row>
    <row r="79" spans="1:15" x14ac:dyDescent="0.25">
      <c r="A79" s="1" t="s">
        <v>45</v>
      </c>
      <c r="B79" s="2" t="s">
        <v>46</v>
      </c>
    </row>
    <row r="80" spans="1:15" x14ac:dyDescent="0.25">
      <c r="A80" s="8" t="s">
        <v>12</v>
      </c>
      <c r="B80" s="14">
        <f>$B$17-SUM($B66:$J66)</f>
        <v>43812.905827431736</v>
      </c>
      <c r="D80" s="31"/>
    </row>
    <row r="81" spans="1:4" x14ac:dyDescent="0.25">
      <c r="A81" s="8" t="s">
        <v>13</v>
      </c>
      <c r="B81" s="14">
        <f>$B$17-SUM($B67:$J67)</f>
        <v>52689.485728825937</v>
      </c>
      <c r="D81" s="31"/>
    </row>
    <row r="82" spans="1:4" x14ac:dyDescent="0.25">
      <c r="A82" s="8" t="s">
        <v>14</v>
      </c>
      <c r="B82" s="14">
        <f>$B$17-SUM($B68:$J68)</f>
        <v>38953.780276142046</v>
      </c>
      <c r="D82" s="31"/>
    </row>
    <row r="83" spans="1:4" x14ac:dyDescent="0.25">
      <c r="A83" s="8" t="s">
        <v>15</v>
      </c>
      <c r="B83" s="14">
        <f>$B$17-SUM($B69:$J69)</f>
        <v>9143.4685017982556</v>
      </c>
      <c r="D83" s="31"/>
    </row>
    <row r="84" spans="1:4" x14ac:dyDescent="0.25">
      <c r="A84" s="8" t="s">
        <v>16</v>
      </c>
      <c r="B84" s="14">
        <f>$B$17-SUM($B70:$J70)</f>
        <v>8366.9988101922791</v>
      </c>
      <c r="D84" s="31"/>
    </row>
    <row r="85" spans="1:4" x14ac:dyDescent="0.25">
      <c r="A85" s="8" t="s">
        <v>17</v>
      </c>
      <c r="B85" s="14">
        <f t="shared" ref="B85:B91" si="6">$B$17-SUM($B71:$J71)</f>
        <v>24954.780584014457</v>
      </c>
      <c r="D85" s="31"/>
    </row>
    <row r="86" spans="1:4" x14ac:dyDescent="0.25">
      <c r="A86" s="8" t="s">
        <v>18</v>
      </c>
      <c r="B86" s="14">
        <f t="shared" si="6"/>
        <v>42080.369333599985</v>
      </c>
      <c r="D86" s="31"/>
    </row>
    <row r="87" spans="1:4" x14ac:dyDescent="0.25">
      <c r="A87" s="8" t="s">
        <v>19</v>
      </c>
      <c r="B87" s="14">
        <f t="shared" si="6"/>
        <v>30371.669972470409</v>
      </c>
      <c r="D87" s="31"/>
    </row>
    <row r="88" spans="1:4" x14ac:dyDescent="0.25">
      <c r="A88" s="8" t="s">
        <v>20</v>
      </c>
      <c r="B88" s="14">
        <f t="shared" si="6"/>
        <v>13165.617372242094</v>
      </c>
      <c r="D88" s="31"/>
    </row>
    <row r="89" spans="1:4" x14ac:dyDescent="0.25">
      <c r="A89" s="8" t="s">
        <v>21</v>
      </c>
      <c r="B89" s="14">
        <f t="shared" si="6"/>
        <v>6907.4930093433941</v>
      </c>
      <c r="D89" s="31"/>
    </row>
    <row r="90" spans="1:4" x14ac:dyDescent="0.25">
      <c r="A90" s="8" t="s">
        <v>22</v>
      </c>
      <c r="B90" s="14">
        <f t="shared" si="6"/>
        <v>6212.2195111615874</v>
      </c>
      <c r="D90" s="31"/>
    </row>
    <row r="91" spans="1:4" x14ac:dyDescent="0.25">
      <c r="A91" s="8" t="s">
        <v>23</v>
      </c>
      <c r="B91" s="14">
        <f t="shared" si="6"/>
        <v>21611.908962143352</v>
      </c>
      <c r="D91" s="31"/>
    </row>
    <row r="92" spans="1:4" x14ac:dyDescent="0.25">
      <c r="A92" s="16" t="s">
        <v>47</v>
      </c>
      <c r="B92" s="19">
        <f>SUM($B$80:$B$91)/$B$17</f>
        <v>1.9002174029139753</v>
      </c>
    </row>
    <row r="94" spans="1:4" x14ac:dyDescent="0.25">
      <c r="A94" s="1" t="s">
        <v>48</v>
      </c>
      <c r="B94" s="14">
        <f>(SUM($B$80:$B$91)-$D$95*$B$17)/12</f>
        <v>2.8437500000097011</v>
      </c>
      <c r="D94" s="1" t="s">
        <v>50</v>
      </c>
    </row>
    <row r="95" spans="1:4" x14ac:dyDescent="0.25">
      <c r="A95" s="1" t="s">
        <v>49</v>
      </c>
      <c r="D95" s="18">
        <v>1.9</v>
      </c>
    </row>
    <row r="96" spans="1:4" ht="16.5" thickBot="1" x14ac:dyDescent="0.3"/>
    <row r="97" spans="1:2" ht="16.5" thickBot="1" x14ac:dyDescent="0.3">
      <c r="A97" s="1" t="s">
        <v>52</v>
      </c>
      <c r="B97" s="21">
        <f>ROUND((MIN($K$52:$K$63)+$B$94)*10000,1)</f>
        <v>160647.5</v>
      </c>
    </row>
    <row r="98" spans="1:2" ht="16.5" thickBot="1" x14ac:dyDescent="0.3"/>
    <row r="99" spans="1:2" ht="16.5" thickBot="1" x14ac:dyDescent="0.3">
      <c r="A99" s="1" t="s">
        <v>74</v>
      </c>
      <c r="B99" s="32">
        <f>B97/入力!$E$14</f>
        <v>0.80323750000000005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topLeftCell="A52" zoomScale="85" zoomScaleNormal="85" workbookViewId="0">
      <selection activeCell="O54" sqref="O54"/>
    </sheetView>
  </sheetViews>
  <sheetFormatPr defaultRowHeight="15.75" x14ac:dyDescent="0.25"/>
  <cols>
    <col min="1" max="1" width="24.125" style="1" bestFit="1" customWidth="1"/>
    <col min="2" max="3" width="9.75" style="1" customWidth="1"/>
    <col min="4" max="4" width="13.375" style="1" bestFit="1" customWidth="1"/>
    <col min="5" max="10" width="9.75" style="1" bestFit="1" customWidth="1"/>
    <col min="11" max="11" width="9.875" style="1" customWidth="1"/>
    <col min="12" max="12" width="10" style="1" bestFit="1" customWidth="1"/>
    <col min="13" max="13" width="17.875" style="1" customWidth="1"/>
    <col min="14" max="14" width="4.375" style="1" customWidth="1"/>
    <col min="15" max="15" width="17.875" style="1" bestFit="1" customWidth="1"/>
    <col min="16" max="16384" width="9" style="1"/>
  </cols>
  <sheetData>
    <row r="1" spans="1:11" x14ac:dyDescent="0.25">
      <c r="A1" s="5"/>
      <c r="B1" s="7" t="s">
        <v>28</v>
      </c>
      <c r="J1" s="8" t="s">
        <v>38</v>
      </c>
    </row>
    <row r="2" spans="1:11" x14ac:dyDescent="0.25">
      <c r="B2" s="9" t="s">
        <v>29</v>
      </c>
      <c r="C2" s="9" t="s">
        <v>30</v>
      </c>
      <c r="D2" s="9" t="s">
        <v>31</v>
      </c>
      <c r="E2" s="9" t="s">
        <v>32</v>
      </c>
      <c r="F2" s="9" t="s">
        <v>33</v>
      </c>
      <c r="G2" s="9" t="s">
        <v>34</v>
      </c>
      <c r="H2" s="9" t="s">
        <v>35</v>
      </c>
      <c r="I2" s="9" t="s">
        <v>36</v>
      </c>
      <c r="J2" s="9" t="s">
        <v>37</v>
      </c>
    </row>
    <row r="3" spans="1:11" x14ac:dyDescent="0.25">
      <c r="A3" s="1" t="s">
        <v>42</v>
      </c>
    </row>
    <row r="4" spans="1:11" x14ac:dyDescent="0.25">
      <c r="A4" s="8" t="s">
        <v>12</v>
      </c>
      <c r="B4" s="33">
        <f>'計算用(期待容量)'!B4</f>
        <v>4030</v>
      </c>
      <c r="C4" s="33">
        <f>'計算用(期待容量)'!C4</f>
        <v>10584.581818181818</v>
      </c>
      <c r="D4" s="33">
        <f>'計算用(期待容量)'!D4</f>
        <v>38306.111843344006</v>
      </c>
      <c r="E4" s="33">
        <f>'計算用(期待容量)'!E4</f>
        <v>18392.15032154341</v>
      </c>
      <c r="F4" s="33">
        <f>'計算用(期待容量)'!F4</f>
        <v>3927.7777777777778</v>
      </c>
      <c r="G4" s="33">
        <f>'計算用(期待容量)'!G4</f>
        <v>18399.905123339657</v>
      </c>
      <c r="H4" s="33">
        <f>'計算用(期待容量)'!H4</f>
        <v>7574.4</v>
      </c>
      <c r="I4" s="33">
        <f>'計算用(期待容量)'!I4</f>
        <v>3493.0417495029819</v>
      </c>
      <c r="J4" s="33">
        <f>'計算用(期待容量)'!J4</f>
        <v>10440</v>
      </c>
    </row>
    <row r="5" spans="1:11" x14ac:dyDescent="0.25">
      <c r="A5" s="8" t="s">
        <v>13</v>
      </c>
      <c r="B5" s="33">
        <f>'計算用(期待容量)'!B5</f>
        <v>3690</v>
      </c>
      <c r="C5" s="33">
        <f>'計算用(期待容量)'!C5</f>
        <v>9845.6581818181821</v>
      </c>
      <c r="D5" s="33">
        <f>'計算用(期待容量)'!D5</f>
        <v>36325.104500094145</v>
      </c>
      <c r="E5" s="33">
        <f>'計算用(期待容量)'!E5</f>
        <v>19072.970257234727</v>
      </c>
      <c r="F5" s="33">
        <f>'計算用(期待容量)'!F5</f>
        <v>3722.3710317460318</v>
      </c>
      <c r="G5" s="33">
        <f>'計算用(期待容量)'!G5</f>
        <v>18350.094876660343</v>
      </c>
      <c r="H5" s="33">
        <f>'計算用(期待容量)'!H5</f>
        <v>7584.4190476190479</v>
      </c>
      <c r="I5" s="33">
        <f>'計算用(期待容量)'!I5</f>
        <v>3542.9423459244531</v>
      </c>
      <c r="J5" s="33">
        <f>'計算用(期待容量)'!J5</f>
        <v>10890</v>
      </c>
    </row>
    <row r="6" spans="1:11" x14ac:dyDescent="0.25">
      <c r="A6" s="8" t="s">
        <v>14</v>
      </c>
      <c r="B6" s="33">
        <f>'計算用(期待容量)'!B6</f>
        <v>3650</v>
      </c>
      <c r="C6" s="33">
        <f>'計算用(期待容量)'!C6</f>
        <v>10664.465454545454</v>
      </c>
      <c r="D6" s="33">
        <f>'計算用(期待容量)'!D6</f>
        <v>40625.582752777256</v>
      </c>
      <c r="E6" s="33">
        <f>'計算用(期待容量)'!E6</f>
        <v>20584.790996784566</v>
      </c>
      <c r="F6" s="33">
        <f>'計算用(期待容量)'!F6</f>
        <v>4108.1349206349205</v>
      </c>
      <c r="G6" s="33">
        <f>'計算用(期待容量)'!G6</f>
        <v>21468.21631878558</v>
      </c>
      <c r="H6" s="33">
        <f>'計算用(期待容量)'!H6</f>
        <v>8436.0380952380947</v>
      </c>
      <c r="I6" s="33">
        <f>'計算用(期待容量)'!I6</f>
        <v>4012.0079522862825</v>
      </c>
      <c r="J6" s="33">
        <f>'計算用(期待容量)'!J6</f>
        <v>12280</v>
      </c>
    </row>
    <row r="7" spans="1:11" x14ac:dyDescent="0.25">
      <c r="A7" s="8" t="s">
        <v>15</v>
      </c>
      <c r="B7" s="33">
        <f>'計算用(期待容量)'!B7</f>
        <v>4060.3095238095239</v>
      </c>
      <c r="C7" s="33">
        <f>'計算用(期待容量)'!C7</f>
        <v>12700.340030911901</v>
      </c>
      <c r="D7" s="33">
        <f>'計算用(期待容量)'!D7</f>
        <v>52870</v>
      </c>
      <c r="E7" s="33">
        <f>'計算用(期待容量)'!E7</f>
        <v>24910</v>
      </c>
      <c r="F7" s="33">
        <f>'計算用(期待容量)'!F7</f>
        <v>5050</v>
      </c>
      <c r="G7" s="33">
        <f>'計算用(期待容量)'!G7</f>
        <v>26250</v>
      </c>
      <c r="H7" s="33">
        <f>'計算用(期待容量)'!H7</f>
        <v>10520</v>
      </c>
      <c r="I7" s="33">
        <f>'計算用(期待容量)'!I7</f>
        <v>5020</v>
      </c>
      <c r="J7" s="33">
        <f>'計算用(期待容量)'!J7</f>
        <v>15530</v>
      </c>
    </row>
    <row r="8" spans="1:11" x14ac:dyDescent="0.25">
      <c r="A8" s="8" t="s">
        <v>16</v>
      </c>
      <c r="B8" s="33">
        <f>'計算用(期待容量)'!B8</f>
        <v>4190</v>
      </c>
      <c r="C8" s="33">
        <f>'計算用(期待容量)'!C8</f>
        <v>12920</v>
      </c>
      <c r="D8" s="33">
        <f>'計算用(期待容量)'!D8</f>
        <v>52870</v>
      </c>
      <c r="E8" s="33">
        <f>'計算用(期待容量)'!E8</f>
        <v>24910</v>
      </c>
      <c r="F8" s="33">
        <f>'計算用(期待容量)'!F8</f>
        <v>5050</v>
      </c>
      <c r="G8" s="33">
        <f>'計算用(期待容量)'!G8</f>
        <v>26250</v>
      </c>
      <c r="H8" s="33">
        <f>'計算用(期待容量)'!H8</f>
        <v>10520</v>
      </c>
      <c r="I8" s="33">
        <f>'計算用(期待容量)'!I8</f>
        <v>5020</v>
      </c>
      <c r="J8" s="33">
        <f>'計算用(期待容量)'!J8</f>
        <v>15530</v>
      </c>
    </row>
    <row r="9" spans="1:11" x14ac:dyDescent="0.25">
      <c r="A9" s="8" t="s">
        <v>17</v>
      </c>
      <c r="B9" s="33">
        <f>'計算用(期待容量)'!B9</f>
        <v>4000.4523809523807</v>
      </c>
      <c r="C9" s="33">
        <f>'計算用(期待容量)'!C9</f>
        <v>11612.024729520865</v>
      </c>
      <c r="D9" s="33">
        <f>'計算用(期待容量)'!D9</f>
        <v>44916.106194690263</v>
      </c>
      <c r="E9" s="33">
        <f>'計算用(期待容量)'!E9</f>
        <v>21906.382636655948</v>
      </c>
      <c r="F9" s="33">
        <f>'計算用(期待容量)'!F9</f>
        <v>4589.0873015873012</v>
      </c>
      <c r="G9" s="33">
        <f>'計算用(期待容量)'!G9</f>
        <v>23151.80265654649</v>
      </c>
      <c r="H9" s="33">
        <f>'計算用(期待容量)'!H9</f>
        <v>9127.3523809523813</v>
      </c>
      <c r="I9" s="33">
        <f>'計算用(期待容量)'!I9</f>
        <v>4401.2326043737576</v>
      </c>
      <c r="J9" s="33">
        <f>'計算用(期待容量)'!J9</f>
        <v>13560</v>
      </c>
    </row>
    <row r="10" spans="1:11" x14ac:dyDescent="0.25">
      <c r="A10" s="8" t="s">
        <v>18</v>
      </c>
      <c r="B10" s="33">
        <f>'計算用(期待容量)'!B10</f>
        <v>4150</v>
      </c>
      <c r="C10" s="33">
        <f>'計算用(期待容量)'!C10</f>
        <v>10654.48</v>
      </c>
      <c r="D10" s="33">
        <f>'計算用(期待容量)'!D10</f>
        <v>36783.025795518734</v>
      </c>
      <c r="E10" s="33">
        <f>'計算用(期待容量)'!E10</f>
        <v>19633.645498392281</v>
      </c>
      <c r="F10" s="33">
        <f>'計算用(期待容量)'!F10</f>
        <v>3882.688492063492</v>
      </c>
      <c r="G10" s="33">
        <f>'計算用(期待容量)'!G10</f>
        <v>19166.982922201139</v>
      </c>
      <c r="H10" s="33">
        <f>'計算用(期待容量)'!H10</f>
        <v>7804.8380952380949</v>
      </c>
      <c r="I10" s="33">
        <f>'計算用(期待容量)'!I10</f>
        <v>3632.7634194831012</v>
      </c>
      <c r="J10" s="33">
        <f>'計算用(期待容量)'!J10</f>
        <v>11620</v>
      </c>
    </row>
    <row r="11" spans="1:11" x14ac:dyDescent="0.25">
      <c r="A11" s="8" t="s">
        <v>19</v>
      </c>
      <c r="B11" s="33">
        <f>'計算用(期待容量)'!B11</f>
        <v>4560</v>
      </c>
      <c r="C11" s="33">
        <f>'計算用(期待容量)'!C11</f>
        <v>11852.734545454545</v>
      </c>
      <c r="D11" s="33">
        <f>'計算用(期待容量)'!D11</f>
        <v>40078.068160421768</v>
      </c>
      <c r="E11" s="33">
        <f>'計算用(期待容量)'!E11</f>
        <v>19663.681672025723</v>
      </c>
      <c r="F11" s="33">
        <f>'計算用(期待容量)'!F11</f>
        <v>4243.4027777777774</v>
      </c>
      <c r="G11" s="33">
        <f>'計算用(期待容量)'!G11</f>
        <v>19854.364326375711</v>
      </c>
      <c r="H11" s="33">
        <f>'計算用(期待容量)'!H11</f>
        <v>8385.942857142858</v>
      </c>
      <c r="I11" s="33">
        <f>'計算用(期待容量)'!I11</f>
        <v>3742.5447316103377</v>
      </c>
      <c r="J11" s="33">
        <f>'計算用(期待容量)'!J11</f>
        <v>11790</v>
      </c>
    </row>
    <row r="12" spans="1:11" x14ac:dyDescent="0.25">
      <c r="A12" s="8" t="s">
        <v>20</v>
      </c>
      <c r="B12" s="33">
        <f>'計算用(期待容量)'!B12</f>
        <v>4860</v>
      </c>
      <c r="C12" s="33">
        <f>'計算用(期待容量)'!C12</f>
        <v>13100.916363636363</v>
      </c>
      <c r="D12" s="33">
        <f>'計算用(期待容量)'!D12</f>
        <v>43621.980794577292</v>
      </c>
      <c r="E12" s="33">
        <f>'計算用(期待容量)'!E12</f>
        <v>22176.708199356912</v>
      </c>
      <c r="F12" s="33">
        <f>'計算用(期待容量)'!F12</f>
        <v>4764.4345238095239</v>
      </c>
      <c r="G12" s="33">
        <f>'計算用(期待容量)'!G12</f>
        <v>23580.170777988616</v>
      </c>
      <c r="H12" s="33">
        <f>'計算用(期待容量)'!H12</f>
        <v>9999.0095238095237</v>
      </c>
      <c r="I12" s="33">
        <f>'計算用(期待容量)'!I12</f>
        <v>4630.7753479125249</v>
      </c>
      <c r="J12" s="33">
        <f>'計算用(期待容量)'!J12</f>
        <v>14860</v>
      </c>
    </row>
    <row r="13" spans="1:11" x14ac:dyDescent="0.25">
      <c r="A13" s="8" t="s">
        <v>21</v>
      </c>
      <c r="B13" s="33">
        <f>'計算用(期待容量)'!B13</f>
        <v>4990</v>
      </c>
      <c r="C13" s="33">
        <f>'計算用(期待容量)'!C13</f>
        <v>13730</v>
      </c>
      <c r="D13" s="33">
        <f>'計算用(期待容量)'!D13</f>
        <v>46767.700997928827</v>
      </c>
      <c r="E13" s="33">
        <f>'計算用(期待容量)'!E13</f>
        <v>23137.865755627008</v>
      </c>
      <c r="F13" s="33">
        <f>'計算用(期待容量)'!F13</f>
        <v>4999.9007936507933</v>
      </c>
      <c r="G13" s="33">
        <f>'計算用(期待容量)'!G13</f>
        <v>24108.159392789374</v>
      </c>
      <c r="H13" s="33">
        <f>'計算用(期待容量)'!H13</f>
        <v>10179.352380952381</v>
      </c>
      <c r="I13" s="33">
        <f>'計算用(期待容量)'!I13</f>
        <v>4630.7753479125249</v>
      </c>
      <c r="J13" s="33">
        <f>'計算用(期待容量)'!J13</f>
        <v>15060</v>
      </c>
    </row>
    <row r="14" spans="1:11" x14ac:dyDescent="0.25">
      <c r="A14" s="8" t="s">
        <v>22</v>
      </c>
      <c r="B14" s="33">
        <f>'計算用(期待容量)'!B14</f>
        <v>4930</v>
      </c>
      <c r="C14" s="33">
        <f>'計算用(期待容量)'!C14</f>
        <v>13580.218181818182</v>
      </c>
      <c r="D14" s="33">
        <f>'計算用(期待容量)'!D14</f>
        <v>46767.700997928827</v>
      </c>
      <c r="E14" s="33">
        <f>'計算用(期待容量)'!E14</f>
        <v>23137.865755627008</v>
      </c>
      <c r="F14" s="33">
        <f>'計算用(期待容量)'!F14</f>
        <v>4999.9007936507933</v>
      </c>
      <c r="G14" s="33">
        <f>'計算用(期待容量)'!G14</f>
        <v>24108.159392789374</v>
      </c>
      <c r="H14" s="33">
        <f>'計算用(期待容量)'!H14</f>
        <v>10179.352380952381</v>
      </c>
      <c r="I14" s="33">
        <f>'計算用(期待容量)'!I14</f>
        <v>4630.7753479125249</v>
      </c>
      <c r="J14" s="33">
        <f>'計算用(期待容量)'!J14</f>
        <v>15060</v>
      </c>
    </row>
    <row r="15" spans="1:11" x14ac:dyDescent="0.25">
      <c r="A15" s="8" t="s">
        <v>23</v>
      </c>
      <c r="B15" s="33">
        <f>'計算用(期待容量)'!B15</f>
        <v>4590</v>
      </c>
      <c r="C15" s="33">
        <f>'計算用(期待容量)'!C15</f>
        <v>12661.556363636364</v>
      </c>
      <c r="D15" s="33">
        <f>'計算用(期待容量)'!D15</f>
        <v>42925.144040670304</v>
      </c>
      <c r="E15" s="33">
        <f>'計算用(期待容量)'!E15</f>
        <v>21515.912379421221</v>
      </c>
      <c r="F15" s="33">
        <f>'計算用(期待容量)'!F15</f>
        <v>4714.3353174603171</v>
      </c>
      <c r="G15" s="33">
        <f>'計算用(期待容量)'!G15</f>
        <v>21677.419354838708</v>
      </c>
      <c r="H15" s="33">
        <f>'計算用(期待容量)'!H15</f>
        <v>9107.3142857142866</v>
      </c>
      <c r="I15" s="33">
        <f>'計算用(期待容量)'!I15</f>
        <v>4131.7693836978133</v>
      </c>
      <c r="J15" s="33">
        <f>'計算用(期待容量)'!J15</f>
        <v>12810</v>
      </c>
    </row>
    <row r="16" spans="1:11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25">
      <c r="A17" s="1" t="s">
        <v>43</v>
      </c>
      <c r="B17" s="34">
        <f>'計算用(期待容量)'!B17</f>
        <v>156966.61731019232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x14ac:dyDescent="0.25">
      <c r="A19" s="1" t="s">
        <v>53</v>
      </c>
      <c r="B19" s="35">
        <f>'計算用(期待容量)'!B19</f>
        <v>0.18329999999999999</v>
      </c>
      <c r="C19" s="35">
        <f>'計算用(期待容量)'!C19</f>
        <v>0.14269999999999999</v>
      </c>
      <c r="D19" s="35">
        <f>'計算用(期待容量)'!D19</f>
        <v>4.5999999999999999E-2</v>
      </c>
      <c r="E19" s="35">
        <f>'計算用(期待容量)'!E19</f>
        <v>1.78E-2</v>
      </c>
      <c r="F19" s="35">
        <f>'計算用(期待容量)'!F19</f>
        <v>0.22800000000000001</v>
      </c>
      <c r="G19" s="35">
        <f>'計算用(期待容量)'!G19</f>
        <v>-1.24E-2</v>
      </c>
      <c r="H19" s="35">
        <f>'計算用(期待容量)'!H19</f>
        <v>8.5000000000000006E-3</v>
      </c>
      <c r="I19" s="35">
        <f>'計算用(期待容量)'!I19</f>
        <v>0.18460000000000001</v>
      </c>
      <c r="J19" s="35">
        <f>'計算用(期待容量)'!J19</f>
        <v>0.21929999999999999</v>
      </c>
    </row>
    <row r="20" spans="1:12" x14ac:dyDescent="0.25">
      <c r="L20" s="12"/>
    </row>
    <row r="21" spans="1:12" x14ac:dyDescent="0.25">
      <c r="A21" s="1" t="s">
        <v>41</v>
      </c>
      <c r="B21" s="35">
        <f>'計算用(期待容量)'!B21</f>
        <v>0.01</v>
      </c>
      <c r="C21" s="15">
        <f>B21</f>
        <v>0.01</v>
      </c>
      <c r="D21" s="15">
        <f t="shared" ref="D21:J21" si="0">C21</f>
        <v>0.01</v>
      </c>
      <c r="E21" s="15">
        <f t="shared" si="0"/>
        <v>0.01</v>
      </c>
      <c r="F21" s="15">
        <f t="shared" si="0"/>
        <v>0.01</v>
      </c>
      <c r="G21" s="15">
        <f t="shared" si="0"/>
        <v>0.01</v>
      </c>
      <c r="H21" s="15">
        <f t="shared" si="0"/>
        <v>0.01</v>
      </c>
      <c r="I21" s="15">
        <f t="shared" si="0"/>
        <v>0.01</v>
      </c>
      <c r="J21" s="15">
        <f t="shared" si="0"/>
        <v>0.01</v>
      </c>
      <c r="L21" s="12"/>
    </row>
    <row r="22" spans="1:12" x14ac:dyDescent="0.25">
      <c r="L22" s="12"/>
    </row>
    <row r="23" spans="1:12" x14ac:dyDescent="0.25">
      <c r="A23" s="1" t="s">
        <v>39</v>
      </c>
    </row>
    <row r="24" spans="1:12" x14ac:dyDescent="0.25">
      <c r="A24" s="8" t="s">
        <v>12</v>
      </c>
      <c r="B24" s="33">
        <f>'計算用(期待容量)'!B24</f>
        <v>648.05834793676763</v>
      </c>
      <c r="C24" s="33">
        <f>'計算用(期待容量)'!C24</f>
        <v>2656.3375750004889</v>
      </c>
      <c r="D24" s="33">
        <f>'計算用(期待容量)'!D24</f>
        <v>1494.1868842017491</v>
      </c>
      <c r="E24" s="33">
        <f>'計算用(期待容量)'!E24</f>
        <v>1602.1029914061155</v>
      </c>
      <c r="F24" s="33">
        <f>'計算用(期待容量)'!F24</f>
        <v>1090.2492726237022</v>
      </c>
      <c r="G24" s="33">
        <f>'計算用(期待容量)'!G24</f>
        <v>1756.6539550513212</v>
      </c>
      <c r="H24" s="33">
        <f>'計算用(期待容量)'!H24</f>
        <v>747.0175943017183</v>
      </c>
      <c r="I24" s="33">
        <f>'計算用(期待容量)'!I24</f>
        <v>449.41039363244704</v>
      </c>
      <c r="J24" s="33">
        <f>'計算用(期待容量)'!J24</f>
        <v>704.47298584568193</v>
      </c>
    </row>
    <row r="25" spans="1:12" x14ac:dyDescent="0.25">
      <c r="A25" s="8" t="s">
        <v>13</v>
      </c>
      <c r="B25" s="33">
        <f>'計算用(期待容量)'!B25</f>
        <v>870.9674098797816</v>
      </c>
      <c r="C25" s="33">
        <f>'計算用(期待容量)'!C25</f>
        <v>3117.8922407668397</v>
      </c>
      <c r="D25" s="33">
        <f>'計算用(期待容量)'!D25</f>
        <v>3224.4520420592853</v>
      </c>
      <c r="E25" s="33">
        <f>'計算用(期待容量)'!E25</f>
        <v>2727.8049655187097</v>
      </c>
      <c r="F25" s="33">
        <f>'計算用(期待容量)'!F25</f>
        <v>1276.188391969265</v>
      </c>
      <c r="G25" s="33">
        <f>'計算用(期待容量)'!G25</f>
        <v>2746.2220501952866</v>
      </c>
      <c r="H25" s="33">
        <f>'計算用(期待容量)'!H25</f>
        <v>1523.344026566522</v>
      </c>
      <c r="I25" s="33">
        <f>'計算用(期待容量)'!I25</f>
        <v>819.94948593806623</v>
      </c>
      <c r="J25" s="33">
        <f>'計算用(期待容量)'!J25</f>
        <v>1389.1493871062585</v>
      </c>
    </row>
    <row r="26" spans="1:12" x14ac:dyDescent="0.25">
      <c r="A26" s="8" t="s">
        <v>14</v>
      </c>
      <c r="B26" s="33">
        <f>'計算用(期待容量)'!B26</f>
        <v>816.12260809307475</v>
      </c>
      <c r="C26" s="33">
        <f>'計算用(期待容量)'!C26</f>
        <v>2815.823022754822</v>
      </c>
      <c r="D26" s="33">
        <f>'計算用(期待容量)'!D26</f>
        <v>3609.8204566116401</v>
      </c>
      <c r="E26" s="33">
        <f>'計算用(期待容量)'!E26</f>
        <v>2790.8538830481389</v>
      </c>
      <c r="F26" s="33">
        <f>'計算用(期待容量)'!F26</f>
        <v>1123.4253292618732</v>
      </c>
      <c r="G26" s="33">
        <f>'計算用(期待容量)'!G26</f>
        <v>2742.1257471315917</v>
      </c>
      <c r="H26" s="33">
        <f>'計算用(期待容量)'!H26</f>
        <v>1412.1217155523966</v>
      </c>
      <c r="I26" s="33">
        <f>'計算用(期待容量)'!I26</f>
        <v>719.24516076446059</v>
      </c>
      <c r="J26" s="33">
        <f>'計算用(期待容量)'!J26</f>
        <v>1643.7820767819808</v>
      </c>
    </row>
    <row r="27" spans="1:12" x14ac:dyDescent="0.25">
      <c r="A27" s="8" t="s">
        <v>15</v>
      </c>
      <c r="B27" s="33">
        <f>'計算用(期待容量)'!B27</f>
        <v>704.92710819010426</v>
      </c>
      <c r="C27" s="33">
        <f>'計算用(期待容量)'!C27</f>
        <v>2721.9783848231291</v>
      </c>
      <c r="D27" s="33">
        <f>'計算用(期待容量)'!D27</f>
        <v>4736.1437675588513</v>
      </c>
      <c r="E27" s="33">
        <f>'計算用(期待容量)'!E27</f>
        <v>3318.9469292115105</v>
      </c>
      <c r="F27" s="33">
        <f>'計算用(期待容量)'!F27</f>
        <v>1173.0747666044426</v>
      </c>
      <c r="G27" s="33">
        <f>'計算用(期待容量)'!G27</f>
        <v>3254.1018129163804</v>
      </c>
      <c r="H27" s="33">
        <f>'計算用(期待容量)'!H27</f>
        <v>2061.2255405676838</v>
      </c>
      <c r="I27" s="33">
        <f>'計算用(期待容量)'!I27</f>
        <v>1064.913057639988</v>
      </c>
      <c r="J27" s="33">
        <f>'計算用(期待容量)'!J27</f>
        <v>2295.1786324878994</v>
      </c>
    </row>
    <row r="28" spans="1:12" x14ac:dyDescent="0.25">
      <c r="A28" s="8" t="s">
        <v>16</v>
      </c>
      <c r="B28" s="33">
        <f>'計算用(期待容量)'!B28</f>
        <v>697.16967162728179</v>
      </c>
      <c r="C28" s="33">
        <f>'計算用(期待容量)'!C28</f>
        <v>2885.1386515657473</v>
      </c>
      <c r="D28" s="33">
        <f>'計算用(期待容量)'!D28</f>
        <v>4923.1411888188904</v>
      </c>
      <c r="E28" s="33">
        <f>'計算用(期待容量)'!E28</f>
        <v>3357.7692316005932</v>
      </c>
      <c r="F28" s="33">
        <f>'計算用(期待容量)'!F28</f>
        <v>1011.5525323392449</v>
      </c>
      <c r="G28" s="33">
        <f>'計算用(期待容量)'!G28</f>
        <v>2980.1377169736106</v>
      </c>
      <c r="H28" s="33">
        <f>'計算用(期待容量)'!H28</f>
        <v>1946.5208740654898</v>
      </c>
      <c r="I28" s="33">
        <f>'計算用(期待容量)'!I28</f>
        <v>1024.4839641293659</v>
      </c>
      <c r="J28" s="33">
        <f>'計算用(期待容量)'!J28</f>
        <v>2136.1461688797435</v>
      </c>
    </row>
    <row r="29" spans="1:12" x14ac:dyDescent="0.25">
      <c r="A29" s="8" t="s">
        <v>17</v>
      </c>
      <c r="B29" s="33">
        <f>'計算用(期待容量)'!B29</f>
        <v>531.86155968380865</v>
      </c>
      <c r="C29" s="33">
        <f>'計算用(期待容量)'!C29</f>
        <v>2549.6311068910886</v>
      </c>
      <c r="D29" s="33">
        <f>'計算用(期待容量)'!D29</f>
        <v>3759.6352700555435</v>
      </c>
      <c r="E29" s="33">
        <f>'計算用(期待容量)'!E29</f>
        <v>2410.9361938431589</v>
      </c>
      <c r="F29" s="33">
        <f>'計算用(期待容量)'!F29</f>
        <v>884.17957546666139</v>
      </c>
      <c r="G29" s="33">
        <f>'計算用(期待容量)'!G29</f>
        <v>2208.724958289959</v>
      </c>
      <c r="H29" s="33">
        <f>'計算用(期待容量)'!H29</f>
        <v>1354.2611043168831</v>
      </c>
      <c r="I29" s="33">
        <f>'計算用(期待容量)'!I29</f>
        <v>742.29379903556026</v>
      </c>
      <c r="J29" s="33">
        <f>'計算用(期待容量)'!J29</f>
        <v>1648.0164324173152</v>
      </c>
    </row>
    <row r="30" spans="1:12" x14ac:dyDescent="0.25">
      <c r="A30" s="8" t="s">
        <v>18</v>
      </c>
      <c r="B30" s="33">
        <f>'計算用(期待容量)'!B30</f>
        <v>539.49550123559436</v>
      </c>
      <c r="C30" s="33">
        <f>'計算用(期待容量)'!C30</f>
        <v>2119.6624555533772</v>
      </c>
      <c r="D30" s="33">
        <f>'計算用(期待容量)'!D30</f>
        <v>2277.8001483820781</v>
      </c>
      <c r="E30" s="33">
        <f>'計算用(期待容量)'!E30</f>
        <v>1809.8379467336895</v>
      </c>
      <c r="F30" s="33">
        <f>'計算用(期待容量)'!F30</f>
        <v>721.81238861027623</v>
      </c>
      <c r="G30" s="33">
        <f>'計算用(期待容量)'!G30</f>
        <v>1623.156230523424</v>
      </c>
      <c r="H30" s="33">
        <f>'計算用(期待容量)'!H30</f>
        <v>974.90851341112682</v>
      </c>
      <c r="I30" s="33">
        <f>'計算用(期待容量)'!I30</f>
        <v>587.02009075256785</v>
      </c>
      <c r="J30" s="33">
        <f>'計算用(期待容量)'!J30</f>
        <v>1214.2467247978834</v>
      </c>
    </row>
    <row r="31" spans="1:12" x14ac:dyDescent="0.25">
      <c r="A31" s="8" t="s">
        <v>19</v>
      </c>
      <c r="B31" s="33">
        <f>'計算用(期待容量)'!B31</f>
        <v>581.36402034895627</v>
      </c>
      <c r="C31" s="33">
        <f>'計算用(期待容量)'!C31</f>
        <v>1972.982997133035</v>
      </c>
      <c r="D31" s="33">
        <f>'計算用(期待容量)'!D31</f>
        <v>1200.1729663043247</v>
      </c>
      <c r="E31" s="33">
        <f>'計算用(期待容量)'!E31</f>
        <v>991.29342150878256</v>
      </c>
      <c r="F31" s="33">
        <f>'計算用(期待容量)'!F31</f>
        <v>669.91839336623548</v>
      </c>
      <c r="G31" s="33">
        <f>'計算用(期待容量)'!G31</f>
        <v>1012.02661032473</v>
      </c>
      <c r="H31" s="33">
        <f>'計算用(期待容量)'!H31</f>
        <v>346.76629295427051</v>
      </c>
      <c r="I31" s="33">
        <f>'計算用(期待容量)'!I31</f>
        <v>263.69755223826598</v>
      </c>
      <c r="J31" s="33">
        <f>'計算用(期待容量)'!J31</f>
        <v>569.11774582139549</v>
      </c>
    </row>
    <row r="32" spans="1:12" x14ac:dyDescent="0.25">
      <c r="A32" s="8" t="s">
        <v>20</v>
      </c>
      <c r="B32" s="33">
        <f>'計算用(期待容量)'!B32</f>
        <v>552.44706022567175</v>
      </c>
      <c r="C32" s="33">
        <f>'計算用(期待容量)'!C32</f>
        <v>2269.2346520766141</v>
      </c>
      <c r="D32" s="33">
        <f>'計算用(期待容量)'!D32</f>
        <v>1151.0847433234235</v>
      </c>
      <c r="E32" s="33">
        <f>'計算用(期待容量)'!E32</f>
        <v>1529.927854463084</v>
      </c>
      <c r="F32" s="33">
        <f>'計算用(期待容量)'!F32</f>
        <v>671.88919665542448</v>
      </c>
      <c r="G32" s="33">
        <f>'計算用(期待容量)'!G32</f>
        <v>1373.7797638547918</v>
      </c>
      <c r="H32" s="33">
        <f>'計算用(期待容量)'!H32</f>
        <v>636.88743322985886</v>
      </c>
      <c r="I32" s="33">
        <f>'計算用(期待容量)'!I32</f>
        <v>393.98205339209295</v>
      </c>
      <c r="J32" s="33">
        <f>'計算用(期待容量)'!J32</f>
        <v>781.13724277903361</v>
      </c>
    </row>
    <row r="33" spans="1:12" x14ac:dyDescent="0.25">
      <c r="A33" s="8" t="s">
        <v>21</v>
      </c>
      <c r="B33" s="33">
        <f>'計算用(期待容量)'!B33</f>
        <v>493.92950580017543</v>
      </c>
      <c r="C33" s="33">
        <f>'計算用(期待容量)'!C33</f>
        <v>2169.3808734884187</v>
      </c>
      <c r="D33" s="33">
        <f>'計算用(期待容量)'!D33</f>
        <v>1321.3849606590395</v>
      </c>
      <c r="E33" s="33">
        <f>'計算用(期待容量)'!E33</f>
        <v>1469.5276584953094</v>
      </c>
      <c r="F33" s="33">
        <f>'計算用(期待容量)'!F33</f>
        <v>545.74991792838387</v>
      </c>
      <c r="G33" s="33">
        <f>'計算用(期待容量)'!G33</f>
        <v>1415.3305220463728</v>
      </c>
      <c r="H33" s="33">
        <f>'計算用(期待容量)'!H33</f>
        <v>800.54239620441081</v>
      </c>
      <c r="I33" s="33">
        <f>'計算用(期待容量)'!I33</f>
        <v>470.44032681072088</v>
      </c>
      <c r="J33" s="33">
        <f>'計算用(期待容量)'!J33</f>
        <v>853.97383856717693</v>
      </c>
    </row>
    <row r="34" spans="1:12" x14ac:dyDescent="0.25">
      <c r="A34" s="8" t="s">
        <v>22</v>
      </c>
      <c r="B34" s="33">
        <f>'計算用(期待容量)'!B34</f>
        <v>508.6392269163772</v>
      </c>
      <c r="C34" s="33">
        <f>'計算用(期待容量)'!C34</f>
        <v>2132.9505039369769</v>
      </c>
      <c r="D34" s="33">
        <f>'計算用(期待容量)'!D34</f>
        <v>1043.6195110769454</v>
      </c>
      <c r="E34" s="33">
        <f>'計算用(期待容量)'!E34</f>
        <v>1158.2897182417273</v>
      </c>
      <c r="F34" s="33">
        <f>'計算用(期待容量)'!F34</f>
        <v>536.44313898934854</v>
      </c>
      <c r="G34" s="33">
        <f>'計算用(期待容量)'!G34</f>
        <v>1331.9721381009686</v>
      </c>
      <c r="H34" s="33">
        <f>'計算用(期待容量)'!H34</f>
        <v>720.73773832114932</v>
      </c>
      <c r="I34" s="33">
        <f>'計算用(期待容量)'!I34</f>
        <v>402.09578435525873</v>
      </c>
      <c r="J34" s="33">
        <f>'計算用(期待容量)'!J34</f>
        <v>766.18224006126979</v>
      </c>
    </row>
    <row r="35" spans="1:12" x14ac:dyDescent="0.25">
      <c r="A35" s="8" t="s">
        <v>23</v>
      </c>
      <c r="B35" s="33">
        <f>'計算用(期待容量)'!B35</f>
        <v>481.28776434791894</v>
      </c>
      <c r="C35" s="33">
        <f>'計算用(期待容量)'!C35</f>
        <v>2319.0488668371263</v>
      </c>
      <c r="D35" s="33">
        <f>'計算用(期待容量)'!D35</f>
        <v>1236.6660505404066</v>
      </c>
      <c r="E35" s="33">
        <f>'計算用(期待容量)'!E35</f>
        <v>1319.2939220508124</v>
      </c>
      <c r="F35" s="33">
        <f>'計算用(期待容量)'!F35</f>
        <v>759.30841028938391</v>
      </c>
      <c r="G35" s="33">
        <f>'計算用(期待容量)'!G35</f>
        <v>1481.4700497885988</v>
      </c>
      <c r="H35" s="33">
        <f>'計算用(期待容量)'!H35</f>
        <v>776.63355683764053</v>
      </c>
      <c r="I35" s="33">
        <f>'計算用(期待容量)'!I35</f>
        <v>441.9299635553698</v>
      </c>
      <c r="J35" s="33">
        <f>'計算用(期待容量)'!J35</f>
        <v>764.26141575276677</v>
      </c>
    </row>
    <row r="36" spans="1:12" x14ac:dyDescent="0.25">
      <c r="B36" s="8"/>
      <c r="C36" s="8"/>
      <c r="D36" s="8"/>
      <c r="E36" s="8"/>
      <c r="F36" s="8"/>
      <c r="G36" s="8"/>
      <c r="H36" s="8"/>
      <c r="I36" s="8"/>
      <c r="J36" s="8"/>
    </row>
    <row r="37" spans="1:12" x14ac:dyDescent="0.25">
      <c r="A37" s="1" t="s">
        <v>40</v>
      </c>
    </row>
    <row r="38" spans="1:12" x14ac:dyDescent="0.25">
      <c r="A38" s="8" t="s">
        <v>12</v>
      </c>
      <c r="B38" s="14">
        <f>B4*(1+B$19+B$21)-B24</f>
        <v>4160.9406520632319</v>
      </c>
      <c r="C38" s="14">
        <f t="shared" ref="B38:J49" si="1">C4*(1+C$19+C$21)-C24</f>
        <v>9544.5098868176938</v>
      </c>
      <c r="D38" s="14">
        <f t="shared" si="1"/>
        <v>38957.067222369522</v>
      </c>
      <c r="E38" s="14">
        <f t="shared" si="1"/>
        <v>17301.349109076204</v>
      </c>
      <c r="F38" s="14">
        <f t="shared" si="1"/>
        <v>3772.3396162651861</v>
      </c>
      <c r="G38" s="14">
        <f t="shared" si="1"/>
        <v>16599.09139599232</v>
      </c>
      <c r="H38" s="14">
        <f t="shared" si="1"/>
        <v>6967.5088056982813</v>
      </c>
      <c r="I38" s="14">
        <f t="shared" si="1"/>
        <v>3723.3772803238153</v>
      </c>
      <c r="J38" s="14">
        <f t="shared" si="1"/>
        <v>12129.419014154319</v>
      </c>
      <c r="L38" s="17"/>
    </row>
    <row r="39" spans="1:12" x14ac:dyDescent="0.25">
      <c r="A39" s="8" t="s">
        <v>13</v>
      </c>
      <c r="B39" s="14">
        <f>B5*(1+B$19+B$21)-B25</f>
        <v>3532.3095901202187</v>
      </c>
      <c r="C39" s="14">
        <f t="shared" si="1"/>
        <v>8231.1979454149787</v>
      </c>
      <c r="D39" s="14">
        <f t="shared" si="1"/>
        <v>35134.85831004013</v>
      </c>
      <c r="E39" s="14">
        <f>E5*(1+E$19+E$21)-E25</f>
        <v>16875.393864867143</v>
      </c>
      <c r="F39" s="14">
        <f t="shared" si="1"/>
        <v>3332.1069453323221</v>
      </c>
      <c r="G39" s="14">
        <f t="shared" si="1"/>
        <v>15559.832598761073</v>
      </c>
      <c r="H39" s="14">
        <f t="shared" si="1"/>
        <v>6201.3867734334781</v>
      </c>
      <c r="I39" s="14">
        <f t="shared" si="1"/>
        <v>3412.449440503286</v>
      </c>
      <c r="J39" s="14">
        <f t="shared" si="1"/>
        <v>11997.927612893742</v>
      </c>
      <c r="L39" s="17"/>
    </row>
    <row r="40" spans="1:12" x14ac:dyDescent="0.25">
      <c r="A40" s="8" t="s">
        <v>14</v>
      </c>
      <c r="B40" s="14">
        <f t="shared" si="1"/>
        <v>3539.4223919069254</v>
      </c>
      <c r="C40" s="14">
        <f t="shared" si="1"/>
        <v>9477.1063066997231</v>
      </c>
      <c r="D40" s="14">
        <f t="shared" si="1"/>
        <v>39290.794930321143</v>
      </c>
      <c r="E40" s="14">
        <f t="shared" si="1"/>
        <v>18366.194303447042</v>
      </c>
      <c r="F40" s="14">
        <f t="shared" si="1"/>
        <v>3962.4457024841586</v>
      </c>
      <c r="G40" s="14">
        <f t="shared" si="1"/>
        <v>18674.566852488904</v>
      </c>
      <c r="H40" s="14">
        <f t="shared" si="1"/>
        <v>7179.9830844476028</v>
      </c>
      <c r="I40" s="14">
        <f t="shared" si="1"/>
        <v>4073.499539036733</v>
      </c>
      <c r="J40" s="14">
        <f t="shared" si="1"/>
        <v>13452.021923218019</v>
      </c>
      <c r="L40" s="17"/>
    </row>
    <row r="41" spans="1:12" x14ac:dyDescent="0.25">
      <c r="A41" s="8" t="s">
        <v>15</v>
      </c>
      <c r="B41" s="14">
        <f t="shared" si="1"/>
        <v>4140.2402465718005</v>
      </c>
      <c r="C41" s="14">
        <f t="shared" si="1"/>
        <v>11917.70356880902</v>
      </c>
      <c r="D41" s="14">
        <f t="shared" si="1"/>
        <v>51094.576232441148</v>
      </c>
      <c r="E41" s="14">
        <f t="shared" si="1"/>
        <v>22283.55107078849</v>
      </c>
      <c r="F41" s="14">
        <f t="shared" si="1"/>
        <v>5078.825233395557</v>
      </c>
      <c r="G41" s="14">
        <f t="shared" si="1"/>
        <v>22932.898187083621</v>
      </c>
      <c r="H41" s="14">
        <f t="shared" si="1"/>
        <v>8653.3944594323148</v>
      </c>
      <c r="I41" s="14">
        <f t="shared" si="1"/>
        <v>4931.9789423600123</v>
      </c>
      <c r="J41" s="14">
        <f t="shared" si="1"/>
        <v>16795.850367512103</v>
      </c>
      <c r="L41" s="17"/>
    </row>
    <row r="42" spans="1:12" x14ac:dyDescent="0.25">
      <c r="A42" s="8" t="s">
        <v>16</v>
      </c>
      <c r="B42" s="14">
        <f t="shared" si="1"/>
        <v>4302.7573283727179</v>
      </c>
      <c r="C42" s="14">
        <f t="shared" si="1"/>
        <v>12007.745348434253</v>
      </c>
      <c r="D42" s="14">
        <f t="shared" si="1"/>
        <v>50907.578811181113</v>
      </c>
      <c r="E42" s="14">
        <f t="shared" si="1"/>
        <v>22244.728768399407</v>
      </c>
      <c r="F42" s="14">
        <f t="shared" si="1"/>
        <v>5240.3474676607548</v>
      </c>
      <c r="G42" s="14">
        <f t="shared" si="1"/>
        <v>23206.862283026388</v>
      </c>
      <c r="H42" s="14">
        <f t="shared" si="1"/>
        <v>8768.0991259345101</v>
      </c>
      <c r="I42" s="14">
        <f t="shared" si="1"/>
        <v>4972.4080358706351</v>
      </c>
      <c r="J42" s="14">
        <f t="shared" si="1"/>
        <v>16954.88283112026</v>
      </c>
      <c r="L42" s="17"/>
    </row>
    <row r="43" spans="1:12" x14ac:dyDescent="0.25">
      <c r="A43" s="8" t="s">
        <v>17</v>
      </c>
      <c r="B43" s="14">
        <f t="shared" si="1"/>
        <v>4241.8782665066674</v>
      </c>
      <c r="C43" s="14">
        <f t="shared" si="1"/>
        <v>10835.549798827613</v>
      </c>
      <c r="D43" s="14">
        <f t="shared" si="1"/>
        <v>43671.772871537374</v>
      </c>
      <c r="E43" s="14">
        <f t="shared" si="1"/>
        <v>20104.443880111827</v>
      </c>
      <c r="F43" s="14">
        <f t="shared" si="1"/>
        <v>4797.1105038984169</v>
      </c>
      <c r="G43" s="14">
        <f t="shared" si="1"/>
        <v>20887.513371880817</v>
      </c>
      <c r="H43" s="14">
        <f t="shared" si="1"/>
        <v>7941.947295683116</v>
      </c>
      <c r="I43" s="14">
        <f t="shared" si="1"/>
        <v>4515.4186701493309</v>
      </c>
      <c r="J43" s="14">
        <f>J9*(1+J$19+J$21)-J29</f>
        <v>15021.291567582686</v>
      </c>
      <c r="L43" s="17"/>
    </row>
    <row r="44" spans="1:12" x14ac:dyDescent="0.25">
      <c r="A44" s="8" t="s">
        <v>18</v>
      </c>
      <c r="B44" s="14">
        <f t="shared" si="1"/>
        <v>4412.6994987644057</v>
      </c>
      <c r="C44" s="14">
        <f t="shared" si="1"/>
        <v>10161.756640446623</v>
      </c>
      <c r="D44" s="14">
        <f t="shared" si="1"/>
        <v>36565.075091685707</v>
      </c>
      <c r="E44" s="14">
        <f>E10*(1+E$19+E$21)-E30</f>
        <v>18369.622896513898</v>
      </c>
      <c r="F44" s="14">
        <f t="shared" si="1"/>
        <v>4084.9559645643271</v>
      </c>
      <c r="G44" s="14">
        <f t="shared" si="1"/>
        <v>17497.825932664433</v>
      </c>
      <c r="H44" s="14">
        <f t="shared" si="1"/>
        <v>6974.3190865888728</v>
      </c>
      <c r="I44" s="14">
        <f t="shared" si="1"/>
        <v>3752.6790901619452</v>
      </c>
      <c r="J44" s="14">
        <f t="shared" si="1"/>
        <v>13070.219275202116</v>
      </c>
      <c r="L44" s="17"/>
    </row>
    <row r="45" spans="1:12" x14ac:dyDescent="0.25">
      <c r="A45" s="8" t="s">
        <v>19</v>
      </c>
      <c r="B45" s="14">
        <f>B11*(1+B$19+B$21)-B31</f>
        <v>4860.0839796510445</v>
      </c>
      <c r="C45" s="14">
        <f t="shared" si="1"/>
        <v>11689.66411341242</v>
      </c>
      <c r="D45" s="14">
        <f t="shared" si="1"/>
        <v>41122.267011101067</v>
      </c>
      <c r="E45" s="14">
        <f t="shared" si="1"/>
        <v>19219.038600999258</v>
      </c>
      <c r="F45" s="14">
        <f t="shared" si="1"/>
        <v>4583.4142455226529</v>
      </c>
      <c r="G45" s="14">
        <f t="shared" si="1"/>
        <v>18794.687241667682</v>
      </c>
      <c r="H45" s="14">
        <f t="shared" si="1"/>
        <v>8194.3165070457289</v>
      </c>
      <c r="I45" s="14">
        <f t="shared" si="1"/>
        <v>4207.1463841434434</v>
      </c>
      <c r="J45" s="14">
        <f t="shared" si="1"/>
        <v>13924.329254178605</v>
      </c>
      <c r="L45" s="17"/>
    </row>
    <row r="46" spans="1:12" x14ac:dyDescent="0.25">
      <c r="A46" s="8" t="s">
        <v>20</v>
      </c>
      <c r="B46" s="14">
        <f>B12*(1+B$19+B$21)-B32</f>
        <v>5246.9909397743286</v>
      </c>
      <c r="C46" s="14">
        <f t="shared" si="1"/>
        <v>12832.191640287023</v>
      </c>
      <c r="D46" s="14">
        <f t="shared" si="1"/>
        <v>44913.7269757502</v>
      </c>
      <c r="E46" s="14">
        <f t="shared" si="1"/>
        <v>21263.292832835952</v>
      </c>
      <c r="F46" s="14">
        <f t="shared" si="1"/>
        <v>5226.4807438207654</v>
      </c>
      <c r="G46" s="14">
        <f t="shared" si="1"/>
        <v>22149.798604266653</v>
      </c>
      <c r="H46" s="14">
        <f t="shared" si="1"/>
        <v>9547.1037667701403</v>
      </c>
      <c r="I46" s="14">
        <f t="shared" si="1"/>
        <v>5137.9421772242094</v>
      </c>
      <c r="J46" s="14">
        <f t="shared" si="1"/>
        <v>17486.260757220967</v>
      </c>
      <c r="L46" s="17"/>
    </row>
    <row r="47" spans="1:12" x14ac:dyDescent="0.25">
      <c r="A47" s="8" t="s">
        <v>21</v>
      </c>
      <c r="B47" s="14">
        <f t="shared" si="1"/>
        <v>5460.6374941998247</v>
      </c>
      <c r="C47" s="14">
        <f t="shared" si="1"/>
        <v>13657.190126511581</v>
      </c>
      <c r="D47" s="14">
        <f t="shared" si="1"/>
        <v>48065.307293153804</v>
      </c>
      <c r="E47" s="14">
        <f t="shared" si="1"/>
        <v>22311.570765138131</v>
      </c>
      <c r="F47" s="14">
        <f t="shared" si="1"/>
        <v>5644.1272646112975</v>
      </c>
      <c r="G47" s="14">
        <f t="shared" si="1"/>
        <v>22634.969288200307</v>
      </c>
      <c r="H47" s="14">
        <f t="shared" si="1"/>
        <v>9567.1280037955876</v>
      </c>
      <c r="I47" s="14">
        <f t="shared" si="1"/>
        <v>5061.4839038055816</v>
      </c>
      <c r="J47" s="14">
        <f t="shared" si="1"/>
        <v>17659.284161432824</v>
      </c>
      <c r="L47" s="17"/>
    </row>
    <row r="48" spans="1:12" x14ac:dyDescent="0.25">
      <c r="A48" s="8" t="s">
        <v>22</v>
      </c>
      <c r="B48" s="14">
        <f t="shared" si="1"/>
        <v>5374.329773083623</v>
      </c>
      <c r="C48" s="14">
        <f t="shared" si="1"/>
        <v>13520.966994244842</v>
      </c>
      <c r="D48" s="14">
        <f t="shared" si="1"/>
        <v>48343.072742735894</v>
      </c>
      <c r="E48" s="14">
        <f t="shared" si="1"/>
        <v>22622.808705391712</v>
      </c>
      <c r="F48" s="14">
        <f t="shared" si="1"/>
        <v>5653.4340435503327</v>
      </c>
      <c r="G48" s="14">
        <f t="shared" si="1"/>
        <v>22718.327672145711</v>
      </c>
      <c r="H48" s="14">
        <f t="shared" si="1"/>
        <v>9646.9326616788494</v>
      </c>
      <c r="I48" s="14">
        <f t="shared" si="1"/>
        <v>5129.8284462610436</v>
      </c>
      <c r="J48" s="14">
        <f>J14*(1+J$19+J$21)-J34</f>
        <v>17747.075759938733</v>
      </c>
      <c r="L48" s="17"/>
    </row>
    <row r="49" spans="1:13" x14ac:dyDescent="0.25">
      <c r="A49" s="8" t="s">
        <v>23</v>
      </c>
      <c r="B49" s="14">
        <f>B15*(1+B$19+B$21)-B35</f>
        <v>4995.9592356520816</v>
      </c>
      <c r="C49" s="14">
        <f t="shared" si="1"/>
        <v>12275.927153526511</v>
      </c>
      <c r="D49" s="14">
        <f t="shared" si="1"/>
        <v>44092.286056407436</v>
      </c>
      <c r="E49" s="14">
        <f t="shared" si="1"/>
        <v>20794.760821518321</v>
      </c>
      <c r="F49" s="14">
        <f t="shared" si="1"/>
        <v>5077.0387127264894</v>
      </c>
      <c r="G49" s="14">
        <f t="shared" si="1"/>
        <v>20143.923498598495</v>
      </c>
      <c r="H49" s="14">
        <f t="shared" si="1"/>
        <v>8499.1660431623604</v>
      </c>
      <c r="I49" s="14">
        <f t="shared" si="1"/>
        <v>4493.8817422100383</v>
      </c>
      <c r="J49" s="14">
        <f t="shared" si="1"/>
        <v>14983.071584247235</v>
      </c>
      <c r="L49" s="17"/>
    </row>
    <row r="50" spans="1:13" x14ac:dyDescent="0.25">
      <c r="L50" s="17"/>
    </row>
    <row r="51" spans="1:13" x14ac:dyDescent="0.25">
      <c r="A51" s="1" t="s">
        <v>72</v>
      </c>
      <c r="K51" s="2" t="s">
        <v>51</v>
      </c>
    </row>
    <row r="52" spans="1:13" x14ac:dyDescent="0.25">
      <c r="A52" s="8" t="s">
        <v>12</v>
      </c>
      <c r="B52" s="14">
        <f>IF(入力!$E$13=B$2,入力!$E$31*入力!$E$25/10000,0)</f>
        <v>0</v>
      </c>
      <c r="C52" s="14">
        <f>IF(入力!$E$13=C$2,入力!$E$31*入力!$E$25/10000,0)</f>
        <v>0</v>
      </c>
      <c r="D52" s="14">
        <f>IF(入力!$E$13=D$2,入力!$E$31*入力!$E$25/10000,0)</f>
        <v>13.560499999999999</v>
      </c>
      <c r="E52" s="14">
        <f>IF(入力!$E$13=E$2,入力!$E$31*入力!$E$25/10000,0)</f>
        <v>0</v>
      </c>
      <c r="F52" s="14">
        <f>IF(入力!$E$13=F$2,入力!$E$31*入力!$E$25/10000,0)</f>
        <v>0</v>
      </c>
      <c r="G52" s="14">
        <f>IF(入力!$E$13=G$2,入力!$E$31*入力!$E$25/10000,0)</f>
        <v>0</v>
      </c>
      <c r="H52" s="14">
        <f>IF(入力!$E$13=H$2,入力!$E$31*入力!$E$25/10000,0)</f>
        <v>0</v>
      </c>
      <c r="I52" s="14">
        <f>IF(入力!$E$13=I$2,入力!$E$31*入力!$E$25/10000,0)</f>
        <v>0</v>
      </c>
      <c r="J52" s="14">
        <f>IF(入力!$E$13=J$2,入力!$E$31*入力!$E$25/10000,0)</f>
        <v>0</v>
      </c>
      <c r="K52" s="17">
        <f>SUM(B52:J52)</f>
        <v>13.560499999999999</v>
      </c>
      <c r="L52" s="17"/>
      <c r="M52" s="31"/>
    </row>
    <row r="53" spans="1:13" x14ac:dyDescent="0.25">
      <c r="A53" s="8" t="s">
        <v>13</v>
      </c>
      <c r="B53" s="14">
        <f>IF(入力!$E$13=B$2,入力!$F$31*入力!$F$25/10000,0)</f>
        <v>0</v>
      </c>
      <c r="C53" s="14">
        <f>IF(入力!$E$13=C$2,入力!$F$31*入力!$F$25/10000,0)</f>
        <v>0</v>
      </c>
      <c r="D53" s="14">
        <f>IF(入力!$E$13=D$2,入力!$F$31*入力!$F$25/10000,0)</f>
        <v>12.265499999999999</v>
      </c>
      <c r="E53" s="14">
        <f>IF(入力!$E$13=E$2,入力!$F$31*入力!$F$25/10000,0)</f>
        <v>0</v>
      </c>
      <c r="F53" s="14">
        <f>IF(入力!$E$13=F$2,入力!$F$31*入力!$F$25/10000,0)</f>
        <v>0</v>
      </c>
      <c r="G53" s="14">
        <f>IF(入力!$E$13=G$2,入力!$F$31*入力!$F$25/10000,0)</f>
        <v>0</v>
      </c>
      <c r="H53" s="14">
        <f>IF(入力!$E$13=H$2,入力!$F$31*入力!$F$25/10000,0)</f>
        <v>0</v>
      </c>
      <c r="I53" s="14">
        <f>IF(入力!$E$13=I$2,入力!$F$31*入力!$F$25/10000,0)</f>
        <v>0</v>
      </c>
      <c r="J53" s="14">
        <f>IF(入力!$E$13=J$2,入力!$F$31*入力!$F$25/10000,0)</f>
        <v>0</v>
      </c>
      <c r="K53" s="17">
        <f t="shared" ref="K53:K63" si="2">SUM(B53:J53)</f>
        <v>12.265499999999999</v>
      </c>
      <c r="L53" s="17"/>
      <c r="M53" s="31"/>
    </row>
    <row r="54" spans="1:13" x14ac:dyDescent="0.25">
      <c r="A54" s="8" t="s">
        <v>14</v>
      </c>
      <c r="B54" s="14">
        <f>IF(入力!$E$13=B$2,入力!$G$31*入力!$G$25/10000,0)</f>
        <v>0</v>
      </c>
      <c r="C54" s="14">
        <f>IF(入力!$E$13=C$2,入力!$G$31*入力!$G$25/10000,0)</f>
        <v>0</v>
      </c>
      <c r="D54" s="14">
        <f>IF(入力!$E$13=D$2,入力!$G$31*入力!$G$25/10000,0)</f>
        <v>14.356</v>
      </c>
      <c r="E54" s="14">
        <f>IF(入力!$E$13=E$2,入力!$G$31*入力!$G$25/10000,0)</f>
        <v>0</v>
      </c>
      <c r="F54" s="14">
        <f>IF(入力!$E$13=F$2,入力!$G$31*入力!$G$25/10000,0)</f>
        <v>0</v>
      </c>
      <c r="G54" s="14">
        <f>IF(入力!$E$13=G$2,入力!$G$31*入力!$G$25/10000,0)</f>
        <v>0</v>
      </c>
      <c r="H54" s="14">
        <f>IF(入力!$E$13=H$2,入力!$G$31*入力!$G$25/10000,0)</f>
        <v>0</v>
      </c>
      <c r="I54" s="14">
        <f>IF(入力!$E$13=I$2,入力!$G$31*入力!$G$25/10000,0)</f>
        <v>0</v>
      </c>
      <c r="J54" s="14">
        <f>IF(入力!$E$13=J$2,入力!$G$31*入力!$G$25/10000,0)</f>
        <v>0</v>
      </c>
      <c r="K54" s="17">
        <f t="shared" si="2"/>
        <v>14.356</v>
      </c>
      <c r="L54" s="17"/>
      <c r="M54" s="31"/>
    </row>
    <row r="55" spans="1:13" x14ac:dyDescent="0.25">
      <c r="A55" s="8" t="s">
        <v>15</v>
      </c>
      <c r="B55" s="14">
        <f>IF(入力!$E$13=B$2,入力!$H$31*入力!$H$25/10000,0)</f>
        <v>0</v>
      </c>
      <c r="C55" s="14">
        <f>IF(入力!$E$13=C$2,入力!$H$31*入力!$H$25/10000,0)</f>
        <v>0</v>
      </c>
      <c r="D55" s="14">
        <f>IF(入力!$E$13=D$2,入力!$H$31*入力!$H$25/10000,0)</f>
        <v>17.279</v>
      </c>
      <c r="E55" s="14">
        <f>IF(入力!$E$13=E$2,入力!$H$31*入力!$H$25/10000,0)</f>
        <v>0</v>
      </c>
      <c r="F55" s="14">
        <f>IF(入力!$E$13=F$2,入力!$H$31*入力!$H$25/10000,0)</f>
        <v>0</v>
      </c>
      <c r="G55" s="14">
        <f>IF(入力!$E$13=G$2,入力!$H$31*入力!$H$25/10000,0)</f>
        <v>0</v>
      </c>
      <c r="H55" s="14">
        <f>IF(入力!$E$13=H$2,入力!$H$31*入力!$H$25/10000,0)</f>
        <v>0</v>
      </c>
      <c r="I55" s="14">
        <f>IF(入力!$E$13=I$2,入力!$H$31*入力!$H$25/10000,0)</f>
        <v>0</v>
      </c>
      <c r="J55" s="14">
        <f>IF(入力!$E$13=J$2,入力!$H$31*入力!$H$25/10000,0)</f>
        <v>0</v>
      </c>
      <c r="K55" s="17">
        <f t="shared" si="2"/>
        <v>17.279</v>
      </c>
      <c r="L55" s="17"/>
      <c r="M55" s="31"/>
    </row>
    <row r="56" spans="1:13" x14ac:dyDescent="0.25">
      <c r="A56" s="8" t="s">
        <v>16</v>
      </c>
      <c r="B56" s="14">
        <f>IF(入力!$E$13=B$2,入力!$I$31*入力!$I$25/10000,0)</f>
        <v>0</v>
      </c>
      <c r="C56" s="14">
        <f>IF(入力!$E$13=C$2,入力!$I$31*入力!$I$25/10000,0)</f>
        <v>0</v>
      </c>
      <c r="D56" s="14">
        <f>IF(入力!$E$13=D$2,入力!$I$31*入力!$I$25/10000,0)</f>
        <v>17.056999999999999</v>
      </c>
      <c r="E56" s="14">
        <f>IF(入力!$E$13=E$2,入力!$I$31*入力!$I$25/10000,0)</f>
        <v>0</v>
      </c>
      <c r="F56" s="14">
        <f>IF(入力!$E$13=F$2,入力!$I$31*入力!$I$25/10000,0)</f>
        <v>0</v>
      </c>
      <c r="G56" s="14">
        <f>IF(入力!$E$13=G$2,入力!$I$31*入力!$I$25/10000,0)</f>
        <v>0</v>
      </c>
      <c r="H56" s="14">
        <f>IF(入力!$E$13=H$2,入力!$I$31*入力!$I$25/10000,0)</f>
        <v>0</v>
      </c>
      <c r="I56" s="14">
        <f>IF(入力!$E$13=I$2,入力!$I$31*入力!$I$25/10000,0)</f>
        <v>0</v>
      </c>
      <c r="J56" s="14">
        <f>IF(入力!$E$13=J$2,入力!$I$31*入力!$I$25/10000,0)</f>
        <v>0</v>
      </c>
      <c r="K56" s="17">
        <f t="shared" si="2"/>
        <v>17.056999999999999</v>
      </c>
      <c r="L56" s="17"/>
      <c r="M56" s="31"/>
    </row>
    <row r="57" spans="1:13" x14ac:dyDescent="0.25">
      <c r="A57" s="8" t="s">
        <v>17</v>
      </c>
      <c r="B57" s="14">
        <f>IF(入力!$E$13=B$2,入力!$J$31*入力!$J$25/10000,0)</f>
        <v>0</v>
      </c>
      <c r="C57" s="14">
        <f>IF(入力!$E$13=C$2,入力!$J$31*入力!$J$25/10000,0)</f>
        <v>0</v>
      </c>
      <c r="D57" s="14">
        <f>IF(入力!$E$13=D$2,入力!$J$31*入力!$J$25/10000,0)</f>
        <v>16.0395</v>
      </c>
      <c r="E57" s="14">
        <f>IF(入力!$E$13=E$2,入力!$J$31*入力!$J$25/10000,0)</f>
        <v>0</v>
      </c>
      <c r="F57" s="14">
        <f>IF(入力!$E$13=F$2,入力!$J$31*入力!$J$25/10000,0)</f>
        <v>0</v>
      </c>
      <c r="G57" s="14">
        <f>IF(入力!$E$13=G$2,入力!$J$31*入力!$J$25/10000,0)</f>
        <v>0</v>
      </c>
      <c r="H57" s="14">
        <f>IF(入力!$E$13=H$2,入力!$J$31*入力!$J$25/10000,0)</f>
        <v>0</v>
      </c>
      <c r="I57" s="14">
        <f>IF(入力!$E$13=I$2,入力!$J$31*入力!$J$25/10000,0)</f>
        <v>0</v>
      </c>
      <c r="J57" s="14">
        <f>IF(入力!$E$13=J$2,入力!$J$31*入力!$J$25/10000,0)</f>
        <v>0</v>
      </c>
      <c r="K57" s="17">
        <f t="shared" si="2"/>
        <v>16.0395</v>
      </c>
      <c r="L57" s="17"/>
      <c r="M57" s="31"/>
    </row>
    <row r="58" spans="1:13" x14ac:dyDescent="0.25">
      <c r="A58" s="8" t="s">
        <v>18</v>
      </c>
      <c r="B58" s="14">
        <f>IF(入力!$E$13=B$2,入力!$K$31*入力!$K$25/10000,0)</f>
        <v>0</v>
      </c>
      <c r="C58" s="14">
        <f>IF(入力!$E$13=C$2,入力!$K$31*入力!$K$25/10000,0)</f>
        <v>0</v>
      </c>
      <c r="D58" s="14">
        <f>IF(入力!$E$13=D$2,入力!$K$31*入力!$K$25/10000,0)</f>
        <v>14.448499999999999</v>
      </c>
      <c r="E58" s="14">
        <f>IF(入力!$E$13=E$2,入力!$K$31*入力!$K$25/10000,0)</f>
        <v>0</v>
      </c>
      <c r="F58" s="14">
        <f>IF(入力!$E$13=F$2,入力!$K$31*入力!$K$25/10000,0)</f>
        <v>0</v>
      </c>
      <c r="G58" s="14">
        <f>IF(入力!$E$13=G$2,入力!$K$31*入力!$K$25/10000,0)</f>
        <v>0</v>
      </c>
      <c r="H58" s="14">
        <f>IF(入力!$E$13=H$2,入力!$K$31*入力!$K$25/10000,0)</f>
        <v>0</v>
      </c>
      <c r="I58" s="14">
        <f>IF(入力!$E$13=I$2,入力!$K$31*入力!$K$25/10000,0)</f>
        <v>0</v>
      </c>
      <c r="J58" s="14">
        <f>IF(入力!$E$13=J$2,入力!$K$31*入力!$K$25/10000,0)</f>
        <v>0</v>
      </c>
      <c r="K58" s="17">
        <f t="shared" si="2"/>
        <v>14.448499999999999</v>
      </c>
      <c r="L58" s="17"/>
      <c r="M58" s="31"/>
    </row>
    <row r="59" spans="1:13" x14ac:dyDescent="0.25">
      <c r="A59" s="8" t="s">
        <v>19</v>
      </c>
      <c r="B59" s="14">
        <f>IF(入力!$E$13=B$2,入力!$L$31*入力!$L$25/10000,0)</f>
        <v>0</v>
      </c>
      <c r="C59" s="14">
        <f>IF(入力!$E$13=C$2,入力!$L$31*入力!$L$25/10000,0)</f>
        <v>0</v>
      </c>
      <c r="D59" s="14">
        <f>IF(入力!$E$13=D$2,入力!$L$31*入力!$L$25/10000,0)</f>
        <v>11.285</v>
      </c>
      <c r="E59" s="14">
        <f>IF(入力!$E$13=E$2,入力!$L$31*入力!$L$25/10000,0)</f>
        <v>0</v>
      </c>
      <c r="F59" s="14">
        <f>IF(入力!$E$13=F$2,入力!$L$31*入力!$L$25/10000,0)</f>
        <v>0</v>
      </c>
      <c r="G59" s="14">
        <f>IF(入力!$E$13=G$2,入力!$L$31*入力!$L$25/10000,0)</f>
        <v>0</v>
      </c>
      <c r="H59" s="14">
        <f>IF(入力!$E$13=H$2,入力!$L$31*入力!$L$25/10000,0)</f>
        <v>0</v>
      </c>
      <c r="I59" s="14">
        <f>IF(入力!$E$13=I$2,入力!$L$31*入力!$L$25/10000,0)</f>
        <v>0</v>
      </c>
      <c r="J59" s="14">
        <f>IF(入力!$E$13=J$2,入力!$L$31*入力!$L$25/10000,0)</f>
        <v>0</v>
      </c>
      <c r="K59" s="17">
        <f t="shared" si="2"/>
        <v>11.285</v>
      </c>
      <c r="L59" s="17"/>
      <c r="M59" s="31"/>
    </row>
    <row r="60" spans="1:13" x14ac:dyDescent="0.25">
      <c r="A60" s="8" t="s">
        <v>20</v>
      </c>
      <c r="B60" s="14">
        <f>IF(入力!$E$13=B$2,入力!$M$31*入力!$M$25/10000,0)</f>
        <v>0</v>
      </c>
      <c r="C60" s="14">
        <f>IF(入力!$E$13=C$2,入力!$M$31*入力!$M$25/10000,0)</f>
        <v>0</v>
      </c>
      <c r="D60" s="14">
        <f>IF(入力!$E$13=D$2,入力!$M$31*入力!$M$25/10000,0)</f>
        <v>14.2265</v>
      </c>
      <c r="E60" s="14">
        <f>IF(入力!$E$13=E$2,入力!$M$31*入力!$M$25/10000,0)</f>
        <v>0</v>
      </c>
      <c r="F60" s="14">
        <f>IF(入力!$E$13=F$2,入力!$M$31*入力!$M$25/10000,0)</f>
        <v>0</v>
      </c>
      <c r="G60" s="14">
        <f>IF(入力!$E$13=G$2,入力!$M$31*入力!$M$25/10000,0)</f>
        <v>0</v>
      </c>
      <c r="H60" s="14">
        <f>IF(入力!$E$13=H$2,入力!$M$31*入力!$M$25/10000,0)</f>
        <v>0</v>
      </c>
      <c r="I60" s="14">
        <f>IF(入力!$E$13=I$2,入力!$M$31*入力!$M$25/10000,0)</f>
        <v>0</v>
      </c>
      <c r="J60" s="14">
        <f>IF(入力!$E$13=J$2,入力!$M$31*入力!$M$25/10000,0)</f>
        <v>0</v>
      </c>
      <c r="K60" s="17">
        <f t="shared" si="2"/>
        <v>14.2265</v>
      </c>
      <c r="L60" s="17"/>
      <c r="M60" s="31"/>
    </row>
    <row r="61" spans="1:13" x14ac:dyDescent="0.25">
      <c r="A61" s="8" t="s">
        <v>21</v>
      </c>
      <c r="B61" s="14">
        <f>IF(入力!$E$13=B$2,入力!$N$31*入力!$N$25/10000,0)</f>
        <v>0</v>
      </c>
      <c r="C61" s="14">
        <f>IF(入力!$E$13=C$2,入力!$N$31*入力!$N$25/10000,0)</f>
        <v>0</v>
      </c>
      <c r="D61" s="14">
        <f>IF(入力!$E$13=D$2,入力!$N$31*入力!$N$25/10000,0)</f>
        <v>13.763999999999999</v>
      </c>
      <c r="E61" s="14">
        <f>IF(入力!$E$13=E$2,入力!$N$31*入力!$N$25/10000,0)</f>
        <v>0</v>
      </c>
      <c r="F61" s="14">
        <f>IF(入力!$E$13=F$2,入力!$N$31*入力!$N$25/10000,0)</f>
        <v>0</v>
      </c>
      <c r="G61" s="14">
        <f>IF(入力!$E$13=G$2,入力!$N$31*入力!$N$25/10000,0)</f>
        <v>0</v>
      </c>
      <c r="H61" s="14">
        <f>IF(入力!$E$13=H$2,入力!$N$31*入力!$N$25/10000,0)</f>
        <v>0</v>
      </c>
      <c r="I61" s="14">
        <f>IF(入力!$E$13=I$2,入力!$N$31*入力!$N$25/10000,0)</f>
        <v>0</v>
      </c>
      <c r="J61" s="14">
        <f>IF(入力!$E$13=J$2,入力!$N$31*入力!$N$25/10000,0)</f>
        <v>0</v>
      </c>
      <c r="K61" s="17">
        <f t="shared" si="2"/>
        <v>13.763999999999999</v>
      </c>
      <c r="L61" s="17"/>
      <c r="M61" s="31"/>
    </row>
    <row r="62" spans="1:13" x14ac:dyDescent="0.25">
      <c r="A62" s="8" t="s">
        <v>22</v>
      </c>
      <c r="B62" s="14">
        <f>IF(入力!$E$13=B$2,入力!$O$31*入力!$O$25/10000,0)</f>
        <v>0</v>
      </c>
      <c r="C62" s="14">
        <f>IF(入力!$E$13=C$2,入力!$O$31*入力!$O$25/10000,0)</f>
        <v>0</v>
      </c>
      <c r="D62" s="14">
        <f>IF(入力!$E$13=D$2,入力!$O$31*入力!$O$25/10000,0)</f>
        <v>13.5235</v>
      </c>
      <c r="E62" s="14">
        <f>IF(入力!$E$13=E$2,入力!$O$31*入力!$O$25/10000,0)</f>
        <v>0</v>
      </c>
      <c r="F62" s="14">
        <f>IF(入力!$E$13=F$2,入力!$O$31*入力!$O$25/10000,0)</f>
        <v>0</v>
      </c>
      <c r="G62" s="14">
        <f>IF(入力!$E$13=G$2,入力!$O$31*入力!$O$25/10000,0)</f>
        <v>0</v>
      </c>
      <c r="H62" s="14">
        <f>IF(入力!$E$13=H$2,入力!$O$31*入力!$O$25/10000,0)</f>
        <v>0</v>
      </c>
      <c r="I62" s="14">
        <f>IF(入力!$E$13=I$2,入力!$O$31*入力!$O$25/10000,0)</f>
        <v>0</v>
      </c>
      <c r="J62" s="14">
        <f>IF(入力!$E$13=J$2,入力!$O$31*入力!$O$25/10000,0)</f>
        <v>0</v>
      </c>
      <c r="K62" s="17">
        <f t="shared" si="2"/>
        <v>13.5235</v>
      </c>
      <c r="L62" s="17"/>
      <c r="M62" s="31"/>
    </row>
    <row r="63" spans="1:13" x14ac:dyDescent="0.25">
      <c r="A63" s="8" t="s">
        <v>23</v>
      </c>
      <c r="B63" s="14">
        <f>IF(入力!$E$13=B$2,入力!$P$31*入力!$P$25/10000,0)</f>
        <v>0</v>
      </c>
      <c r="C63" s="14">
        <f>IF(入力!$E$13=C$2,入力!$P$31*入力!$P$25/10000,0)</f>
        <v>0</v>
      </c>
      <c r="D63" s="14">
        <f>IF(入力!$E$13=D$2,入力!$P$31*入力!$P$25/10000,0)</f>
        <v>12.635500000000002</v>
      </c>
      <c r="E63" s="14">
        <f>IF(入力!$E$13=E$2,入力!$P$31*入力!$P$25/10000,0)</f>
        <v>0</v>
      </c>
      <c r="F63" s="14">
        <f>IF(入力!$E$13=F$2,入力!$P$31*入力!$P$25/10000,0)</f>
        <v>0</v>
      </c>
      <c r="G63" s="14">
        <f>IF(入力!$E$13=G$2,入力!$P$31*入力!$P$25/10000,0)</f>
        <v>0</v>
      </c>
      <c r="H63" s="14">
        <f>IF(入力!$E$13=H$2,入力!$P$31*入力!$P$25/10000,0)</f>
        <v>0</v>
      </c>
      <c r="I63" s="14">
        <f>IF(入力!$E$13=I$2,入力!$P$31*入力!$P$25/10000,0)</f>
        <v>0</v>
      </c>
      <c r="J63" s="14">
        <f>IF(入力!$E$13=J$2,入力!$P$31*入力!$P$25/10000,0)</f>
        <v>0</v>
      </c>
      <c r="K63" s="17">
        <f t="shared" si="2"/>
        <v>12.635500000000002</v>
      </c>
      <c r="L63" s="17"/>
      <c r="M63" s="31"/>
    </row>
    <row r="65" spans="1:15" x14ac:dyDescent="0.25">
      <c r="A65" s="1" t="s">
        <v>44</v>
      </c>
    </row>
    <row r="66" spans="1:15" x14ac:dyDescent="0.25">
      <c r="A66" s="8" t="s">
        <v>12</v>
      </c>
      <c r="B66" s="14">
        <f>B38-(B52-MIN(B$52:B$63))</f>
        <v>4160.9406520632319</v>
      </c>
      <c r="C66" s="14">
        <f>C38-(C52-MIN(C$52:C$63))</f>
        <v>9544.5098868176938</v>
      </c>
      <c r="D66" s="14">
        <f>D38-(D52-MIN(D$52:D$63))</f>
        <v>38954.791722369519</v>
      </c>
      <c r="E66" s="14">
        <f t="shared" ref="E66:J66" si="3">E38-(E52-MIN(E$52:E$63))</f>
        <v>17301.349109076204</v>
      </c>
      <c r="F66" s="14">
        <f t="shared" si="3"/>
        <v>3772.3396162651861</v>
      </c>
      <c r="G66" s="14">
        <f>G38-(G52-MIN(G$52:G$63))</f>
        <v>16599.09139599232</v>
      </c>
      <c r="H66" s="14">
        <f t="shared" si="3"/>
        <v>6967.5088056982813</v>
      </c>
      <c r="I66" s="14">
        <f t="shared" si="3"/>
        <v>3723.3772803238153</v>
      </c>
      <c r="J66" s="14">
        <f t="shared" si="3"/>
        <v>12129.419014154319</v>
      </c>
      <c r="K66" s="17"/>
      <c r="L66" s="17"/>
      <c r="M66" s="31"/>
      <c r="O66" s="20"/>
    </row>
    <row r="67" spans="1:15" x14ac:dyDescent="0.25">
      <c r="A67" s="8" t="s">
        <v>13</v>
      </c>
      <c r="B67" s="14">
        <f>B39-(B53-MIN(B$52:B$63))</f>
        <v>3532.3095901202187</v>
      </c>
      <c r="C67" s="14">
        <f>C39-(C53-MIN(C$52:C$63))</f>
        <v>8231.1979454149787</v>
      </c>
      <c r="D67" s="14">
        <f t="shared" ref="B67:J77" si="4">D39-(D53-MIN(D$52:D$63))</f>
        <v>35133.877810040132</v>
      </c>
      <c r="E67" s="14">
        <f t="shared" si="4"/>
        <v>16875.393864867143</v>
      </c>
      <c r="F67" s="14">
        <f t="shared" si="4"/>
        <v>3332.1069453323221</v>
      </c>
      <c r="G67" s="14">
        <f>G39-(G53-MIN(G$52:G$63))</f>
        <v>15559.832598761073</v>
      </c>
      <c r="H67" s="14">
        <f t="shared" si="4"/>
        <v>6201.3867734334781</v>
      </c>
      <c r="I67" s="14">
        <f t="shared" si="4"/>
        <v>3412.449440503286</v>
      </c>
      <c r="J67" s="14">
        <f t="shared" si="4"/>
        <v>11997.927612893742</v>
      </c>
      <c r="K67" s="17"/>
      <c r="L67" s="17"/>
      <c r="M67" s="31"/>
      <c r="O67" s="20"/>
    </row>
    <row r="68" spans="1:15" x14ac:dyDescent="0.25">
      <c r="A68" s="8" t="s">
        <v>14</v>
      </c>
      <c r="B68" s="14">
        <f>B40-(B54-MIN(B$52:B$63))</f>
        <v>3539.4223919069254</v>
      </c>
      <c r="C68" s="14">
        <f t="shared" si="4"/>
        <v>9477.1063066997231</v>
      </c>
      <c r="D68" s="14">
        <f>D40-(D54-MIN(D$52:D$63))</f>
        <v>39287.723930321139</v>
      </c>
      <c r="E68" s="14">
        <f t="shared" si="4"/>
        <v>18366.194303447042</v>
      </c>
      <c r="F68" s="14">
        <f t="shared" si="4"/>
        <v>3962.4457024841586</v>
      </c>
      <c r="G68" s="14">
        <f>G40-(G54-MIN(G$52:G$63))</f>
        <v>18674.566852488904</v>
      </c>
      <c r="H68" s="14">
        <f t="shared" si="4"/>
        <v>7179.9830844476028</v>
      </c>
      <c r="I68" s="14">
        <f t="shared" si="4"/>
        <v>4073.499539036733</v>
      </c>
      <c r="J68" s="14">
        <f t="shared" si="4"/>
        <v>13452.021923218019</v>
      </c>
      <c r="K68" s="17"/>
      <c r="L68" s="17"/>
      <c r="M68" s="31"/>
      <c r="O68" s="20"/>
    </row>
    <row r="69" spans="1:15" x14ac:dyDescent="0.25">
      <c r="A69" s="8" t="s">
        <v>15</v>
      </c>
      <c r="B69" s="14">
        <f>B41-(B55-MIN(B$52:B$63))</f>
        <v>4140.2402465718005</v>
      </c>
      <c r="C69" s="14">
        <f t="shared" si="4"/>
        <v>11917.70356880902</v>
      </c>
      <c r="D69" s="14">
        <f t="shared" si="4"/>
        <v>51088.582232441149</v>
      </c>
      <c r="E69" s="14">
        <f t="shared" si="4"/>
        <v>22283.55107078849</v>
      </c>
      <c r="F69" s="14">
        <f t="shared" si="4"/>
        <v>5078.825233395557</v>
      </c>
      <c r="G69" s="14">
        <f>G41-(G55-MIN(G$52:G$63))</f>
        <v>22932.898187083621</v>
      </c>
      <c r="H69" s="14">
        <f t="shared" si="4"/>
        <v>8653.3944594323148</v>
      </c>
      <c r="I69" s="14">
        <f t="shared" si="4"/>
        <v>4931.9789423600123</v>
      </c>
      <c r="J69" s="14">
        <f t="shared" si="4"/>
        <v>16795.850367512103</v>
      </c>
      <c r="K69" s="17"/>
      <c r="L69" s="17"/>
      <c r="M69" s="31"/>
      <c r="O69" s="20"/>
    </row>
    <row r="70" spans="1:15" x14ac:dyDescent="0.25">
      <c r="A70" s="8" t="s">
        <v>16</v>
      </c>
      <c r="B70" s="14">
        <f t="shared" si="4"/>
        <v>4302.7573283727179</v>
      </c>
      <c r="C70" s="14">
        <f>C42-(C56-MIN(C$52:C$63))</f>
        <v>12007.745348434253</v>
      </c>
      <c r="D70" s="14">
        <f>D42-(D56-MIN(D$52:D$63))</f>
        <v>50901.806811181115</v>
      </c>
      <c r="E70" s="14">
        <f t="shared" si="4"/>
        <v>22244.728768399407</v>
      </c>
      <c r="F70" s="14">
        <f t="shared" si="4"/>
        <v>5240.3474676607548</v>
      </c>
      <c r="G70" s="14">
        <f t="shared" si="4"/>
        <v>23206.862283026388</v>
      </c>
      <c r="H70" s="14">
        <f t="shared" si="4"/>
        <v>8768.0991259345101</v>
      </c>
      <c r="I70" s="14">
        <f t="shared" si="4"/>
        <v>4972.4080358706351</v>
      </c>
      <c r="J70" s="14">
        <f t="shared" si="4"/>
        <v>16954.88283112026</v>
      </c>
      <c r="K70" s="17"/>
      <c r="L70" s="17"/>
      <c r="M70" s="31"/>
      <c r="O70" s="20"/>
    </row>
    <row r="71" spans="1:15" x14ac:dyDescent="0.25">
      <c r="A71" s="8" t="s">
        <v>17</v>
      </c>
      <c r="B71" s="14">
        <f t="shared" si="4"/>
        <v>4241.8782665066674</v>
      </c>
      <c r="C71" s="14">
        <f t="shared" si="4"/>
        <v>10835.549798827613</v>
      </c>
      <c r="D71" s="14">
        <f t="shared" si="4"/>
        <v>43667.018371537371</v>
      </c>
      <c r="E71" s="14">
        <f t="shared" si="4"/>
        <v>20104.443880111827</v>
      </c>
      <c r="F71" s="14">
        <f t="shared" si="4"/>
        <v>4797.1105038984169</v>
      </c>
      <c r="G71" s="14">
        <f t="shared" si="4"/>
        <v>20887.513371880817</v>
      </c>
      <c r="H71" s="14">
        <f t="shared" si="4"/>
        <v>7941.947295683116</v>
      </c>
      <c r="I71" s="14">
        <f t="shared" si="4"/>
        <v>4515.4186701493309</v>
      </c>
      <c r="J71" s="14">
        <f t="shared" si="4"/>
        <v>15021.291567582686</v>
      </c>
      <c r="K71" s="17"/>
      <c r="L71" s="17"/>
      <c r="M71" s="31"/>
      <c r="O71" s="20"/>
    </row>
    <row r="72" spans="1:15" x14ac:dyDescent="0.25">
      <c r="A72" s="8" t="s">
        <v>18</v>
      </c>
      <c r="B72" s="14">
        <f t="shared" si="4"/>
        <v>4412.6994987644057</v>
      </c>
      <c r="C72" s="14">
        <f t="shared" si="4"/>
        <v>10161.756640446623</v>
      </c>
      <c r="D72" s="14">
        <f t="shared" si="4"/>
        <v>36561.911591685704</v>
      </c>
      <c r="E72" s="14">
        <f t="shared" si="4"/>
        <v>18369.622896513898</v>
      </c>
      <c r="F72" s="14">
        <f t="shared" si="4"/>
        <v>4084.9559645643271</v>
      </c>
      <c r="G72" s="14">
        <f t="shared" si="4"/>
        <v>17497.825932664433</v>
      </c>
      <c r="H72" s="14">
        <f t="shared" si="4"/>
        <v>6974.3190865888728</v>
      </c>
      <c r="I72" s="14">
        <f t="shared" si="4"/>
        <v>3752.6790901619452</v>
      </c>
      <c r="J72" s="14">
        <f t="shared" si="4"/>
        <v>13070.219275202116</v>
      </c>
      <c r="K72" s="17"/>
      <c r="L72" s="17"/>
      <c r="M72" s="31"/>
      <c r="O72" s="20"/>
    </row>
    <row r="73" spans="1:15" x14ac:dyDescent="0.25">
      <c r="A73" s="8" t="s">
        <v>19</v>
      </c>
      <c r="B73" s="14">
        <f t="shared" si="4"/>
        <v>4860.0839796510445</v>
      </c>
      <c r="C73" s="14">
        <f t="shared" si="4"/>
        <v>11689.66411341242</v>
      </c>
      <c r="D73" s="14">
        <f t="shared" si="4"/>
        <v>41122.267011101067</v>
      </c>
      <c r="E73" s="14">
        <f t="shared" si="4"/>
        <v>19219.038600999258</v>
      </c>
      <c r="F73" s="14">
        <f t="shared" si="4"/>
        <v>4583.4142455226529</v>
      </c>
      <c r="G73" s="14">
        <f t="shared" si="4"/>
        <v>18794.687241667682</v>
      </c>
      <c r="H73" s="14">
        <f t="shared" si="4"/>
        <v>8194.3165070457289</v>
      </c>
      <c r="I73" s="14">
        <f t="shared" si="4"/>
        <v>4207.1463841434434</v>
      </c>
      <c r="J73" s="14">
        <f t="shared" si="4"/>
        <v>13924.329254178605</v>
      </c>
      <c r="K73" s="17"/>
      <c r="L73" s="17"/>
      <c r="M73" s="31"/>
      <c r="O73" s="20"/>
    </row>
    <row r="74" spans="1:15" x14ac:dyDescent="0.25">
      <c r="A74" s="8" t="s">
        <v>20</v>
      </c>
      <c r="B74" s="14">
        <f t="shared" si="4"/>
        <v>5246.9909397743286</v>
      </c>
      <c r="C74" s="14">
        <f>C46-(C60-MIN(C$52:C$63))</f>
        <v>12832.191640287023</v>
      </c>
      <c r="D74" s="14">
        <f t="shared" si="4"/>
        <v>44910.785475750199</v>
      </c>
      <c r="E74" s="14">
        <f t="shared" si="4"/>
        <v>21263.292832835952</v>
      </c>
      <c r="F74" s="14">
        <f t="shared" si="4"/>
        <v>5226.4807438207654</v>
      </c>
      <c r="G74" s="14">
        <f t="shared" si="4"/>
        <v>22149.798604266653</v>
      </c>
      <c r="H74" s="14">
        <f t="shared" si="4"/>
        <v>9547.1037667701403</v>
      </c>
      <c r="I74" s="14">
        <f t="shared" si="4"/>
        <v>5137.9421772242094</v>
      </c>
      <c r="J74" s="14">
        <f t="shared" si="4"/>
        <v>17486.260757220967</v>
      </c>
      <c r="K74" s="17"/>
      <c r="L74" s="17"/>
      <c r="M74" s="31"/>
      <c r="O74" s="20"/>
    </row>
    <row r="75" spans="1:15" x14ac:dyDescent="0.25">
      <c r="A75" s="8" t="s">
        <v>21</v>
      </c>
      <c r="B75" s="14">
        <f t="shared" si="4"/>
        <v>5460.6374941998247</v>
      </c>
      <c r="C75" s="14">
        <f t="shared" si="4"/>
        <v>13657.190126511581</v>
      </c>
      <c r="D75" s="14">
        <f t="shared" si="4"/>
        <v>48062.828293153805</v>
      </c>
      <c r="E75" s="14">
        <f t="shared" si="4"/>
        <v>22311.570765138131</v>
      </c>
      <c r="F75" s="14">
        <f t="shared" si="4"/>
        <v>5644.1272646112975</v>
      </c>
      <c r="G75" s="14">
        <f t="shared" si="4"/>
        <v>22634.969288200307</v>
      </c>
      <c r="H75" s="14">
        <f t="shared" si="4"/>
        <v>9567.1280037955876</v>
      </c>
      <c r="I75" s="14">
        <f t="shared" si="4"/>
        <v>5061.4839038055816</v>
      </c>
      <c r="J75" s="14">
        <f t="shared" si="4"/>
        <v>17659.284161432824</v>
      </c>
      <c r="K75" s="17"/>
      <c r="L75" s="17"/>
      <c r="M75" s="31"/>
      <c r="O75" s="20"/>
    </row>
    <row r="76" spans="1:15" x14ac:dyDescent="0.25">
      <c r="A76" s="8" t="s">
        <v>22</v>
      </c>
      <c r="B76" s="14">
        <f t="shared" si="4"/>
        <v>5374.329773083623</v>
      </c>
      <c r="C76" s="14">
        <f t="shared" si="4"/>
        <v>13520.966994244842</v>
      </c>
      <c r="D76" s="14">
        <f t="shared" si="4"/>
        <v>48340.834242735895</v>
      </c>
      <c r="E76" s="14">
        <f t="shared" si="4"/>
        <v>22622.808705391712</v>
      </c>
      <c r="F76" s="14">
        <f t="shared" si="4"/>
        <v>5653.4340435503327</v>
      </c>
      <c r="G76" s="14">
        <f t="shared" si="4"/>
        <v>22718.327672145711</v>
      </c>
      <c r="H76" s="14">
        <f t="shared" si="4"/>
        <v>9646.9326616788494</v>
      </c>
      <c r="I76" s="14">
        <f t="shared" si="4"/>
        <v>5129.8284462610436</v>
      </c>
      <c r="J76" s="14">
        <f t="shared" si="4"/>
        <v>17747.075759938733</v>
      </c>
      <c r="K76" s="17"/>
      <c r="L76" s="17"/>
      <c r="M76" s="31"/>
      <c r="O76" s="20"/>
    </row>
    <row r="77" spans="1:15" x14ac:dyDescent="0.25">
      <c r="A77" s="8" t="s">
        <v>23</v>
      </c>
      <c r="B77" s="14">
        <f t="shared" si="4"/>
        <v>4995.9592356520816</v>
      </c>
      <c r="C77" s="14">
        <f t="shared" si="4"/>
        <v>12275.927153526511</v>
      </c>
      <c r="D77" s="14">
        <f t="shared" si="4"/>
        <v>44090.935556407436</v>
      </c>
      <c r="E77" s="14">
        <f t="shared" si="4"/>
        <v>20794.760821518321</v>
      </c>
      <c r="F77" s="14">
        <f t="shared" si="4"/>
        <v>5077.0387127264894</v>
      </c>
      <c r="G77" s="14">
        <f t="shared" si="4"/>
        <v>20143.923498598495</v>
      </c>
      <c r="H77" s="14">
        <f t="shared" si="4"/>
        <v>8499.1660431623604</v>
      </c>
      <c r="I77" s="14">
        <f t="shared" si="4"/>
        <v>4493.8817422100383</v>
      </c>
      <c r="J77" s="14">
        <f t="shared" si="4"/>
        <v>14983.071584247235</v>
      </c>
      <c r="K77" s="17"/>
      <c r="L77" s="17"/>
      <c r="M77" s="31"/>
      <c r="O77" s="20"/>
    </row>
    <row r="79" spans="1:15" x14ac:dyDescent="0.25">
      <c r="A79" s="1" t="s">
        <v>45</v>
      </c>
      <c r="B79" s="2" t="s">
        <v>46</v>
      </c>
    </row>
    <row r="80" spans="1:15" x14ac:dyDescent="0.25">
      <c r="A80" s="8" t="s">
        <v>12</v>
      </c>
      <c r="B80" s="14">
        <f>$B$17-SUM($B66:$J66)</f>
        <v>43813.289827431756</v>
      </c>
      <c r="D80" s="31"/>
    </row>
    <row r="81" spans="1:4" x14ac:dyDescent="0.25">
      <c r="A81" s="8" t="s">
        <v>13</v>
      </c>
      <c r="B81" s="14">
        <f>$B$17-SUM($B67:$J67)</f>
        <v>52690.134728825942</v>
      </c>
      <c r="D81" s="31"/>
    </row>
    <row r="82" spans="1:4" x14ac:dyDescent="0.25">
      <c r="A82" s="8" t="s">
        <v>14</v>
      </c>
      <c r="B82" s="14">
        <f>$B$17-SUM($B68:$J68)</f>
        <v>38953.653276142068</v>
      </c>
      <c r="D82" s="31"/>
    </row>
    <row r="83" spans="1:4" x14ac:dyDescent="0.25">
      <c r="A83" s="8" t="s">
        <v>15</v>
      </c>
      <c r="B83" s="14">
        <f>$B$17-SUM($B69:$J69)</f>
        <v>9143.5930017982319</v>
      </c>
      <c r="D83" s="31"/>
    </row>
    <row r="84" spans="1:4" x14ac:dyDescent="0.25">
      <c r="A84" s="8" t="s">
        <v>16</v>
      </c>
      <c r="B84" s="14">
        <f>$B$17-SUM($B70:$J70)</f>
        <v>8366.9793101922842</v>
      </c>
      <c r="D84" s="31"/>
    </row>
    <row r="85" spans="1:4" x14ac:dyDescent="0.25">
      <c r="A85" s="8" t="s">
        <v>17</v>
      </c>
      <c r="B85" s="14">
        <f t="shared" ref="B85:B91" si="5">$B$17-SUM($B71:$J71)</f>
        <v>24954.445584014466</v>
      </c>
      <c r="D85" s="31"/>
    </row>
    <row r="86" spans="1:4" x14ac:dyDescent="0.25">
      <c r="A86" s="8" t="s">
        <v>18</v>
      </c>
      <c r="B86" s="14">
        <f t="shared" si="5"/>
        <v>42080.627333599987</v>
      </c>
      <c r="D86" s="31"/>
    </row>
    <row r="87" spans="1:4" x14ac:dyDescent="0.25">
      <c r="A87" s="8" t="s">
        <v>19</v>
      </c>
      <c r="B87" s="14">
        <f t="shared" si="5"/>
        <v>30371.669972470409</v>
      </c>
      <c r="D87" s="31"/>
    </row>
    <row r="88" spans="1:4" x14ac:dyDescent="0.25">
      <c r="A88" s="8" t="s">
        <v>20</v>
      </c>
      <c r="B88" s="14">
        <f t="shared" si="5"/>
        <v>13165.770372242085</v>
      </c>
      <c r="D88" s="31"/>
    </row>
    <row r="89" spans="1:4" x14ac:dyDescent="0.25">
      <c r="A89" s="8" t="s">
        <v>21</v>
      </c>
      <c r="B89" s="14">
        <f t="shared" si="5"/>
        <v>6907.3980093433929</v>
      </c>
      <c r="D89" s="31"/>
    </row>
    <row r="90" spans="1:4" x14ac:dyDescent="0.25">
      <c r="A90" s="8" t="s">
        <v>22</v>
      </c>
      <c r="B90" s="14">
        <f t="shared" si="5"/>
        <v>6212.0790111615788</v>
      </c>
      <c r="D90" s="31"/>
    </row>
    <row r="91" spans="1:4" x14ac:dyDescent="0.25">
      <c r="A91" s="8" t="s">
        <v>23</v>
      </c>
      <c r="B91" s="14">
        <f t="shared" si="5"/>
        <v>21611.952962143347</v>
      </c>
      <c r="D91" s="31"/>
    </row>
    <row r="92" spans="1:4" x14ac:dyDescent="0.25">
      <c r="A92" s="16" t="s">
        <v>47</v>
      </c>
      <c r="B92" s="19">
        <f>SUM($B$80:$B$91)/$B$17</f>
        <v>1.9002231079486855</v>
      </c>
    </row>
    <row r="94" spans="1:4" x14ac:dyDescent="0.25">
      <c r="A94" s="1" t="s">
        <v>48</v>
      </c>
      <c r="B94" s="14">
        <f>(SUM($B$80:$B$91)-$D$95*$B$17)/12</f>
        <v>2.918375000018083</v>
      </c>
      <c r="D94" s="1" t="s">
        <v>50</v>
      </c>
    </row>
    <row r="95" spans="1:4" x14ac:dyDescent="0.25">
      <c r="A95" s="1" t="s">
        <v>49</v>
      </c>
      <c r="D95" s="36">
        <f>'計算用(期待容量)'!D95</f>
        <v>1.9</v>
      </c>
    </row>
    <row r="96" spans="1:4" ht="16.5" thickBot="1" x14ac:dyDescent="0.3"/>
    <row r="97" spans="1:2" ht="16.5" thickBot="1" x14ac:dyDescent="0.3">
      <c r="A97" s="1" t="s">
        <v>52</v>
      </c>
      <c r="B97" s="21">
        <f>ROUND((MIN($K$52:$K$63)+$B$94)*10000,1)</f>
        <v>142033.79999999999</v>
      </c>
    </row>
    <row r="98" spans="1:2" ht="16.5" thickBot="1" x14ac:dyDescent="0.3"/>
    <row r="99" spans="1:2" ht="16.5" thickBot="1" x14ac:dyDescent="0.3">
      <c r="A99" s="1" t="s">
        <v>74</v>
      </c>
      <c r="B99" s="32">
        <f>B97/入力!$E$14</f>
        <v>0.71016899999999994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topLeftCell="A94" zoomScale="85" zoomScaleNormal="85" workbookViewId="0">
      <selection activeCell="O54" sqref="O54"/>
    </sheetView>
  </sheetViews>
  <sheetFormatPr defaultRowHeight="15.75" x14ac:dyDescent="0.25"/>
  <cols>
    <col min="1" max="16384" width="9" style="1"/>
  </cols>
  <sheetData>
    <row r="1" spans="1:14" x14ac:dyDescent="0.25">
      <c r="A1" s="5"/>
      <c r="B1" s="7" t="s">
        <v>28</v>
      </c>
    </row>
    <row r="3" spans="1:14" x14ac:dyDescent="0.25">
      <c r="A3" s="22" t="s">
        <v>63</v>
      </c>
      <c r="B3" s="26">
        <v>15</v>
      </c>
      <c r="C3" s="26">
        <v>14</v>
      </c>
      <c r="D3" s="26">
        <v>13</v>
      </c>
      <c r="E3" s="26">
        <v>12</v>
      </c>
      <c r="F3" s="26">
        <v>11</v>
      </c>
      <c r="G3" s="26">
        <v>10</v>
      </c>
      <c r="H3" s="26">
        <v>9</v>
      </c>
      <c r="I3" s="26">
        <v>8</v>
      </c>
      <c r="J3" s="26">
        <v>7</v>
      </c>
      <c r="K3" s="26">
        <v>6</v>
      </c>
      <c r="L3" s="26">
        <v>5</v>
      </c>
      <c r="M3" s="26">
        <v>4</v>
      </c>
      <c r="N3" s="26">
        <v>3</v>
      </c>
    </row>
    <row r="4" spans="1:14" x14ac:dyDescent="0.25">
      <c r="A4" s="24" t="s">
        <v>12</v>
      </c>
      <c r="B4" s="25">
        <v>0.89300000000000002</v>
      </c>
      <c r="C4" s="25">
        <v>0.89300000000000002</v>
      </c>
      <c r="D4" s="25">
        <v>0.89300000000000002</v>
      </c>
      <c r="E4" s="25">
        <v>0.89300000000000002</v>
      </c>
      <c r="F4" s="25">
        <v>0.88500000000000001</v>
      </c>
      <c r="G4" s="25">
        <v>0.87</v>
      </c>
      <c r="H4" s="25">
        <v>0.86099999999999999</v>
      </c>
      <c r="I4" s="25">
        <v>0.83799999999999997</v>
      </c>
      <c r="J4" s="25">
        <v>0.81699999999999995</v>
      </c>
      <c r="K4" s="25">
        <v>0.79</v>
      </c>
      <c r="L4" s="25">
        <v>0.751</v>
      </c>
      <c r="M4" s="25">
        <v>0.71899999999999997</v>
      </c>
      <c r="N4" s="25">
        <v>0.65600000000000003</v>
      </c>
    </row>
    <row r="5" spans="1:14" x14ac:dyDescent="0.25">
      <c r="A5" s="24" t="s">
        <v>13</v>
      </c>
      <c r="B5" s="25">
        <v>0.86</v>
      </c>
      <c r="C5" s="25">
        <v>0.86</v>
      </c>
      <c r="D5" s="25">
        <v>0.86</v>
      </c>
      <c r="E5" s="25">
        <v>0.86</v>
      </c>
      <c r="F5" s="25">
        <v>0.85</v>
      </c>
      <c r="G5" s="25">
        <v>0.83299999999999996</v>
      </c>
      <c r="H5" s="25">
        <v>0.82099999999999995</v>
      </c>
      <c r="I5" s="25">
        <v>0.79100000000000004</v>
      </c>
      <c r="J5" s="25">
        <v>0.76600000000000001</v>
      </c>
      <c r="K5" s="25">
        <v>0.73599999999999999</v>
      </c>
      <c r="L5" s="25">
        <v>0.68600000000000005</v>
      </c>
      <c r="M5" s="25">
        <v>0.64700000000000002</v>
      </c>
      <c r="N5" s="25">
        <v>0.57199999999999995</v>
      </c>
    </row>
    <row r="6" spans="1:14" x14ac:dyDescent="0.25">
      <c r="A6" s="24" t="s">
        <v>14</v>
      </c>
      <c r="B6" s="25">
        <v>0.95099999999999996</v>
      </c>
      <c r="C6" s="25">
        <v>0.95099999999999996</v>
      </c>
      <c r="D6" s="25">
        <v>0.95099999999999996</v>
      </c>
      <c r="E6" s="25">
        <v>0.95099999999999996</v>
      </c>
      <c r="F6" s="25">
        <v>0.94299999999999995</v>
      </c>
      <c r="G6" s="25">
        <v>0.92300000000000004</v>
      </c>
      <c r="H6" s="25">
        <v>0.90700000000000003</v>
      </c>
      <c r="I6" s="25">
        <v>0.874</v>
      </c>
      <c r="J6" s="25">
        <v>0.83</v>
      </c>
      <c r="K6" s="25">
        <v>0.78200000000000003</v>
      </c>
      <c r="L6" s="25">
        <v>0.71399999999999997</v>
      </c>
      <c r="M6" s="25">
        <v>0.64300000000000002</v>
      </c>
      <c r="N6" s="25">
        <v>0.55600000000000005</v>
      </c>
    </row>
    <row r="7" spans="1:14" x14ac:dyDescent="0.25">
      <c r="A7" s="24" t="s">
        <v>15</v>
      </c>
      <c r="B7" s="25">
        <v>0.998</v>
      </c>
      <c r="C7" s="25">
        <v>0.998</v>
      </c>
      <c r="D7" s="25">
        <v>0.998</v>
      </c>
      <c r="E7" s="25">
        <v>0.998</v>
      </c>
      <c r="F7" s="25">
        <v>0.99299999999999999</v>
      </c>
      <c r="G7" s="25">
        <v>0.99299999999999999</v>
      </c>
      <c r="H7" s="25">
        <v>0.97799999999999998</v>
      </c>
      <c r="I7" s="25">
        <v>0.97799999999999998</v>
      </c>
      <c r="J7" s="25">
        <v>0.94499999999999995</v>
      </c>
      <c r="K7" s="25">
        <v>0.91400000000000003</v>
      </c>
      <c r="L7" s="25">
        <v>0.81699999999999995</v>
      </c>
      <c r="M7" s="25">
        <v>0.73</v>
      </c>
      <c r="N7" s="25">
        <v>0.61399999999999999</v>
      </c>
    </row>
    <row r="8" spans="1:14" x14ac:dyDescent="0.25">
      <c r="A8" s="24" t="s">
        <v>16</v>
      </c>
      <c r="B8" s="25">
        <v>0.998</v>
      </c>
      <c r="C8" s="25">
        <v>0.998</v>
      </c>
      <c r="D8" s="25">
        <v>0.998</v>
      </c>
      <c r="E8" s="25">
        <v>0.998</v>
      </c>
      <c r="F8" s="25">
        <v>0.995</v>
      </c>
      <c r="G8" s="25">
        <v>0.995</v>
      </c>
      <c r="H8" s="25">
        <v>0.98</v>
      </c>
      <c r="I8" s="25">
        <v>0.98</v>
      </c>
      <c r="J8" s="25">
        <v>0.94799999999999995</v>
      </c>
      <c r="K8" s="25">
        <v>0.91600000000000004</v>
      </c>
      <c r="L8" s="25">
        <v>0.83299999999999996</v>
      </c>
      <c r="M8" s="25">
        <v>0.76</v>
      </c>
      <c r="N8" s="25">
        <v>0.65200000000000002</v>
      </c>
    </row>
    <row r="9" spans="1:14" x14ac:dyDescent="0.25">
      <c r="A9" s="24" t="s">
        <v>17</v>
      </c>
      <c r="B9" s="25">
        <v>0.99</v>
      </c>
      <c r="C9" s="25">
        <v>0.99</v>
      </c>
      <c r="D9" s="25">
        <v>0.99</v>
      </c>
      <c r="E9" s="25">
        <v>0.99</v>
      </c>
      <c r="F9" s="25">
        <v>0.97499999999999998</v>
      </c>
      <c r="G9" s="25">
        <v>0.97499999999999998</v>
      </c>
      <c r="H9" s="25">
        <v>0.96499999999999997</v>
      </c>
      <c r="I9" s="25">
        <v>0.93500000000000005</v>
      </c>
      <c r="J9" s="25">
        <v>0.89</v>
      </c>
      <c r="K9" s="25">
        <v>0.84099999999999997</v>
      </c>
      <c r="L9" s="25">
        <v>0.76800000000000002</v>
      </c>
      <c r="M9" s="25">
        <v>0.68899999999999995</v>
      </c>
      <c r="N9" s="25">
        <v>0.59699999999999998</v>
      </c>
    </row>
    <row r="10" spans="1:14" x14ac:dyDescent="0.25">
      <c r="A10" s="24" t="s">
        <v>18</v>
      </c>
      <c r="B10" s="25">
        <v>0.96099999999999997</v>
      </c>
      <c r="C10" s="25">
        <v>0.96099999999999997</v>
      </c>
      <c r="D10" s="25">
        <v>0.96099999999999997</v>
      </c>
      <c r="E10" s="25">
        <v>0.96099999999999997</v>
      </c>
      <c r="F10" s="25">
        <v>0.94399999999999995</v>
      </c>
      <c r="G10" s="25">
        <v>0.94399999999999995</v>
      </c>
      <c r="H10" s="25">
        <v>0.94399999999999995</v>
      </c>
      <c r="I10" s="25">
        <v>0.91800000000000004</v>
      </c>
      <c r="J10" s="25">
        <v>0.89600000000000002</v>
      </c>
      <c r="K10" s="25">
        <v>0.872</v>
      </c>
      <c r="L10" s="25">
        <v>0.80900000000000005</v>
      </c>
      <c r="M10" s="25">
        <v>0.76</v>
      </c>
      <c r="N10" s="25">
        <v>0.67200000000000004</v>
      </c>
    </row>
    <row r="11" spans="1:14" x14ac:dyDescent="0.25">
      <c r="A11" s="24" t="s">
        <v>19</v>
      </c>
      <c r="B11" s="25">
        <v>0.91300000000000003</v>
      </c>
      <c r="C11" s="25">
        <v>0.91300000000000003</v>
      </c>
      <c r="D11" s="25">
        <v>0.91300000000000003</v>
      </c>
      <c r="E11" s="25">
        <v>0.91300000000000003</v>
      </c>
      <c r="F11" s="25">
        <v>0.9</v>
      </c>
      <c r="G11" s="25">
        <v>0.878</v>
      </c>
      <c r="H11" s="25">
        <v>0.86099999999999999</v>
      </c>
      <c r="I11" s="25">
        <v>0.83</v>
      </c>
      <c r="J11" s="25">
        <v>0.79500000000000004</v>
      </c>
      <c r="K11" s="25">
        <v>0.75800000000000001</v>
      </c>
      <c r="L11" s="25">
        <v>0.70199999999999996</v>
      </c>
      <c r="M11" s="25">
        <v>0.64700000000000002</v>
      </c>
      <c r="N11" s="25">
        <v>0.57899999999999996</v>
      </c>
    </row>
    <row r="12" spans="1:14" x14ac:dyDescent="0.25">
      <c r="A12" s="24" t="s">
        <v>20</v>
      </c>
      <c r="B12" s="25">
        <v>0.95399999999999996</v>
      </c>
      <c r="C12" s="25">
        <v>0.95299999999999996</v>
      </c>
      <c r="D12" s="25">
        <v>0.94599999999999995</v>
      </c>
      <c r="E12" s="25">
        <v>0.93500000000000005</v>
      </c>
      <c r="F12" s="25">
        <v>0.91700000000000004</v>
      </c>
      <c r="G12" s="25">
        <v>0.89300000000000002</v>
      </c>
      <c r="H12" s="25">
        <v>0.86699999999999999</v>
      </c>
      <c r="I12" s="25">
        <v>0.83499999999999996</v>
      </c>
      <c r="J12" s="25">
        <v>0.79600000000000004</v>
      </c>
      <c r="K12" s="25">
        <v>0.752</v>
      </c>
      <c r="L12" s="25">
        <v>0.70299999999999996</v>
      </c>
      <c r="M12" s="25">
        <v>0.65100000000000002</v>
      </c>
      <c r="N12" s="25">
        <v>0.58799999999999997</v>
      </c>
    </row>
    <row r="13" spans="1:14" x14ac:dyDescent="0.25">
      <c r="A13" s="24" t="s">
        <v>21</v>
      </c>
      <c r="B13" s="25">
        <v>0.96</v>
      </c>
      <c r="C13" s="25">
        <v>0.96</v>
      </c>
      <c r="D13" s="25">
        <v>0.96</v>
      </c>
      <c r="E13" s="25">
        <v>0.95499999999999996</v>
      </c>
      <c r="F13" s="25">
        <v>0.93899999999999995</v>
      </c>
      <c r="G13" s="25">
        <v>0.91500000000000004</v>
      </c>
      <c r="H13" s="25">
        <v>0.89100000000000001</v>
      </c>
      <c r="I13" s="25">
        <v>0.85499999999999998</v>
      </c>
      <c r="J13" s="25">
        <v>0.81599999999999995</v>
      </c>
      <c r="K13" s="25">
        <v>0.77200000000000002</v>
      </c>
      <c r="L13" s="25">
        <v>0.71399999999999997</v>
      </c>
      <c r="M13" s="25">
        <v>0.65400000000000003</v>
      </c>
      <c r="N13" s="25">
        <v>0.58299999999999996</v>
      </c>
    </row>
    <row r="14" spans="1:14" x14ac:dyDescent="0.25">
      <c r="A14" s="24" t="s">
        <v>22</v>
      </c>
      <c r="B14" s="25">
        <v>0.96</v>
      </c>
      <c r="C14" s="25">
        <v>0.96</v>
      </c>
      <c r="D14" s="25">
        <v>0.96</v>
      </c>
      <c r="E14" s="25">
        <v>0.95899999999999996</v>
      </c>
      <c r="F14" s="25">
        <v>0.94499999999999995</v>
      </c>
      <c r="G14" s="25">
        <v>0.92100000000000004</v>
      </c>
      <c r="H14" s="25">
        <v>0.89600000000000002</v>
      </c>
      <c r="I14" s="25">
        <v>0.85699999999999998</v>
      </c>
      <c r="J14" s="25">
        <v>0.81299999999999994</v>
      </c>
      <c r="K14" s="25">
        <v>0.76400000000000001</v>
      </c>
      <c r="L14" s="25">
        <v>0.69699999999999995</v>
      </c>
      <c r="M14" s="25">
        <v>0.627</v>
      </c>
      <c r="N14" s="25">
        <v>0.54400000000000004</v>
      </c>
    </row>
    <row r="15" spans="1:14" x14ac:dyDescent="0.25">
      <c r="A15" s="24" t="s">
        <v>23</v>
      </c>
      <c r="B15" s="25">
        <v>0.89700000000000002</v>
      </c>
      <c r="C15" s="25">
        <v>0.89700000000000002</v>
      </c>
      <c r="D15" s="25">
        <v>0.89700000000000002</v>
      </c>
      <c r="E15" s="25">
        <v>0.89700000000000002</v>
      </c>
      <c r="F15" s="25">
        <v>0.88200000000000001</v>
      </c>
      <c r="G15" s="25">
        <v>0.85599999999999998</v>
      </c>
      <c r="H15" s="25">
        <v>0.83799999999999997</v>
      </c>
      <c r="I15" s="25">
        <v>0.80200000000000005</v>
      </c>
      <c r="J15" s="25">
        <v>0.76400000000000001</v>
      </c>
      <c r="K15" s="25">
        <v>0.72399999999999998</v>
      </c>
      <c r="L15" s="25">
        <v>0.66</v>
      </c>
      <c r="M15" s="25">
        <v>0.6</v>
      </c>
      <c r="N15" s="25">
        <v>0.52100000000000002</v>
      </c>
    </row>
    <row r="17" spans="1:14" x14ac:dyDescent="0.25">
      <c r="A17" s="22" t="s">
        <v>64</v>
      </c>
      <c r="B17" s="26">
        <v>15</v>
      </c>
      <c r="C17" s="26">
        <v>14</v>
      </c>
      <c r="D17" s="26">
        <v>13</v>
      </c>
      <c r="E17" s="26">
        <v>12</v>
      </c>
      <c r="F17" s="26">
        <v>11</v>
      </c>
      <c r="G17" s="26">
        <v>10</v>
      </c>
      <c r="H17" s="26">
        <v>9</v>
      </c>
      <c r="I17" s="26">
        <v>8</v>
      </c>
      <c r="J17" s="26">
        <v>7</v>
      </c>
      <c r="K17" s="26">
        <v>6</v>
      </c>
      <c r="L17" s="26">
        <v>5</v>
      </c>
      <c r="M17" s="26">
        <v>4</v>
      </c>
      <c r="N17" s="26">
        <v>3</v>
      </c>
    </row>
    <row r="18" spans="1:14" x14ac:dyDescent="0.25">
      <c r="A18" s="24" t="s">
        <v>12</v>
      </c>
      <c r="B18" s="25">
        <v>0.90500000000000003</v>
      </c>
      <c r="C18" s="25">
        <v>0.90500000000000003</v>
      </c>
      <c r="D18" s="25">
        <v>0.90500000000000003</v>
      </c>
      <c r="E18" s="25">
        <v>0.90500000000000003</v>
      </c>
      <c r="F18" s="25">
        <v>0.89900000000000002</v>
      </c>
      <c r="G18" s="25">
        <v>0.89</v>
      </c>
      <c r="H18" s="25">
        <v>0.88700000000000001</v>
      </c>
      <c r="I18" s="25">
        <v>0.873</v>
      </c>
      <c r="J18" s="25">
        <v>0.86399999999999999</v>
      </c>
      <c r="K18" s="25">
        <v>0.85199999999999998</v>
      </c>
      <c r="L18" s="25">
        <v>0.83</v>
      </c>
      <c r="M18" s="25">
        <v>0.82</v>
      </c>
      <c r="N18" s="25">
        <v>0.77800000000000002</v>
      </c>
    </row>
    <row r="19" spans="1:14" x14ac:dyDescent="0.25">
      <c r="A19" s="24" t="s">
        <v>13</v>
      </c>
      <c r="B19" s="25">
        <v>0.89</v>
      </c>
      <c r="C19" s="25">
        <v>0.89</v>
      </c>
      <c r="D19" s="25">
        <v>0.89</v>
      </c>
      <c r="E19" s="25">
        <v>0.89</v>
      </c>
      <c r="F19" s="25">
        <v>0.88700000000000001</v>
      </c>
      <c r="G19" s="25">
        <v>0.879</v>
      </c>
      <c r="H19" s="25">
        <v>0.879</v>
      </c>
      <c r="I19" s="25">
        <v>0.86199999999999999</v>
      </c>
      <c r="J19" s="25">
        <v>0.85599999999999998</v>
      </c>
      <c r="K19" s="25">
        <v>0.84</v>
      </c>
      <c r="L19" s="25">
        <v>0.81799999999999995</v>
      </c>
      <c r="M19" s="25">
        <v>0.81699999999999995</v>
      </c>
      <c r="N19" s="25">
        <v>0.747</v>
      </c>
    </row>
    <row r="20" spans="1:14" x14ac:dyDescent="0.25">
      <c r="A20" s="24" t="s">
        <v>14</v>
      </c>
      <c r="B20" s="25">
        <v>0.97799999999999998</v>
      </c>
      <c r="C20" s="25">
        <v>0.97799999999999998</v>
      </c>
      <c r="D20" s="25">
        <v>0.97799999999999998</v>
      </c>
      <c r="E20" s="25">
        <v>0.97799999999999998</v>
      </c>
      <c r="F20" s="25">
        <v>0.97599999999999998</v>
      </c>
      <c r="G20" s="25">
        <v>0.96299999999999997</v>
      </c>
      <c r="H20" s="25">
        <v>0.96099999999999997</v>
      </c>
      <c r="I20" s="25">
        <v>0.93700000000000006</v>
      </c>
      <c r="J20" s="25">
        <v>0.91600000000000004</v>
      </c>
      <c r="K20" s="25">
        <v>0.88800000000000001</v>
      </c>
      <c r="L20" s="25">
        <v>0.84099999999999997</v>
      </c>
      <c r="M20" s="25">
        <v>0.80600000000000005</v>
      </c>
      <c r="N20" s="25">
        <v>0.72199999999999998</v>
      </c>
    </row>
    <row r="21" spans="1:14" x14ac:dyDescent="0.25">
      <c r="A21" s="24" t="s">
        <v>15</v>
      </c>
      <c r="B21" s="25">
        <v>1</v>
      </c>
      <c r="C21" s="25">
        <v>1</v>
      </c>
      <c r="D21" s="25">
        <v>1</v>
      </c>
      <c r="E21" s="25">
        <v>1</v>
      </c>
      <c r="F21" s="25">
        <v>1</v>
      </c>
      <c r="G21" s="25">
        <v>1</v>
      </c>
      <c r="H21" s="25">
        <v>1</v>
      </c>
      <c r="I21" s="25">
        <v>0.999</v>
      </c>
      <c r="J21" s="25">
        <v>0.98499999999999999</v>
      </c>
      <c r="K21" s="25">
        <v>0.97099999999999997</v>
      </c>
      <c r="L21" s="25">
        <v>0.90900000000000003</v>
      </c>
      <c r="M21" s="25">
        <v>0.86399999999999999</v>
      </c>
      <c r="N21" s="25">
        <v>0.77700000000000002</v>
      </c>
    </row>
    <row r="22" spans="1:14" x14ac:dyDescent="0.25">
      <c r="A22" s="24" t="s">
        <v>16</v>
      </c>
      <c r="B22" s="25">
        <v>1</v>
      </c>
      <c r="C22" s="25">
        <v>1</v>
      </c>
      <c r="D22" s="25">
        <v>1</v>
      </c>
      <c r="E22" s="25">
        <v>1</v>
      </c>
      <c r="F22" s="25">
        <v>1</v>
      </c>
      <c r="G22" s="25">
        <v>1</v>
      </c>
      <c r="H22" s="25">
        <v>1</v>
      </c>
      <c r="I22" s="25">
        <v>0.998</v>
      </c>
      <c r="J22" s="25">
        <v>0.98099999999999998</v>
      </c>
      <c r="K22" s="25">
        <v>0.96399999999999997</v>
      </c>
      <c r="L22" s="25">
        <v>0.91100000000000003</v>
      </c>
      <c r="M22" s="25">
        <v>0.86899999999999999</v>
      </c>
      <c r="N22" s="25">
        <v>0.79400000000000004</v>
      </c>
    </row>
    <row r="23" spans="1:14" x14ac:dyDescent="0.25">
      <c r="A23" s="24" t="s">
        <v>17</v>
      </c>
      <c r="B23" s="25">
        <v>1</v>
      </c>
      <c r="C23" s="25">
        <v>1</v>
      </c>
      <c r="D23" s="25">
        <v>1</v>
      </c>
      <c r="E23" s="25">
        <v>1</v>
      </c>
      <c r="F23" s="25">
        <v>0.998</v>
      </c>
      <c r="G23" s="25">
        <v>0.998</v>
      </c>
      <c r="H23" s="25">
        <v>0.98599999999999999</v>
      </c>
      <c r="I23" s="25">
        <v>0.98599999999999999</v>
      </c>
      <c r="J23" s="25">
        <v>0.96199999999999997</v>
      </c>
      <c r="K23" s="25">
        <v>0.93500000000000005</v>
      </c>
      <c r="L23" s="25">
        <v>0.89200000000000002</v>
      </c>
      <c r="M23" s="25">
        <v>0.85</v>
      </c>
      <c r="N23" s="25">
        <v>0.78400000000000003</v>
      </c>
    </row>
    <row r="24" spans="1:14" x14ac:dyDescent="0.25">
      <c r="A24" s="24" t="s">
        <v>18</v>
      </c>
      <c r="B24" s="25">
        <v>0.97099999999999997</v>
      </c>
      <c r="C24" s="25">
        <v>0.97099999999999997</v>
      </c>
      <c r="D24" s="25">
        <v>0.97099999999999997</v>
      </c>
      <c r="E24" s="25">
        <v>0.97099999999999997</v>
      </c>
      <c r="F24" s="25">
        <v>0.96299999999999997</v>
      </c>
      <c r="G24" s="25">
        <v>0.96299999999999997</v>
      </c>
      <c r="H24" s="25">
        <v>0.94799999999999995</v>
      </c>
      <c r="I24" s="25">
        <v>0.94799999999999995</v>
      </c>
      <c r="J24" s="25">
        <v>0.93600000000000005</v>
      </c>
      <c r="K24" s="25">
        <v>0.92100000000000004</v>
      </c>
      <c r="L24" s="25">
        <v>0.88</v>
      </c>
      <c r="M24" s="25">
        <v>0.85099999999999998</v>
      </c>
      <c r="N24" s="25">
        <v>0.79100000000000004</v>
      </c>
    </row>
    <row r="25" spans="1:14" x14ac:dyDescent="0.25">
      <c r="A25" s="24" t="s">
        <v>19</v>
      </c>
      <c r="B25" s="25">
        <v>0.93700000000000006</v>
      </c>
      <c r="C25" s="25">
        <v>0.93700000000000006</v>
      </c>
      <c r="D25" s="25">
        <v>0.93700000000000006</v>
      </c>
      <c r="E25" s="25">
        <v>0.93700000000000006</v>
      </c>
      <c r="F25" s="25">
        <v>0.93300000000000005</v>
      </c>
      <c r="G25" s="25">
        <v>0.91800000000000004</v>
      </c>
      <c r="H25" s="25">
        <v>0.90500000000000003</v>
      </c>
      <c r="I25" s="25">
        <v>0.88</v>
      </c>
      <c r="J25" s="25">
        <v>0.84499999999999997</v>
      </c>
      <c r="K25" s="25">
        <v>0.80900000000000005</v>
      </c>
      <c r="L25" s="25">
        <v>0.752</v>
      </c>
      <c r="M25" s="25">
        <v>0.68500000000000005</v>
      </c>
      <c r="N25" s="25">
        <v>0.63100000000000001</v>
      </c>
    </row>
    <row r="26" spans="1:14" x14ac:dyDescent="0.25">
      <c r="A26" s="24" t="s">
        <v>20</v>
      </c>
      <c r="B26" s="25">
        <v>0.96099999999999997</v>
      </c>
      <c r="C26" s="25">
        <v>0.96099999999999997</v>
      </c>
      <c r="D26" s="25">
        <v>0.95799999999999996</v>
      </c>
      <c r="E26" s="25">
        <v>0.95199999999999996</v>
      </c>
      <c r="F26" s="25">
        <v>0.94199999999999995</v>
      </c>
      <c r="G26" s="25">
        <v>0.92800000000000005</v>
      </c>
      <c r="H26" s="25">
        <v>0.91400000000000003</v>
      </c>
      <c r="I26" s="25">
        <v>0.89600000000000002</v>
      </c>
      <c r="J26" s="25">
        <v>0.872</v>
      </c>
      <c r="K26" s="25">
        <v>0.84699999999999998</v>
      </c>
      <c r="L26" s="25">
        <v>0.81799999999999995</v>
      </c>
      <c r="M26" s="25">
        <v>0.78400000000000003</v>
      </c>
      <c r="N26" s="25">
        <v>0.751</v>
      </c>
    </row>
    <row r="27" spans="1:14" x14ac:dyDescent="0.25">
      <c r="A27" s="24" t="s">
        <v>21</v>
      </c>
      <c r="B27" s="25">
        <v>0.996</v>
      </c>
      <c r="C27" s="25">
        <v>0.995</v>
      </c>
      <c r="D27" s="25">
        <v>0.99099999999999999</v>
      </c>
      <c r="E27" s="25">
        <v>0.98399999999999999</v>
      </c>
      <c r="F27" s="25">
        <v>0.97299999999999998</v>
      </c>
      <c r="G27" s="25">
        <v>0.95899999999999996</v>
      </c>
      <c r="H27" s="25">
        <v>0.94199999999999995</v>
      </c>
      <c r="I27" s="25">
        <v>0.92200000000000004</v>
      </c>
      <c r="J27" s="25">
        <v>0.89800000000000002</v>
      </c>
      <c r="K27" s="25">
        <v>0.87</v>
      </c>
      <c r="L27" s="25">
        <v>0.84199999999999997</v>
      </c>
      <c r="M27" s="25">
        <v>0.81</v>
      </c>
      <c r="N27" s="25">
        <v>0.77100000000000002</v>
      </c>
    </row>
    <row r="28" spans="1:14" x14ac:dyDescent="0.25">
      <c r="A28" s="24" t="s">
        <v>22</v>
      </c>
      <c r="B28" s="25">
        <v>0.97599999999999998</v>
      </c>
      <c r="C28" s="25">
        <v>0.97599999999999998</v>
      </c>
      <c r="D28" s="25">
        <v>0.97599999999999998</v>
      </c>
      <c r="E28" s="25">
        <v>0.97299999999999998</v>
      </c>
      <c r="F28" s="25">
        <v>0.96199999999999997</v>
      </c>
      <c r="G28" s="25">
        <v>0.94599999999999995</v>
      </c>
      <c r="H28" s="25">
        <v>0.92800000000000005</v>
      </c>
      <c r="I28" s="25">
        <v>0.90100000000000002</v>
      </c>
      <c r="J28" s="25">
        <v>0.872</v>
      </c>
      <c r="K28" s="25">
        <v>0.83599999999999997</v>
      </c>
      <c r="L28" s="25">
        <v>0.79400000000000004</v>
      </c>
      <c r="M28" s="25">
        <v>0.751</v>
      </c>
      <c r="N28" s="25">
        <v>0.69199999999999995</v>
      </c>
    </row>
    <row r="29" spans="1:14" x14ac:dyDescent="0.25">
      <c r="A29" s="24" t="s">
        <v>23</v>
      </c>
      <c r="B29" s="25">
        <v>0.94699999999999995</v>
      </c>
      <c r="C29" s="25">
        <v>0.94699999999999995</v>
      </c>
      <c r="D29" s="25">
        <v>0.94699999999999995</v>
      </c>
      <c r="E29" s="25">
        <v>0.94699999999999995</v>
      </c>
      <c r="F29" s="25">
        <v>0.94099999999999995</v>
      </c>
      <c r="G29" s="25">
        <v>0.92600000000000005</v>
      </c>
      <c r="H29" s="25">
        <v>0.92</v>
      </c>
      <c r="I29" s="25">
        <v>0.9</v>
      </c>
      <c r="J29" s="25">
        <v>0.88</v>
      </c>
      <c r="K29" s="25">
        <v>0.85899999999999999</v>
      </c>
      <c r="L29" s="25">
        <v>0.81899999999999995</v>
      </c>
      <c r="M29" s="25">
        <v>0.78200000000000003</v>
      </c>
      <c r="N29" s="25">
        <v>0.73499999999999999</v>
      </c>
    </row>
    <row r="31" spans="1:14" x14ac:dyDescent="0.25">
      <c r="A31" s="22" t="s">
        <v>65</v>
      </c>
      <c r="B31" s="26">
        <v>15</v>
      </c>
      <c r="C31" s="26">
        <v>14</v>
      </c>
      <c r="D31" s="26">
        <v>13</v>
      </c>
      <c r="E31" s="26">
        <v>12</v>
      </c>
      <c r="F31" s="26">
        <v>11</v>
      </c>
      <c r="G31" s="26">
        <v>10</v>
      </c>
      <c r="H31" s="26">
        <v>9</v>
      </c>
      <c r="I31" s="26">
        <v>8</v>
      </c>
      <c r="J31" s="26">
        <v>7</v>
      </c>
      <c r="K31" s="26">
        <v>6</v>
      </c>
      <c r="L31" s="26">
        <v>5</v>
      </c>
      <c r="M31" s="26">
        <v>4</v>
      </c>
      <c r="N31" s="26">
        <v>3</v>
      </c>
    </row>
    <row r="32" spans="1:14" x14ac:dyDescent="0.25">
      <c r="A32" s="24" t="s">
        <v>12</v>
      </c>
      <c r="B32" s="25">
        <v>0.871</v>
      </c>
      <c r="C32" s="25">
        <v>0.871</v>
      </c>
      <c r="D32" s="25">
        <v>0.871</v>
      </c>
      <c r="E32" s="25">
        <v>0.871</v>
      </c>
      <c r="F32" s="25">
        <v>0.85799999999999998</v>
      </c>
      <c r="G32" s="25">
        <v>0.83399999999999996</v>
      </c>
      <c r="H32" s="25">
        <v>0.81200000000000006</v>
      </c>
      <c r="I32" s="25">
        <v>0.77500000000000002</v>
      </c>
      <c r="J32" s="25">
        <v>0.73299999999999998</v>
      </c>
      <c r="K32" s="25">
        <v>0.68500000000000005</v>
      </c>
      <c r="L32" s="25">
        <v>0.62</v>
      </c>
      <c r="M32" s="25">
        <v>0.55400000000000005</v>
      </c>
      <c r="N32" s="25">
        <v>0.46899999999999997</v>
      </c>
    </row>
    <row r="33" spans="1:14" x14ac:dyDescent="0.25">
      <c r="A33" s="24" t="s">
        <v>13</v>
      </c>
      <c r="B33" s="25">
        <v>0.77600000000000002</v>
      </c>
      <c r="C33" s="25">
        <v>0.77600000000000002</v>
      </c>
      <c r="D33" s="25">
        <v>0.77600000000000002</v>
      </c>
      <c r="E33" s="25">
        <v>0.77600000000000002</v>
      </c>
      <c r="F33" s="25">
        <v>0.74199999999999999</v>
      </c>
      <c r="G33" s="25">
        <v>0.74199999999999999</v>
      </c>
      <c r="H33" s="25">
        <v>0.73099999999999998</v>
      </c>
      <c r="I33" s="25">
        <v>0.69499999999999995</v>
      </c>
      <c r="J33" s="25">
        <v>0.66300000000000003</v>
      </c>
      <c r="K33" s="25">
        <v>0.627</v>
      </c>
      <c r="L33" s="25">
        <v>0.56100000000000005</v>
      </c>
      <c r="M33" s="25">
        <v>0.50900000000000001</v>
      </c>
      <c r="N33" s="25">
        <v>0.41299999999999998</v>
      </c>
    </row>
    <row r="34" spans="1:14" x14ac:dyDescent="0.25">
      <c r="A34" s="24" t="s">
        <v>14</v>
      </c>
      <c r="B34" s="25">
        <v>0.94799999999999995</v>
      </c>
      <c r="C34" s="25">
        <v>0.94799999999999995</v>
      </c>
      <c r="D34" s="25">
        <v>0.94799999999999995</v>
      </c>
      <c r="E34" s="25">
        <v>0.94799999999999995</v>
      </c>
      <c r="F34" s="25">
        <v>0.94799999999999995</v>
      </c>
      <c r="G34" s="25">
        <v>0.90800000000000003</v>
      </c>
      <c r="H34" s="25">
        <v>0.88100000000000001</v>
      </c>
      <c r="I34" s="25">
        <v>0.84199999999999997</v>
      </c>
      <c r="J34" s="25">
        <v>0.77600000000000002</v>
      </c>
      <c r="K34" s="25">
        <v>0.70599999999999996</v>
      </c>
      <c r="L34" s="25">
        <v>0.62</v>
      </c>
      <c r="M34" s="25">
        <v>0.51800000000000002</v>
      </c>
      <c r="N34" s="25">
        <v>0.41799999999999998</v>
      </c>
    </row>
    <row r="35" spans="1:14" x14ac:dyDescent="0.25">
      <c r="A35" s="24" t="s">
        <v>15</v>
      </c>
      <c r="B35" s="25">
        <v>0.98199999999999998</v>
      </c>
      <c r="C35" s="25">
        <v>0.98199999999999998</v>
      </c>
      <c r="D35" s="25">
        <v>0.98199999999999998</v>
      </c>
      <c r="E35" s="25">
        <v>0.98199999999999998</v>
      </c>
      <c r="F35" s="25">
        <v>0.98199999999999998</v>
      </c>
      <c r="G35" s="25">
        <v>0.98199999999999998</v>
      </c>
      <c r="H35" s="25">
        <v>0.97899999999999998</v>
      </c>
      <c r="I35" s="25">
        <v>0.97899999999999998</v>
      </c>
      <c r="J35" s="25">
        <v>0.93400000000000005</v>
      </c>
      <c r="K35" s="25">
        <v>0.89900000000000002</v>
      </c>
      <c r="L35" s="25">
        <v>0.76400000000000001</v>
      </c>
      <c r="M35" s="25">
        <v>0.63500000000000001</v>
      </c>
      <c r="N35" s="25">
        <v>0.498</v>
      </c>
    </row>
    <row r="36" spans="1:14" x14ac:dyDescent="0.25">
      <c r="A36" s="24" t="s">
        <v>16</v>
      </c>
      <c r="B36" s="25">
        <v>0.98299999999999998</v>
      </c>
      <c r="C36" s="25">
        <v>0.98299999999999998</v>
      </c>
      <c r="D36" s="25">
        <v>0.98299999999999998</v>
      </c>
      <c r="E36" s="25">
        <v>0.98299999999999998</v>
      </c>
      <c r="F36" s="25">
        <v>0.98299999999999998</v>
      </c>
      <c r="G36" s="25">
        <v>0.98199999999999998</v>
      </c>
      <c r="H36" s="25">
        <v>0.97499999999999998</v>
      </c>
      <c r="I36" s="25">
        <v>0.97499999999999998</v>
      </c>
      <c r="J36" s="25">
        <v>0.92200000000000004</v>
      </c>
      <c r="K36" s="25">
        <v>0.875</v>
      </c>
      <c r="L36" s="25">
        <v>0.75600000000000001</v>
      </c>
      <c r="M36" s="25">
        <v>0.63200000000000001</v>
      </c>
      <c r="N36" s="25">
        <v>0.502</v>
      </c>
    </row>
    <row r="37" spans="1:14" x14ac:dyDescent="0.25">
      <c r="A37" s="24" t="s">
        <v>17</v>
      </c>
      <c r="B37" s="25">
        <v>0.98199999999999998</v>
      </c>
      <c r="C37" s="25">
        <v>0.98199999999999998</v>
      </c>
      <c r="D37" s="25">
        <v>0.98199999999999998</v>
      </c>
      <c r="E37" s="25">
        <v>0.98199999999999998</v>
      </c>
      <c r="F37" s="25">
        <v>0.98199999999999998</v>
      </c>
      <c r="G37" s="25">
        <v>0.98</v>
      </c>
      <c r="H37" s="25">
        <v>0.96599999999999997</v>
      </c>
      <c r="I37" s="25">
        <v>0.93899999999999995</v>
      </c>
      <c r="J37" s="25">
        <v>0.86699999999999999</v>
      </c>
      <c r="K37" s="25">
        <v>0.78700000000000003</v>
      </c>
      <c r="L37" s="25">
        <v>0.69799999999999995</v>
      </c>
      <c r="M37" s="25">
        <v>0.57499999999999996</v>
      </c>
      <c r="N37" s="25">
        <v>0.46700000000000003</v>
      </c>
    </row>
    <row r="38" spans="1:14" x14ac:dyDescent="0.25">
      <c r="A38" s="24" t="s">
        <v>18</v>
      </c>
      <c r="B38" s="25">
        <v>0.91500000000000004</v>
      </c>
      <c r="C38" s="25">
        <v>0.91500000000000004</v>
      </c>
      <c r="D38" s="25">
        <v>0.91500000000000004</v>
      </c>
      <c r="E38" s="25">
        <v>0.91500000000000004</v>
      </c>
      <c r="F38" s="25">
        <v>0.91500000000000004</v>
      </c>
      <c r="G38" s="25">
        <v>0.91500000000000004</v>
      </c>
      <c r="H38" s="25">
        <v>0.91500000000000004</v>
      </c>
      <c r="I38" s="25">
        <v>0.82699999999999996</v>
      </c>
      <c r="J38" s="25">
        <v>0.78100000000000003</v>
      </c>
      <c r="K38" s="25">
        <v>0.73399999999999999</v>
      </c>
      <c r="L38" s="25">
        <v>0.64</v>
      </c>
      <c r="M38" s="25">
        <v>0.55100000000000005</v>
      </c>
      <c r="N38" s="25">
        <v>0.439</v>
      </c>
    </row>
    <row r="39" spans="1:14" x14ac:dyDescent="0.25">
      <c r="A39" s="24" t="s">
        <v>19</v>
      </c>
      <c r="B39" s="25">
        <v>0.97599999999999998</v>
      </c>
      <c r="C39" s="25">
        <v>0.95</v>
      </c>
      <c r="D39" s="25">
        <v>0.91800000000000004</v>
      </c>
      <c r="E39" s="25">
        <v>0.876</v>
      </c>
      <c r="F39" s="25">
        <v>0.83799999999999997</v>
      </c>
      <c r="G39" s="25">
        <v>0.79600000000000004</v>
      </c>
      <c r="H39" s="25">
        <v>0.73499999999999999</v>
      </c>
      <c r="I39" s="25">
        <v>0.67800000000000005</v>
      </c>
      <c r="J39" s="25">
        <v>0.61</v>
      </c>
      <c r="K39" s="25">
        <v>0.53200000000000003</v>
      </c>
      <c r="L39" s="25">
        <v>0.46100000000000002</v>
      </c>
      <c r="M39" s="25">
        <v>0.372</v>
      </c>
      <c r="N39" s="25">
        <v>0.29799999999999999</v>
      </c>
    </row>
    <row r="40" spans="1:14" x14ac:dyDescent="0.25">
      <c r="A40" s="24" t="s">
        <v>20</v>
      </c>
      <c r="B40" s="25">
        <v>0.93200000000000005</v>
      </c>
      <c r="C40" s="25">
        <v>0.93200000000000005</v>
      </c>
      <c r="D40" s="25">
        <v>0.93200000000000005</v>
      </c>
      <c r="E40" s="25">
        <v>0.92700000000000005</v>
      </c>
      <c r="F40" s="25">
        <v>0.91300000000000003</v>
      </c>
      <c r="G40" s="25">
        <v>0.88800000000000001</v>
      </c>
      <c r="H40" s="25">
        <v>0.85899999999999999</v>
      </c>
      <c r="I40" s="25">
        <v>0.82099999999999995</v>
      </c>
      <c r="J40" s="25">
        <v>0.76900000000000002</v>
      </c>
      <c r="K40" s="25">
        <v>0.71099999999999997</v>
      </c>
      <c r="L40" s="25">
        <v>0.64400000000000002</v>
      </c>
      <c r="M40" s="25">
        <v>0.56599999999999995</v>
      </c>
      <c r="N40" s="25">
        <v>0.48599999999999999</v>
      </c>
    </row>
    <row r="41" spans="1:14" x14ac:dyDescent="0.25">
      <c r="A41" s="24" t="s">
        <v>21</v>
      </c>
      <c r="B41" s="25">
        <v>0.998</v>
      </c>
      <c r="C41" s="25">
        <v>0.99399999999999999</v>
      </c>
      <c r="D41" s="25">
        <v>0.98199999999999998</v>
      </c>
      <c r="E41" s="25">
        <v>0.95699999999999996</v>
      </c>
      <c r="F41" s="25">
        <v>0.93500000000000005</v>
      </c>
      <c r="G41" s="25">
        <v>0.90700000000000003</v>
      </c>
      <c r="H41" s="25">
        <v>0.85499999999999998</v>
      </c>
      <c r="I41" s="25">
        <v>0.81</v>
      </c>
      <c r="J41" s="25">
        <v>0.74399999999999999</v>
      </c>
      <c r="K41" s="25">
        <v>0.66800000000000004</v>
      </c>
      <c r="L41" s="25">
        <v>0.60199999999999998</v>
      </c>
      <c r="M41" s="25">
        <v>0.51100000000000001</v>
      </c>
      <c r="N41" s="25">
        <v>0.436</v>
      </c>
    </row>
    <row r="42" spans="1:14" x14ac:dyDescent="0.25">
      <c r="A42" s="24" t="s">
        <v>22</v>
      </c>
      <c r="B42" s="25">
        <v>0.97799999999999998</v>
      </c>
      <c r="C42" s="25">
        <v>0.97799999999999998</v>
      </c>
      <c r="D42" s="25">
        <v>0.97</v>
      </c>
      <c r="E42" s="25">
        <v>0.94799999999999995</v>
      </c>
      <c r="F42" s="25">
        <v>0.92700000000000005</v>
      </c>
      <c r="G42" s="25">
        <v>0.89800000000000002</v>
      </c>
      <c r="H42" s="25">
        <v>0.84699999999999998</v>
      </c>
      <c r="I42" s="25">
        <v>0.8</v>
      </c>
      <c r="J42" s="25">
        <v>0.73099999999999998</v>
      </c>
      <c r="K42" s="25">
        <v>0.65100000000000002</v>
      </c>
      <c r="L42" s="25">
        <v>0.57799999999999996</v>
      </c>
      <c r="M42" s="25">
        <v>0.47899999999999998</v>
      </c>
      <c r="N42" s="25">
        <v>0.39700000000000002</v>
      </c>
    </row>
    <row r="43" spans="1:14" x14ac:dyDescent="0.25">
      <c r="A43" s="24" t="s">
        <v>23</v>
      </c>
      <c r="B43" s="25">
        <v>0.93100000000000005</v>
      </c>
      <c r="C43" s="25">
        <v>0.92700000000000005</v>
      </c>
      <c r="D43" s="25">
        <v>0.91600000000000004</v>
      </c>
      <c r="E43" s="25">
        <v>0.89400000000000002</v>
      </c>
      <c r="F43" s="25">
        <v>0.87</v>
      </c>
      <c r="G43" s="25">
        <v>0.83699999999999997</v>
      </c>
      <c r="H43" s="25">
        <v>0.79200000000000004</v>
      </c>
      <c r="I43" s="25">
        <v>0.745</v>
      </c>
      <c r="J43" s="25">
        <v>0.68300000000000005</v>
      </c>
      <c r="K43" s="25">
        <v>0.61299999999999999</v>
      </c>
      <c r="L43" s="25">
        <v>0.54300000000000004</v>
      </c>
      <c r="M43" s="25">
        <v>0.45500000000000002</v>
      </c>
      <c r="N43" s="25">
        <v>0.377</v>
      </c>
    </row>
    <row r="45" spans="1:14" x14ac:dyDescent="0.25">
      <c r="A45" s="22" t="s">
        <v>66</v>
      </c>
      <c r="B45" s="26">
        <v>15</v>
      </c>
      <c r="C45" s="26">
        <v>14</v>
      </c>
      <c r="D45" s="26">
        <v>13</v>
      </c>
      <c r="E45" s="26">
        <v>12</v>
      </c>
      <c r="F45" s="26">
        <v>11</v>
      </c>
      <c r="G45" s="26">
        <v>10</v>
      </c>
      <c r="H45" s="26">
        <v>9</v>
      </c>
      <c r="I45" s="26">
        <v>8</v>
      </c>
      <c r="J45" s="26">
        <v>7</v>
      </c>
      <c r="K45" s="26">
        <v>6</v>
      </c>
      <c r="L45" s="26">
        <v>5</v>
      </c>
      <c r="M45" s="26">
        <v>4</v>
      </c>
      <c r="N45" s="26">
        <v>3</v>
      </c>
    </row>
    <row r="46" spans="1:14" x14ac:dyDescent="0.25">
      <c r="A46" s="24" t="s">
        <v>12</v>
      </c>
      <c r="B46" s="25">
        <v>0.88400000000000001</v>
      </c>
      <c r="C46" s="25">
        <v>0.88400000000000001</v>
      </c>
      <c r="D46" s="25">
        <v>0.88400000000000001</v>
      </c>
      <c r="E46" s="25">
        <v>0.88400000000000001</v>
      </c>
      <c r="F46" s="25">
        <v>0.872</v>
      </c>
      <c r="G46" s="25">
        <v>0.85199999999999998</v>
      </c>
      <c r="H46" s="25">
        <v>0.83899999999999997</v>
      </c>
      <c r="I46" s="25">
        <v>0.81</v>
      </c>
      <c r="J46" s="25">
        <v>0.78300000000000003</v>
      </c>
      <c r="K46" s="25">
        <v>0.752</v>
      </c>
      <c r="L46" s="25">
        <v>0.70499999999999996</v>
      </c>
      <c r="M46" s="25">
        <v>0.66600000000000004</v>
      </c>
      <c r="N46" s="25">
        <v>0.59599999999999997</v>
      </c>
    </row>
    <row r="47" spans="1:14" x14ac:dyDescent="0.25">
      <c r="A47" s="24" t="s">
        <v>13</v>
      </c>
      <c r="B47" s="25">
        <v>0.89</v>
      </c>
      <c r="C47" s="25">
        <v>0.89</v>
      </c>
      <c r="D47" s="25">
        <v>0.89</v>
      </c>
      <c r="E47" s="25">
        <v>0.89</v>
      </c>
      <c r="F47" s="25">
        <v>0.88800000000000001</v>
      </c>
      <c r="G47" s="25">
        <v>0.874</v>
      </c>
      <c r="H47" s="25">
        <v>0.84699999999999998</v>
      </c>
      <c r="I47" s="25">
        <v>0.84699999999999998</v>
      </c>
      <c r="J47" s="25">
        <v>0.82599999999999996</v>
      </c>
      <c r="K47" s="25">
        <v>0.79800000000000004</v>
      </c>
      <c r="L47" s="25">
        <v>0.74099999999999999</v>
      </c>
      <c r="M47" s="25">
        <v>0.70299999999999996</v>
      </c>
      <c r="N47" s="25">
        <v>0.60399999999999998</v>
      </c>
    </row>
    <row r="48" spans="1:14" x14ac:dyDescent="0.25">
      <c r="A48" s="24" t="s">
        <v>14</v>
      </c>
      <c r="B48" s="25">
        <v>0.97899999999999998</v>
      </c>
      <c r="C48" s="25">
        <v>0.97899999999999998</v>
      </c>
      <c r="D48" s="25">
        <v>0.97899999999999998</v>
      </c>
      <c r="E48" s="25">
        <v>0.97899999999999998</v>
      </c>
      <c r="F48" s="25">
        <v>0.96299999999999997</v>
      </c>
      <c r="G48" s="25">
        <v>0.96299999999999997</v>
      </c>
      <c r="H48" s="25">
        <v>0.93400000000000005</v>
      </c>
      <c r="I48" s="25">
        <v>0.93400000000000005</v>
      </c>
      <c r="J48" s="25">
        <v>0.90600000000000003</v>
      </c>
      <c r="K48" s="25">
        <v>0.874</v>
      </c>
      <c r="L48" s="25">
        <v>0.79500000000000004</v>
      </c>
      <c r="M48" s="25">
        <v>0.73499999999999999</v>
      </c>
      <c r="N48" s="25">
        <v>0.61899999999999999</v>
      </c>
    </row>
    <row r="49" spans="1:14" x14ac:dyDescent="0.25">
      <c r="A49" s="24" t="s">
        <v>15</v>
      </c>
      <c r="B49" s="25">
        <v>1</v>
      </c>
      <c r="C49" s="25">
        <v>1</v>
      </c>
      <c r="D49" s="25">
        <v>1</v>
      </c>
      <c r="E49" s="25">
        <v>1</v>
      </c>
      <c r="F49" s="25">
        <v>1</v>
      </c>
      <c r="G49" s="25">
        <v>1</v>
      </c>
      <c r="H49" s="25">
        <v>1</v>
      </c>
      <c r="I49" s="25">
        <v>1</v>
      </c>
      <c r="J49" s="25">
        <v>0.98499999999999999</v>
      </c>
      <c r="K49" s="25">
        <v>0.97099999999999997</v>
      </c>
      <c r="L49" s="25">
        <v>0.88600000000000001</v>
      </c>
      <c r="M49" s="25">
        <v>0.83199999999999996</v>
      </c>
      <c r="N49" s="25">
        <v>0.70799999999999996</v>
      </c>
    </row>
    <row r="50" spans="1:14" x14ac:dyDescent="0.25">
      <c r="A50" s="24" t="s">
        <v>16</v>
      </c>
      <c r="B50" s="25">
        <v>1</v>
      </c>
      <c r="C50" s="25">
        <v>1</v>
      </c>
      <c r="D50" s="25">
        <v>1</v>
      </c>
      <c r="E50" s="25">
        <v>1</v>
      </c>
      <c r="F50" s="25">
        <v>1</v>
      </c>
      <c r="G50" s="25">
        <v>1</v>
      </c>
      <c r="H50" s="25">
        <v>1</v>
      </c>
      <c r="I50" s="25">
        <v>0.996</v>
      </c>
      <c r="J50" s="25">
        <v>0.97499999999999998</v>
      </c>
      <c r="K50" s="25">
        <v>0.95199999999999996</v>
      </c>
      <c r="L50" s="25">
        <v>0.87</v>
      </c>
      <c r="M50" s="25">
        <v>0.81200000000000006</v>
      </c>
      <c r="N50" s="25">
        <v>0.69</v>
      </c>
    </row>
    <row r="51" spans="1:14" x14ac:dyDescent="0.25">
      <c r="A51" s="24" t="s">
        <v>17</v>
      </c>
      <c r="B51" s="25">
        <v>1</v>
      </c>
      <c r="C51" s="25">
        <v>1</v>
      </c>
      <c r="D51" s="25">
        <v>1</v>
      </c>
      <c r="E51" s="25">
        <v>1</v>
      </c>
      <c r="F51" s="25">
        <v>0.999</v>
      </c>
      <c r="G51" s="25">
        <v>0.999</v>
      </c>
      <c r="H51" s="25">
        <v>0.98399999999999999</v>
      </c>
      <c r="I51" s="25">
        <v>0.98399999999999999</v>
      </c>
      <c r="J51" s="25">
        <v>0.95599999999999996</v>
      </c>
      <c r="K51" s="25">
        <v>0.92300000000000004</v>
      </c>
      <c r="L51" s="25">
        <v>0.85099999999999998</v>
      </c>
      <c r="M51" s="25">
        <v>0.79100000000000004</v>
      </c>
      <c r="N51" s="25">
        <v>0.67900000000000005</v>
      </c>
    </row>
    <row r="52" spans="1:14" x14ac:dyDescent="0.25">
      <c r="A52" s="24" t="s">
        <v>18</v>
      </c>
      <c r="B52" s="25">
        <v>0.97199999999999998</v>
      </c>
      <c r="C52" s="25">
        <v>0.97199999999999998</v>
      </c>
      <c r="D52" s="25">
        <v>0.97199999999999998</v>
      </c>
      <c r="E52" s="25">
        <v>0.97199999999999998</v>
      </c>
      <c r="F52" s="25">
        <v>0.96399999999999997</v>
      </c>
      <c r="G52" s="25">
        <v>0.96399999999999997</v>
      </c>
      <c r="H52" s="25">
        <v>0.94699999999999995</v>
      </c>
      <c r="I52" s="25">
        <v>0.94699999999999995</v>
      </c>
      <c r="J52" s="25">
        <v>0.93300000000000005</v>
      </c>
      <c r="K52" s="25">
        <v>0.91400000000000003</v>
      </c>
      <c r="L52" s="25">
        <v>0.84899999999999998</v>
      </c>
      <c r="M52" s="25">
        <v>0.81299999999999994</v>
      </c>
      <c r="N52" s="25">
        <v>0.70199999999999996</v>
      </c>
    </row>
    <row r="53" spans="1:14" x14ac:dyDescent="0.25">
      <c r="A53" s="24" t="s">
        <v>19</v>
      </c>
      <c r="B53" s="25">
        <v>0.93700000000000006</v>
      </c>
      <c r="C53" s="25">
        <v>0.93700000000000006</v>
      </c>
      <c r="D53" s="25">
        <v>0.93700000000000006</v>
      </c>
      <c r="E53" s="25">
        <v>0.93700000000000006</v>
      </c>
      <c r="F53" s="25">
        <v>0.93400000000000005</v>
      </c>
      <c r="G53" s="25">
        <v>0.91700000000000004</v>
      </c>
      <c r="H53" s="25">
        <v>0.91500000000000004</v>
      </c>
      <c r="I53" s="25">
        <v>0.88600000000000001</v>
      </c>
      <c r="J53" s="25">
        <v>0.85599999999999998</v>
      </c>
      <c r="K53" s="25">
        <v>0.82299999999999995</v>
      </c>
      <c r="L53" s="25">
        <v>0.75800000000000001</v>
      </c>
      <c r="M53" s="25">
        <v>0.70199999999999996</v>
      </c>
      <c r="N53" s="25">
        <v>0.61099999999999999</v>
      </c>
    </row>
    <row r="54" spans="1:14" x14ac:dyDescent="0.25">
      <c r="A54" s="24" t="s">
        <v>20</v>
      </c>
      <c r="B54" s="25">
        <v>0.94699999999999995</v>
      </c>
      <c r="C54" s="25">
        <v>0.94699999999999995</v>
      </c>
      <c r="D54" s="25">
        <v>0.94699999999999995</v>
      </c>
      <c r="E54" s="25">
        <v>0.94699999999999995</v>
      </c>
      <c r="F54" s="25">
        <v>0.93700000000000006</v>
      </c>
      <c r="G54" s="25">
        <v>0.91500000000000004</v>
      </c>
      <c r="H54" s="25">
        <v>0.89500000000000002</v>
      </c>
      <c r="I54" s="25">
        <v>0.86299999999999999</v>
      </c>
      <c r="J54" s="25">
        <v>0.82099999999999995</v>
      </c>
      <c r="K54" s="25">
        <v>0.77500000000000002</v>
      </c>
      <c r="L54" s="25">
        <v>0.71499999999999997</v>
      </c>
      <c r="M54" s="25">
        <v>0.65</v>
      </c>
      <c r="N54" s="25">
        <v>0.57399999999999995</v>
      </c>
    </row>
    <row r="55" spans="1:14" x14ac:dyDescent="0.25">
      <c r="A55" s="24" t="s">
        <v>21</v>
      </c>
      <c r="B55" s="25">
        <v>0.98199999999999998</v>
      </c>
      <c r="C55" s="25">
        <v>0.98199999999999998</v>
      </c>
      <c r="D55" s="25">
        <v>0.98199999999999998</v>
      </c>
      <c r="E55" s="25">
        <v>0.97899999999999998</v>
      </c>
      <c r="F55" s="25">
        <v>0.96799999999999997</v>
      </c>
      <c r="G55" s="25">
        <v>0.94699999999999995</v>
      </c>
      <c r="H55" s="25">
        <v>0.91900000000000004</v>
      </c>
      <c r="I55" s="25">
        <v>0.88200000000000001</v>
      </c>
      <c r="J55" s="25">
        <v>0.83599999999999997</v>
      </c>
      <c r="K55" s="25">
        <v>0.78100000000000003</v>
      </c>
      <c r="L55" s="25">
        <v>0.71899999999999997</v>
      </c>
      <c r="M55" s="25">
        <v>0.64800000000000002</v>
      </c>
      <c r="N55" s="25">
        <v>0.56799999999999995</v>
      </c>
    </row>
    <row r="56" spans="1:14" x14ac:dyDescent="0.25">
      <c r="A56" s="24" t="s">
        <v>22</v>
      </c>
      <c r="B56" s="25">
        <v>0.97399999999999998</v>
      </c>
      <c r="C56" s="25">
        <v>0.97399999999999998</v>
      </c>
      <c r="D56" s="25">
        <v>0.97399999999999998</v>
      </c>
      <c r="E56" s="25">
        <v>0.97399999999999998</v>
      </c>
      <c r="F56" s="25">
        <v>0.96499999999999997</v>
      </c>
      <c r="G56" s="25">
        <v>0.94499999999999995</v>
      </c>
      <c r="H56" s="25">
        <v>0.92700000000000005</v>
      </c>
      <c r="I56" s="25">
        <v>0.89400000000000002</v>
      </c>
      <c r="J56" s="25">
        <v>0.85599999999999998</v>
      </c>
      <c r="K56" s="25">
        <v>0.81100000000000005</v>
      </c>
      <c r="L56" s="25">
        <v>0.75</v>
      </c>
      <c r="M56" s="25">
        <v>0.69</v>
      </c>
      <c r="N56" s="25">
        <v>0.60599999999999998</v>
      </c>
    </row>
    <row r="57" spans="1:14" x14ac:dyDescent="0.25">
      <c r="A57" s="24" t="s">
        <v>23</v>
      </c>
      <c r="B57" s="25">
        <v>0.94699999999999995</v>
      </c>
      <c r="C57" s="25">
        <v>0.94699999999999995</v>
      </c>
      <c r="D57" s="25">
        <v>0.94699999999999995</v>
      </c>
      <c r="E57" s="25">
        <v>0.94699999999999995</v>
      </c>
      <c r="F57" s="25">
        <v>0.94099999999999995</v>
      </c>
      <c r="G57" s="25">
        <v>0.92300000000000004</v>
      </c>
      <c r="H57" s="25">
        <v>0.92</v>
      </c>
      <c r="I57" s="25">
        <v>0.89100000000000001</v>
      </c>
      <c r="J57" s="25">
        <v>0.86499999999999999</v>
      </c>
      <c r="K57" s="25">
        <v>0.83599999999999997</v>
      </c>
      <c r="L57" s="25">
        <v>0.77800000000000002</v>
      </c>
      <c r="M57" s="25">
        <v>0.73299999999999998</v>
      </c>
      <c r="N57" s="25">
        <v>0.64700000000000002</v>
      </c>
    </row>
    <row r="59" spans="1:14" x14ac:dyDescent="0.25">
      <c r="A59" s="22" t="s">
        <v>67</v>
      </c>
      <c r="B59" s="26">
        <v>15</v>
      </c>
      <c r="C59" s="26">
        <v>14</v>
      </c>
      <c r="D59" s="26">
        <v>13</v>
      </c>
      <c r="E59" s="26">
        <v>12</v>
      </c>
      <c r="F59" s="26">
        <v>11</v>
      </c>
      <c r="G59" s="26">
        <v>10</v>
      </c>
      <c r="H59" s="26">
        <v>9</v>
      </c>
      <c r="I59" s="26">
        <v>8</v>
      </c>
      <c r="J59" s="26">
        <v>7</v>
      </c>
      <c r="K59" s="26">
        <v>6</v>
      </c>
      <c r="L59" s="26">
        <v>5</v>
      </c>
      <c r="M59" s="26">
        <v>4</v>
      </c>
      <c r="N59" s="26">
        <v>3</v>
      </c>
    </row>
    <row r="60" spans="1:14" x14ac:dyDescent="0.25">
      <c r="A60" s="24" t="s">
        <v>12</v>
      </c>
      <c r="B60" s="25">
        <v>0.93600000000000005</v>
      </c>
      <c r="C60" s="25">
        <v>0.92600000000000005</v>
      </c>
      <c r="D60" s="25">
        <v>0.91600000000000004</v>
      </c>
      <c r="E60" s="25">
        <v>0.90500000000000003</v>
      </c>
      <c r="F60" s="25">
        <v>0.89500000000000002</v>
      </c>
      <c r="G60" s="25">
        <v>0.89</v>
      </c>
      <c r="H60" s="25">
        <v>0.875</v>
      </c>
      <c r="I60" s="25">
        <v>0.85199999999999998</v>
      </c>
      <c r="J60" s="25">
        <v>0.85199999999999998</v>
      </c>
      <c r="K60" s="25">
        <v>0.85199999999999998</v>
      </c>
      <c r="L60" s="25">
        <v>0.83399999999999996</v>
      </c>
      <c r="M60" s="25">
        <v>0.82799999999999996</v>
      </c>
      <c r="N60" s="25">
        <v>0.80900000000000005</v>
      </c>
    </row>
    <row r="61" spans="1:14" x14ac:dyDescent="0.25">
      <c r="A61" s="24" t="s">
        <v>13</v>
      </c>
      <c r="B61" s="25">
        <v>0.89400000000000002</v>
      </c>
      <c r="C61" s="25">
        <v>0.89400000000000002</v>
      </c>
      <c r="D61" s="25">
        <v>0.89200000000000002</v>
      </c>
      <c r="E61" s="25">
        <v>0.89</v>
      </c>
      <c r="F61" s="25">
        <v>0.88500000000000001</v>
      </c>
      <c r="G61" s="25">
        <v>0.879</v>
      </c>
      <c r="H61" s="25">
        <v>0.872</v>
      </c>
      <c r="I61" s="25">
        <v>0.86199999999999999</v>
      </c>
      <c r="J61" s="25">
        <v>0.85399999999999998</v>
      </c>
      <c r="K61" s="25">
        <v>0.84</v>
      </c>
      <c r="L61" s="25">
        <v>0.82899999999999996</v>
      </c>
      <c r="M61" s="25">
        <v>0.82399999999999995</v>
      </c>
      <c r="N61" s="25">
        <v>0.79200000000000004</v>
      </c>
    </row>
    <row r="62" spans="1:14" x14ac:dyDescent="0.25">
      <c r="A62" s="24" t="s">
        <v>14</v>
      </c>
      <c r="B62" s="25">
        <v>0.98199999999999998</v>
      </c>
      <c r="C62" s="25">
        <v>0.98199999999999998</v>
      </c>
      <c r="D62" s="25">
        <v>0.98199999999999998</v>
      </c>
      <c r="E62" s="25">
        <v>0.98199999999999998</v>
      </c>
      <c r="F62" s="25">
        <v>0.97799999999999998</v>
      </c>
      <c r="G62" s="25">
        <v>0.96599999999999997</v>
      </c>
      <c r="H62" s="25">
        <v>0.95899999999999996</v>
      </c>
      <c r="I62" s="25">
        <v>0.94</v>
      </c>
      <c r="J62" s="25">
        <v>0.91800000000000004</v>
      </c>
      <c r="K62" s="25">
        <v>0.89100000000000001</v>
      </c>
      <c r="L62" s="25">
        <v>0.85499999999999998</v>
      </c>
      <c r="M62" s="25">
        <v>0.82</v>
      </c>
      <c r="N62" s="25">
        <v>0.76600000000000001</v>
      </c>
    </row>
    <row r="63" spans="1:14" x14ac:dyDescent="0.25">
      <c r="A63" s="24" t="s">
        <v>15</v>
      </c>
      <c r="B63" s="25">
        <v>1</v>
      </c>
      <c r="C63" s="25">
        <v>1</v>
      </c>
      <c r="D63" s="25">
        <v>1</v>
      </c>
      <c r="E63" s="25">
        <v>1</v>
      </c>
      <c r="F63" s="25">
        <v>1</v>
      </c>
      <c r="G63" s="25">
        <v>1</v>
      </c>
      <c r="H63" s="25">
        <v>1</v>
      </c>
      <c r="I63" s="25">
        <v>1</v>
      </c>
      <c r="J63" s="25">
        <v>0.98499999999999999</v>
      </c>
      <c r="K63" s="25">
        <v>0.97299999999999998</v>
      </c>
      <c r="L63" s="25">
        <v>0.91400000000000003</v>
      </c>
      <c r="M63" s="25">
        <v>0.86799999999999999</v>
      </c>
      <c r="N63" s="25">
        <v>0.79300000000000004</v>
      </c>
    </row>
    <row r="64" spans="1:14" x14ac:dyDescent="0.25">
      <c r="A64" s="24" t="s">
        <v>16</v>
      </c>
      <c r="B64" s="25">
        <v>1</v>
      </c>
      <c r="C64" s="25">
        <v>1</v>
      </c>
      <c r="D64" s="25">
        <v>1</v>
      </c>
      <c r="E64" s="25">
        <v>1</v>
      </c>
      <c r="F64" s="25">
        <v>1</v>
      </c>
      <c r="G64" s="25">
        <v>1</v>
      </c>
      <c r="H64" s="25">
        <v>1</v>
      </c>
      <c r="I64" s="25">
        <v>0.996</v>
      </c>
      <c r="J64" s="25">
        <v>0.97899999999999998</v>
      </c>
      <c r="K64" s="25">
        <v>0.96199999999999997</v>
      </c>
      <c r="L64" s="25">
        <v>0.91600000000000004</v>
      </c>
      <c r="M64" s="25">
        <v>0.876</v>
      </c>
      <c r="N64" s="25">
        <v>0.81100000000000005</v>
      </c>
    </row>
    <row r="65" spans="1:14" x14ac:dyDescent="0.25">
      <c r="A65" s="24" t="s">
        <v>17</v>
      </c>
      <c r="B65" s="25">
        <v>1</v>
      </c>
      <c r="C65" s="25">
        <v>1</v>
      </c>
      <c r="D65" s="25">
        <v>1</v>
      </c>
      <c r="E65" s="25">
        <v>1</v>
      </c>
      <c r="F65" s="25">
        <v>0.998</v>
      </c>
      <c r="G65" s="25">
        <v>0.998</v>
      </c>
      <c r="H65" s="25">
        <v>0.98599999999999999</v>
      </c>
      <c r="I65" s="25">
        <v>0.98599999999999999</v>
      </c>
      <c r="J65" s="25">
        <v>0.96199999999999997</v>
      </c>
      <c r="K65" s="25">
        <v>0.93500000000000005</v>
      </c>
      <c r="L65" s="25">
        <v>0.89400000000000002</v>
      </c>
      <c r="M65" s="25">
        <v>0.85199999999999998</v>
      </c>
      <c r="N65" s="25">
        <v>0.79300000000000004</v>
      </c>
    </row>
    <row r="66" spans="1:14" x14ac:dyDescent="0.25">
      <c r="A66" s="24" t="s">
        <v>18</v>
      </c>
      <c r="B66" s="25">
        <v>0.97099999999999997</v>
      </c>
      <c r="C66" s="25">
        <v>0.97099999999999997</v>
      </c>
      <c r="D66" s="25">
        <v>0.97099999999999997</v>
      </c>
      <c r="E66" s="25">
        <v>0.97099999999999997</v>
      </c>
      <c r="F66" s="25">
        <v>0.97099999999999997</v>
      </c>
      <c r="G66" s="25">
        <v>0.96299999999999997</v>
      </c>
      <c r="H66" s="25">
        <v>0.94799999999999995</v>
      </c>
      <c r="I66" s="25">
        <v>0.94799999999999995</v>
      </c>
      <c r="J66" s="25">
        <v>0.93600000000000005</v>
      </c>
      <c r="K66" s="25">
        <v>0.92100000000000004</v>
      </c>
      <c r="L66" s="25">
        <v>0.88500000000000001</v>
      </c>
      <c r="M66" s="25">
        <v>0.85799999999999998</v>
      </c>
      <c r="N66" s="25">
        <v>0.80600000000000005</v>
      </c>
    </row>
    <row r="67" spans="1:14" x14ac:dyDescent="0.25">
      <c r="A67" s="24" t="s">
        <v>19</v>
      </c>
      <c r="B67" s="25">
        <v>0.93600000000000005</v>
      </c>
      <c r="C67" s="25">
        <v>0.93600000000000005</v>
      </c>
      <c r="D67" s="25">
        <v>0.93600000000000005</v>
      </c>
      <c r="E67" s="25">
        <v>0.93600000000000005</v>
      </c>
      <c r="F67" s="25">
        <v>0.93100000000000005</v>
      </c>
      <c r="G67" s="25">
        <v>0.91800000000000004</v>
      </c>
      <c r="H67" s="25">
        <v>0.91100000000000003</v>
      </c>
      <c r="I67" s="25">
        <v>0.89200000000000002</v>
      </c>
      <c r="J67" s="25">
        <v>0.86899999999999999</v>
      </c>
      <c r="K67" s="25">
        <v>0.84399999999999997</v>
      </c>
      <c r="L67" s="25">
        <v>0.80600000000000005</v>
      </c>
      <c r="M67" s="25">
        <v>0.76900000000000002</v>
      </c>
      <c r="N67" s="25">
        <v>0.71799999999999997</v>
      </c>
    </row>
    <row r="68" spans="1:14" x14ac:dyDescent="0.25">
      <c r="A68" s="24" t="s">
        <v>20</v>
      </c>
      <c r="B68" s="25">
        <v>0.95499999999999996</v>
      </c>
      <c r="C68" s="25">
        <v>0.95499999999999996</v>
      </c>
      <c r="D68" s="25">
        <v>0.95399999999999996</v>
      </c>
      <c r="E68" s="25">
        <v>0.95199999999999996</v>
      </c>
      <c r="F68" s="25">
        <v>0.94199999999999995</v>
      </c>
      <c r="G68" s="25">
        <v>0.92800000000000005</v>
      </c>
      <c r="H68" s="25">
        <v>0.91500000000000004</v>
      </c>
      <c r="I68" s="25">
        <v>0.89500000000000002</v>
      </c>
      <c r="J68" s="25">
        <v>0.873</v>
      </c>
      <c r="K68" s="25">
        <v>0.84699999999999998</v>
      </c>
      <c r="L68" s="25">
        <v>0.81599999999999995</v>
      </c>
      <c r="M68" s="25">
        <v>0.78700000000000003</v>
      </c>
      <c r="N68" s="25">
        <v>0.73899999999999999</v>
      </c>
    </row>
    <row r="69" spans="1:14" x14ac:dyDescent="0.25">
      <c r="A69" s="24" t="s">
        <v>21</v>
      </c>
      <c r="B69" s="25">
        <v>0.98399999999999999</v>
      </c>
      <c r="C69" s="25">
        <v>0.98399999999999999</v>
      </c>
      <c r="D69" s="25">
        <v>0.98399999999999999</v>
      </c>
      <c r="E69" s="25">
        <v>0.98399999999999999</v>
      </c>
      <c r="F69" s="25">
        <v>0.97599999999999998</v>
      </c>
      <c r="G69" s="25">
        <v>0.96</v>
      </c>
      <c r="H69" s="25">
        <v>0.95199999999999996</v>
      </c>
      <c r="I69" s="25">
        <v>0.92200000000000004</v>
      </c>
      <c r="J69" s="25">
        <v>0.9</v>
      </c>
      <c r="K69" s="25">
        <v>0.86899999999999999</v>
      </c>
      <c r="L69" s="25">
        <v>0.82099999999999995</v>
      </c>
      <c r="M69" s="25">
        <v>0.79100000000000004</v>
      </c>
      <c r="N69" s="25">
        <v>0.69799999999999995</v>
      </c>
    </row>
    <row r="70" spans="1:14" x14ac:dyDescent="0.25">
      <c r="A70" s="24" t="s">
        <v>22</v>
      </c>
      <c r="B70" s="25">
        <v>0.97899999999999998</v>
      </c>
      <c r="C70" s="25">
        <v>0.97899999999999998</v>
      </c>
      <c r="D70" s="25">
        <v>0.97799999999999998</v>
      </c>
      <c r="E70" s="25">
        <v>0.97399999999999998</v>
      </c>
      <c r="F70" s="25">
        <v>0.96199999999999997</v>
      </c>
      <c r="G70" s="25">
        <v>0.94599999999999995</v>
      </c>
      <c r="H70" s="25">
        <v>0.92700000000000005</v>
      </c>
      <c r="I70" s="25">
        <v>0.90200000000000002</v>
      </c>
      <c r="J70" s="25">
        <v>0.872</v>
      </c>
      <c r="K70" s="25">
        <v>0.83699999999999997</v>
      </c>
      <c r="L70" s="25">
        <v>0.79800000000000004</v>
      </c>
      <c r="M70" s="25">
        <v>0.75900000000000001</v>
      </c>
      <c r="N70" s="25">
        <v>0.70199999999999996</v>
      </c>
    </row>
    <row r="71" spans="1:14" x14ac:dyDescent="0.25">
      <c r="A71" s="24" t="s">
        <v>23</v>
      </c>
      <c r="B71" s="25">
        <v>0.94699999999999995</v>
      </c>
      <c r="C71" s="25">
        <v>0.94699999999999995</v>
      </c>
      <c r="D71" s="25">
        <v>0.94699999999999995</v>
      </c>
      <c r="E71" s="25">
        <v>0.94699999999999995</v>
      </c>
      <c r="F71" s="25">
        <v>0.93899999999999995</v>
      </c>
      <c r="G71" s="25">
        <v>0.92600000000000005</v>
      </c>
      <c r="H71" s="25">
        <v>0.91700000000000004</v>
      </c>
      <c r="I71" s="25">
        <v>0.89900000000000002</v>
      </c>
      <c r="J71" s="25">
        <v>0.88</v>
      </c>
      <c r="K71" s="25">
        <v>0.85899999999999999</v>
      </c>
      <c r="L71" s="25">
        <v>0.82699999999999996</v>
      </c>
      <c r="M71" s="25">
        <v>0.79800000000000004</v>
      </c>
      <c r="N71" s="25">
        <v>0.75600000000000001</v>
      </c>
    </row>
    <row r="73" spans="1:14" x14ac:dyDescent="0.25">
      <c r="A73" s="22" t="s">
        <v>68</v>
      </c>
      <c r="B73" s="26">
        <v>15</v>
      </c>
      <c r="C73" s="26">
        <v>14</v>
      </c>
      <c r="D73" s="26">
        <v>13</v>
      </c>
      <c r="E73" s="26">
        <v>12</v>
      </c>
      <c r="F73" s="26">
        <v>11</v>
      </c>
      <c r="G73" s="26">
        <v>10</v>
      </c>
      <c r="H73" s="26">
        <v>9</v>
      </c>
      <c r="I73" s="26">
        <v>8</v>
      </c>
      <c r="J73" s="26">
        <v>7</v>
      </c>
      <c r="K73" s="26">
        <v>6</v>
      </c>
      <c r="L73" s="26">
        <v>5</v>
      </c>
      <c r="M73" s="26">
        <v>4</v>
      </c>
      <c r="N73" s="26">
        <v>3</v>
      </c>
    </row>
    <row r="74" spans="1:14" x14ac:dyDescent="0.25">
      <c r="A74" s="24" t="s">
        <v>12</v>
      </c>
      <c r="B74" s="25">
        <v>0.90500000000000003</v>
      </c>
      <c r="C74" s="25">
        <v>0.90500000000000003</v>
      </c>
      <c r="D74" s="25">
        <v>0.90500000000000003</v>
      </c>
      <c r="E74" s="25">
        <v>0.90500000000000003</v>
      </c>
      <c r="F74" s="25">
        <v>0.90200000000000002</v>
      </c>
      <c r="G74" s="25">
        <v>0.89</v>
      </c>
      <c r="H74" s="25">
        <v>0.873</v>
      </c>
      <c r="I74" s="25">
        <v>0.873</v>
      </c>
      <c r="J74" s="25">
        <v>0.86299999999999999</v>
      </c>
      <c r="K74" s="25">
        <v>0.84799999999999998</v>
      </c>
      <c r="L74" s="25">
        <v>0.80500000000000005</v>
      </c>
      <c r="M74" s="25">
        <v>0.78600000000000003</v>
      </c>
      <c r="N74" s="25">
        <v>0.70499999999999996</v>
      </c>
    </row>
    <row r="75" spans="1:14" x14ac:dyDescent="0.25">
      <c r="A75" s="24" t="s">
        <v>13</v>
      </c>
      <c r="B75" s="25">
        <v>0.89</v>
      </c>
      <c r="C75" s="25">
        <v>0.89</v>
      </c>
      <c r="D75" s="25">
        <v>0.89</v>
      </c>
      <c r="E75" s="25">
        <v>0.89</v>
      </c>
      <c r="F75" s="25">
        <v>0.879</v>
      </c>
      <c r="G75" s="25">
        <v>0.879</v>
      </c>
      <c r="H75" s="25">
        <v>0.86099999999999999</v>
      </c>
      <c r="I75" s="25">
        <v>0.86099999999999999</v>
      </c>
      <c r="J75" s="25">
        <v>0.84499999999999997</v>
      </c>
      <c r="K75" s="25">
        <v>0.82599999999999996</v>
      </c>
      <c r="L75" s="25">
        <v>0.74299999999999999</v>
      </c>
      <c r="M75" s="25">
        <v>0.69199999999999995</v>
      </c>
      <c r="N75" s="25">
        <v>0.56999999999999995</v>
      </c>
    </row>
    <row r="76" spans="1:14" x14ac:dyDescent="0.25">
      <c r="A76" s="24" t="s">
        <v>14</v>
      </c>
      <c r="B76" s="25">
        <v>0.97799999999999998</v>
      </c>
      <c r="C76" s="25">
        <v>0.97799999999999998</v>
      </c>
      <c r="D76" s="25">
        <v>0.97799999999999998</v>
      </c>
      <c r="E76" s="25">
        <v>0.97799999999999998</v>
      </c>
      <c r="F76" s="25">
        <v>0.96299999999999997</v>
      </c>
      <c r="G76" s="25">
        <v>0.96299999999999997</v>
      </c>
      <c r="H76" s="25">
        <v>0.93700000000000006</v>
      </c>
      <c r="I76" s="25">
        <v>0.93700000000000006</v>
      </c>
      <c r="J76" s="25">
        <v>0.90800000000000003</v>
      </c>
      <c r="K76" s="25">
        <v>0.88100000000000001</v>
      </c>
      <c r="L76" s="25">
        <v>0.78200000000000003</v>
      </c>
      <c r="M76" s="25">
        <v>0.70299999999999996</v>
      </c>
      <c r="N76" s="25">
        <v>0.58199999999999996</v>
      </c>
    </row>
    <row r="77" spans="1:14" x14ac:dyDescent="0.25">
      <c r="A77" s="24" t="s">
        <v>15</v>
      </c>
      <c r="B77" s="25">
        <v>1</v>
      </c>
      <c r="C77" s="25">
        <v>1</v>
      </c>
      <c r="D77" s="25">
        <v>1</v>
      </c>
      <c r="E77" s="25">
        <v>1</v>
      </c>
      <c r="F77" s="25">
        <v>1</v>
      </c>
      <c r="G77" s="25">
        <v>1</v>
      </c>
      <c r="H77" s="25">
        <v>1</v>
      </c>
      <c r="I77" s="25">
        <v>0.998</v>
      </c>
      <c r="J77" s="25">
        <v>0.98499999999999999</v>
      </c>
      <c r="K77" s="25">
        <v>0.97099999999999997</v>
      </c>
      <c r="L77" s="25">
        <v>0.873</v>
      </c>
      <c r="M77" s="25">
        <v>0.81499999999999995</v>
      </c>
      <c r="N77" s="25">
        <v>0.66800000000000004</v>
      </c>
    </row>
    <row r="78" spans="1:14" x14ac:dyDescent="0.25">
      <c r="A78" s="24" t="s">
        <v>16</v>
      </c>
      <c r="B78" s="25">
        <v>1</v>
      </c>
      <c r="C78" s="25">
        <v>1</v>
      </c>
      <c r="D78" s="25">
        <v>1</v>
      </c>
      <c r="E78" s="25">
        <v>1</v>
      </c>
      <c r="F78" s="25">
        <v>1</v>
      </c>
      <c r="G78" s="25">
        <v>1</v>
      </c>
      <c r="H78" s="25">
        <v>1</v>
      </c>
      <c r="I78" s="25">
        <v>0.996</v>
      </c>
      <c r="J78" s="25">
        <v>0.97899999999999998</v>
      </c>
      <c r="K78" s="25">
        <v>0.96099999999999997</v>
      </c>
      <c r="L78" s="25">
        <v>0.86199999999999999</v>
      </c>
      <c r="M78" s="25">
        <v>0.80100000000000005</v>
      </c>
      <c r="N78" s="25">
        <v>0.65300000000000002</v>
      </c>
    </row>
    <row r="79" spans="1:14" x14ac:dyDescent="0.25">
      <c r="A79" s="24" t="s">
        <v>17</v>
      </c>
      <c r="B79" s="25">
        <v>1</v>
      </c>
      <c r="C79" s="25">
        <v>1</v>
      </c>
      <c r="D79" s="25">
        <v>1</v>
      </c>
      <c r="E79" s="25">
        <v>1</v>
      </c>
      <c r="F79" s="25">
        <v>1</v>
      </c>
      <c r="G79" s="25">
        <v>0.998</v>
      </c>
      <c r="H79" s="25">
        <v>0.98599999999999999</v>
      </c>
      <c r="I79" s="25">
        <v>0.98599999999999999</v>
      </c>
      <c r="J79" s="25">
        <v>0.96</v>
      </c>
      <c r="K79" s="25">
        <v>0.93400000000000005</v>
      </c>
      <c r="L79" s="25">
        <v>0.84199999999999997</v>
      </c>
      <c r="M79" s="25">
        <v>0.77</v>
      </c>
      <c r="N79" s="25">
        <v>0.64800000000000002</v>
      </c>
    </row>
    <row r="80" spans="1:14" x14ac:dyDescent="0.25">
      <c r="A80" s="24" t="s">
        <v>18</v>
      </c>
      <c r="B80" s="25">
        <v>0.97099999999999997</v>
      </c>
      <c r="C80" s="25">
        <v>0.97099999999999997</v>
      </c>
      <c r="D80" s="25">
        <v>0.97099999999999997</v>
      </c>
      <c r="E80" s="25">
        <v>0.97099999999999997</v>
      </c>
      <c r="F80" s="25">
        <v>0.96299999999999997</v>
      </c>
      <c r="G80" s="25">
        <v>0.96299999999999997</v>
      </c>
      <c r="H80" s="25">
        <v>0.94799999999999995</v>
      </c>
      <c r="I80" s="25">
        <v>0.94799999999999995</v>
      </c>
      <c r="J80" s="25">
        <v>0.93700000000000006</v>
      </c>
      <c r="K80" s="25">
        <v>0.92</v>
      </c>
      <c r="L80" s="25">
        <v>0.84899999999999998</v>
      </c>
      <c r="M80" s="25">
        <v>0.81299999999999994</v>
      </c>
      <c r="N80" s="25">
        <v>0.68799999999999994</v>
      </c>
    </row>
    <row r="81" spans="1:14" x14ac:dyDescent="0.25">
      <c r="A81" s="24" t="s">
        <v>19</v>
      </c>
      <c r="B81" s="25">
        <v>0.93600000000000005</v>
      </c>
      <c r="C81" s="25">
        <v>0.93600000000000005</v>
      </c>
      <c r="D81" s="25">
        <v>0.93600000000000005</v>
      </c>
      <c r="E81" s="25">
        <v>0.93600000000000005</v>
      </c>
      <c r="F81" s="25">
        <v>0.93600000000000005</v>
      </c>
      <c r="G81" s="25">
        <v>0.91800000000000004</v>
      </c>
      <c r="H81" s="25">
        <v>0.89100000000000001</v>
      </c>
      <c r="I81" s="25">
        <v>0.89100000000000001</v>
      </c>
      <c r="J81" s="25">
        <v>0.86199999999999999</v>
      </c>
      <c r="K81" s="25">
        <v>0.83099999999999996</v>
      </c>
      <c r="L81" s="25">
        <v>0.76100000000000001</v>
      </c>
      <c r="M81" s="25">
        <v>0.70299999999999996</v>
      </c>
      <c r="N81" s="25">
        <v>0.60699999999999998</v>
      </c>
    </row>
    <row r="82" spans="1:14" x14ac:dyDescent="0.25">
      <c r="A82" s="24" t="s">
        <v>20</v>
      </c>
      <c r="B82" s="25">
        <v>0.95099999999999996</v>
      </c>
      <c r="C82" s="25">
        <v>0.95099999999999996</v>
      </c>
      <c r="D82" s="25">
        <v>0.95099999999999996</v>
      </c>
      <c r="E82" s="25">
        <v>0.95099999999999996</v>
      </c>
      <c r="F82" s="25">
        <v>0.94399999999999995</v>
      </c>
      <c r="G82" s="25">
        <v>0.92500000000000004</v>
      </c>
      <c r="H82" s="25">
        <v>0.90900000000000003</v>
      </c>
      <c r="I82" s="25">
        <v>0.879</v>
      </c>
      <c r="J82" s="25">
        <v>0.83799999999999997</v>
      </c>
      <c r="K82" s="25">
        <v>0.79200000000000004</v>
      </c>
      <c r="L82" s="25">
        <v>0.73099999999999998</v>
      </c>
      <c r="M82" s="25">
        <v>0.66500000000000004</v>
      </c>
      <c r="N82" s="25">
        <v>0.58699999999999997</v>
      </c>
    </row>
    <row r="83" spans="1:14" x14ac:dyDescent="0.25">
      <c r="A83" s="24" t="s">
        <v>21</v>
      </c>
      <c r="B83" s="25">
        <v>0.98399999999999999</v>
      </c>
      <c r="C83" s="25">
        <v>0.98399999999999999</v>
      </c>
      <c r="D83" s="25">
        <v>0.98399999999999999</v>
      </c>
      <c r="E83" s="25">
        <v>0.98399999999999999</v>
      </c>
      <c r="F83" s="25">
        <v>0.97399999999999998</v>
      </c>
      <c r="G83" s="25">
        <v>0.95399999999999996</v>
      </c>
      <c r="H83" s="25">
        <v>0.92700000000000005</v>
      </c>
      <c r="I83" s="25">
        <v>0.88800000000000001</v>
      </c>
      <c r="J83" s="25">
        <v>0.84099999999999997</v>
      </c>
      <c r="K83" s="25">
        <v>0.78400000000000003</v>
      </c>
      <c r="L83" s="25">
        <v>0.71599999999999997</v>
      </c>
      <c r="M83" s="25">
        <v>0.64400000000000002</v>
      </c>
      <c r="N83" s="25">
        <v>0.54800000000000004</v>
      </c>
    </row>
    <row r="84" spans="1:14" x14ac:dyDescent="0.25">
      <c r="A84" s="24" t="s">
        <v>22</v>
      </c>
      <c r="B84" s="25">
        <v>0.97299999999999998</v>
      </c>
      <c r="C84" s="25">
        <v>0.97299999999999998</v>
      </c>
      <c r="D84" s="25">
        <v>0.97299999999999998</v>
      </c>
      <c r="E84" s="25">
        <v>0.97299999999999998</v>
      </c>
      <c r="F84" s="25">
        <v>0.96499999999999997</v>
      </c>
      <c r="G84" s="25">
        <v>0.94499999999999995</v>
      </c>
      <c r="H84" s="25">
        <v>0.92600000000000005</v>
      </c>
      <c r="I84" s="25">
        <v>0.89300000000000002</v>
      </c>
      <c r="J84" s="25">
        <v>0.85199999999999998</v>
      </c>
      <c r="K84" s="25">
        <v>0.80400000000000005</v>
      </c>
      <c r="L84" s="25">
        <v>0.74299999999999999</v>
      </c>
      <c r="M84" s="25">
        <v>0.68</v>
      </c>
      <c r="N84" s="25">
        <v>0.59299999999999997</v>
      </c>
    </row>
    <row r="85" spans="1:14" x14ac:dyDescent="0.25">
      <c r="A85" s="24" t="s">
        <v>23</v>
      </c>
      <c r="B85" s="25">
        <v>0.94699999999999995</v>
      </c>
      <c r="C85" s="25">
        <v>0.94699999999999995</v>
      </c>
      <c r="D85" s="25">
        <v>0.94699999999999995</v>
      </c>
      <c r="E85" s="25">
        <v>0.94699999999999995</v>
      </c>
      <c r="F85" s="25">
        <v>0.94299999999999995</v>
      </c>
      <c r="G85" s="25">
        <v>0.92500000000000004</v>
      </c>
      <c r="H85" s="25">
        <v>0.89800000000000002</v>
      </c>
      <c r="I85" s="25">
        <v>0.89800000000000002</v>
      </c>
      <c r="J85" s="25">
        <v>0.876</v>
      </c>
      <c r="K85" s="25">
        <v>0.85099999999999998</v>
      </c>
      <c r="L85" s="25">
        <v>0.79</v>
      </c>
      <c r="M85" s="25">
        <v>0.749</v>
      </c>
      <c r="N85" s="25">
        <v>0.65300000000000002</v>
      </c>
    </row>
    <row r="87" spans="1:14" x14ac:dyDescent="0.25">
      <c r="A87" s="22" t="s">
        <v>69</v>
      </c>
      <c r="B87" s="26">
        <v>15</v>
      </c>
      <c r="C87" s="26">
        <v>14</v>
      </c>
      <c r="D87" s="26">
        <v>13</v>
      </c>
      <c r="E87" s="26">
        <v>12</v>
      </c>
      <c r="F87" s="26">
        <v>11</v>
      </c>
      <c r="G87" s="26">
        <v>10</v>
      </c>
      <c r="H87" s="26">
        <v>9</v>
      </c>
      <c r="I87" s="26">
        <v>8</v>
      </c>
      <c r="J87" s="26">
        <v>7</v>
      </c>
      <c r="K87" s="26">
        <v>6</v>
      </c>
      <c r="L87" s="26">
        <v>5</v>
      </c>
      <c r="M87" s="26">
        <v>4</v>
      </c>
      <c r="N87" s="26">
        <v>3</v>
      </c>
    </row>
    <row r="88" spans="1:14" x14ac:dyDescent="0.25">
      <c r="A88" s="24" t="s">
        <v>12</v>
      </c>
      <c r="B88" s="25">
        <v>0.90800000000000003</v>
      </c>
      <c r="C88" s="25">
        <v>0.90800000000000003</v>
      </c>
      <c r="D88" s="25">
        <v>0.90600000000000003</v>
      </c>
      <c r="E88" s="25">
        <v>0.90500000000000003</v>
      </c>
      <c r="F88" s="25">
        <v>0.89900000000000002</v>
      </c>
      <c r="G88" s="25">
        <v>0.89</v>
      </c>
      <c r="H88" s="25">
        <v>0.88500000000000001</v>
      </c>
      <c r="I88" s="25">
        <v>0.873</v>
      </c>
      <c r="J88" s="25">
        <v>0.86399999999999999</v>
      </c>
      <c r="K88" s="25">
        <v>0.85199999999999998</v>
      </c>
      <c r="L88" s="25">
        <v>0.83599999999999997</v>
      </c>
      <c r="M88" s="25">
        <v>0.82599999999999996</v>
      </c>
      <c r="N88" s="25">
        <v>0.79800000000000004</v>
      </c>
    </row>
    <row r="89" spans="1:14" x14ac:dyDescent="0.25">
      <c r="A89" s="24" t="s">
        <v>13</v>
      </c>
      <c r="B89" s="25">
        <v>0.879</v>
      </c>
      <c r="C89" s="25">
        <v>0.879</v>
      </c>
      <c r="D89" s="25">
        <v>0.879</v>
      </c>
      <c r="E89" s="25">
        <v>0.879</v>
      </c>
      <c r="F89" s="25">
        <v>0.879</v>
      </c>
      <c r="G89" s="25">
        <v>0.879</v>
      </c>
      <c r="H89" s="25">
        <v>0.878</v>
      </c>
      <c r="I89" s="25">
        <v>0.86099999999999999</v>
      </c>
      <c r="J89" s="25">
        <v>0.85599999999999998</v>
      </c>
      <c r="K89" s="25">
        <v>0.83899999999999997</v>
      </c>
      <c r="L89" s="25">
        <v>0.81399999999999995</v>
      </c>
      <c r="M89" s="25">
        <v>0.80700000000000005</v>
      </c>
      <c r="N89" s="25">
        <v>0.73699999999999999</v>
      </c>
    </row>
    <row r="90" spans="1:14" x14ac:dyDescent="0.25">
      <c r="A90" s="24" t="s">
        <v>14</v>
      </c>
      <c r="B90" s="25">
        <v>0.97799999999999998</v>
      </c>
      <c r="C90" s="25">
        <v>0.97799999999999998</v>
      </c>
      <c r="D90" s="25">
        <v>0.97799999999999998</v>
      </c>
      <c r="E90" s="25">
        <v>0.97799999999999998</v>
      </c>
      <c r="F90" s="25">
        <v>0.97599999999999998</v>
      </c>
      <c r="G90" s="25">
        <v>0.96199999999999997</v>
      </c>
      <c r="H90" s="25">
        <v>0.96099999999999997</v>
      </c>
      <c r="I90" s="25">
        <v>0.93700000000000006</v>
      </c>
      <c r="J90" s="25">
        <v>0.91500000000000004</v>
      </c>
      <c r="K90" s="25">
        <v>0.88800000000000001</v>
      </c>
      <c r="L90" s="25">
        <v>0.83699999999999997</v>
      </c>
      <c r="M90" s="25">
        <v>0.79900000000000004</v>
      </c>
      <c r="N90" s="25">
        <v>0.71399999999999997</v>
      </c>
    </row>
    <row r="91" spans="1:14" x14ac:dyDescent="0.25">
      <c r="A91" s="24" t="s">
        <v>15</v>
      </c>
      <c r="B91" s="25">
        <v>1</v>
      </c>
      <c r="C91" s="25">
        <v>1</v>
      </c>
      <c r="D91" s="25">
        <v>1</v>
      </c>
      <c r="E91" s="25">
        <v>1</v>
      </c>
      <c r="F91" s="25">
        <v>1</v>
      </c>
      <c r="G91" s="25">
        <v>1</v>
      </c>
      <c r="H91" s="25">
        <v>1</v>
      </c>
      <c r="I91" s="25">
        <v>0.999</v>
      </c>
      <c r="J91" s="25">
        <v>0.98499999999999999</v>
      </c>
      <c r="K91" s="25">
        <v>0.97099999999999997</v>
      </c>
      <c r="L91" s="25">
        <v>0.90900000000000003</v>
      </c>
      <c r="M91" s="25">
        <v>0.86499999999999999</v>
      </c>
      <c r="N91" s="25">
        <v>0.77600000000000002</v>
      </c>
    </row>
    <row r="92" spans="1:14" x14ac:dyDescent="0.25">
      <c r="A92" s="24" t="s">
        <v>16</v>
      </c>
      <c r="B92" s="25">
        <v>1</v>
      </c>
      <c r="C92" s="25">
        <v>1</v>
      </c>
      <c r="D92" s="25">
        <v>1</v>
      </c>
      <c r="E92" s="25">
        <v>1</v>
      </c>
      <c r="F92" s="25">
        <v>1</v>
      </c>
      <c r="G92" s="25">
        <v>1</v>
      </c>
      <c r="H92" s="25">
        <v>1</v>
      </c>
      <c r="I92" s="25">
        <v>0.996</v>
      </c>
      <c r="J92" s="25">
        <v>0.98</v>
      </c>
      <c r="K92" s="25">
        <v>0.96199999999999997</v>
      </c>
      <c r="L92" s="25">
        <v>0.90800000000000003</v>
      </c>
      <c r="M92" s="25">
        <v>0.86599999999999999</v>
      </c>
      <c r="N92" s="25">
        <v>0.78500000000000003</v>
      </c>
    </row>
    <row r="93" spans="1:14" x14ac:dyDescent="0.25">
      <c r="A93" s="24" t="s">
        <v>17</v>
      </c>
      <c r="B93" s="25">
        <v>0.999</v>
      </c>
      <c r="C93" s="25">
        <v>0.999</v>
      </c>
      <c r="D93" s="25">
        <v>0.999</v>
      </c>
      <c r="E93" s="25">
        <v>0.999</v>
      </c>
      <c r="F93" s="25">
        <v>0.998</v>
      </c>
      <c r="G93" s="25">
        <v>0.998</v>
      </c>
      <c r="H93" s="25">
        <v>0.98499999999999999</v>
      </c>
      <c r="I93" s="25">
        <v>0.98499999999999999</v>
      </c>
      <c r="J93" s="25">
        <v>0.96199999999999997</v>
      </c>
      <c r="K93" s="25">
        <v>0.93500000000000005</v>
      </c>
      <c r="L93" s="25">
        <v>0.88900000000000001</v>
      </c>
      <c r="M93" s="25">
        <v>0.84699999999999998</v>
      </c>
      <c r="N93" s="25">
        <v>0.77200000000000002</v>
      </c>
    </row>
    <row r="94" spans="1:14" x14ac:dyDescent="0.25">
      <c r="A94" s="24" t="s">
        <v>18</v>
      </c>
      <c r="B94" s="25">
        <v>0.97099999999999997</v>
      </c>
      <c r="C94" s="25">
        <v>0.97099999999999997</v>
      </c>
      <c r="D94" s="25">
        <v>0.97099999999999997</v>
      </c>
      <c r="E94" s="25">
        <v>0.97099999999999997</v>
      </c>
      <c r="F94" s="25">
        <v>0.97099999999999997</v>
      </c>
      <c r="G94" s="25">
        <v>0.96199999999999997</v>
      </c>
      <c r="H94" s="25">
        <v>0.94799999999999995</v>
      </c>
      <c r="I94" s="25">
        <v>0.94799999999999995</v>
      </c>
      <c r="J94" s="25">
        <v>0.93600000000000005</v>
      </c>
      <c r="K94" s="25">
        <v>0.92</v>
      </c>
      <c r="L94" s="25">
        <v>0.88100000000000001</v>
      </c>
      <c r="M94" s="25">
        <v>0.85399999999999998</v>
      </c>
      <c r="N94" s="25">
        <v>0.79</v>
      </c>
    </row>
    <row r="95" spans="1:14" x14ac:dyDescent="0.25">
      <c r="A95" s="24" t="s">
        <v>19</v>
      </c>
      <c r="B95" s="25">
        <v>0.93600000000000005</v>
      </c>
      <c r="C95" s="25">
        <v>0.93600000000000005</v>
      </c>
      <c r="D95" s="25">
        <v>0.93600000000000005</v>
      </c>
      <c r="E95" s="25">
        <v>0.93600000000000005</v>
      </c>
      <c r="F95" s="25">
        <v>0.93200000000000005</v>
      </c>
      <c r="G95" s="25">
        <v>0.91900000000000004</v>
      </c>
      <c r="H95" s="25">
        <v>0.91300000000000003</v>
      </c>
      <c r="I95" s="25">
        <v>0.89200000000000002</v>
      </c>
      <c r="J95" s="25">
        <v>0.87</v>
      </c>
      <c r="K95" s="25">
        <v>0.84399999999999997</v>
      </c>
      <c r="L95" s="25">
        <v>0.80300000000000005</v>
      </c>
      <c r="M95" s="25">
        <v>0.76600000000000001</v>
      </c>
      <c r="N95" s="25">
        <v>0.70499999999999996</v>
      </c>
    </row>
    <row r="96" spans="1:14" x14ac:dyDescent="0.25">
      <c r="A96" s="24" t="s">
        <v>20</v>
      </c>
      <c r="B96" s="25">
        <v>0.95199999999999996</v>
      </c>
      <c r="C96" s="25">
        <v>0.95199999999999996</v>
      </c>
      <c r="D96" s="25">
        <v>0.95199999999999996</v>
      </c>
      <c r="E96" s="25">
        <v>0.95199999999999996</v>
      </c>
      <c r="F96" s="25">
        <v>0.94299999999999995</v>
      </c>
      <c r="G96" s="25">
        <v>0.92800000000000005</v>
      </c>
      <c r="H96" s="25">
        <v>0.91500000000000004</v>
      </c>
      <c r="I96" s="25">
        <v>0.89400000000000002</v>
      </c>
      <c r="J96" s="25">
        <v>0.86799999999999999</v>
      </c>
      <c r="K96" s="25">
        <v>0.84099999999999997</v>
      </c>
      <c r="L96" s="25">
        <v>0.80200000000000005</v>
      </c>
      <c r="M96" s="25">
        <v>0.76400000000000001</v>
      </c>
      <c r="N96" s="25">
        <v>0.71499999999999997</v>
      </c>
    </row>
    <row r="97" spans="1:14" x14ac:dyDescent="0.25">
      <c r="A97" s="24" t="s">
        <v>21</v>
      </c>
      <c r="B97" s="25">
        <v>0.98399999999999999</v>
      </c>
      <c r="C97" s="25">
        <v>0.98399999999999999</v>
      </c>
      <c r="D97" s="25">
        <v>0.98399999999999999</v>
      </c>
      <c r="E97" s="25">
        <v>0.98399999999999999</v>
      </c>
      <c r="F97" s="25">
        <v>0.97599999999999998</v>
      </c>
      <c r="G97" s="25">
        <v>0.95899999999999996</v>
      </c>
      <c r="H97" s="25">
        <v>0.94799999999999995</v>
      </c>
      <c r="I97" s="25">
        <v>0.91900000000000004</v>
      </c>
      <c r="J97" s="25">
        <v>0.89200000000000002</v>
      </c>
      <c r="K97" s="25">
        <v>0.85799999999999998</v>
      </c>
      <c r="L97" s="25">
        <v>0.80700000000000005</v>
      </c>
      <c r="M97" s="25">
        <v>0.76500000000000001</v>
      </c>
      <c r="N97" s="25">
        <v>0.68300000000000005</v>
      </c>
    </row>
    <row r="98" spans="1:14" x14ac:dyDescent="0.25">
      <c r="A98" s="24" t="s">
        <v>22</v>
      </c>
      <c r="B98" s="25">
        <v>0.97599999999999998</v>
      </c>
      <c r="C98" s="25">
        <v>0.97599999999999998</v>
      </c>
      <c r="D98" s="25">
        <v>0.97599999999999998</v>
      </c>
      <c r="E98" s="25">
        <v>0.97299999999999998</v>
      </c>
      <c r="F98" s="25">
        <v>0.96299999999999997</v>
      </c>
      <c r="G98" s="25">
        <v>0.94599999999999995</v>
      </c>
      <c r="H98" s="25">
        <v>0.92800000000000005</v>
      </c>
      <c r="I98" s="25">
        <v>0.90100000000000002</v>
      </c>
      <c r="J98" s="25">
        <v>0.872</v>
      </c>
      <c r="K98" s="25">
        <v>0.83499999999999996</v>
      </c>
      <c r="L98" s="25">
        <v>0.79400000000000004</v>
      </c>
      <c r="M98" s="25">
        <v>0.754</v>
      </c>
      <c r="N98" s="25">
        <v>0.69</v>
      </c>
    </row>
    <row r="99" spans="1:14" x14ac:dyDescent="0.25">
      <c r="A99" s="24" t="s">
        <v>23</v>
      </c>
      <c r="B99" s="25">
        <v>0.94699999999999995</v>
      </c>
      <c r="C99" s="25">
        <v>0.94699999999999995</v>
      </c>
      <c r="D99" s="25">
        <v>0.94699999999999995</v>
      </c>
      <c r="E99" s="25">
        <v>0.94699999999999995</v>
      </c>
      <c r="F99" s="25">
        <v>0.94</v>
      </c>
      <c r="G99" s="25">
        <v>0.92500000000000004</v>
      </c>
      <c r="H99" s="25">
        <v>0.91900000000000004</v>
      </c>
      <c r="I99" s="25">
        <v>0.89900000000000002</v>
      </c>
      <c r="J99" s="25">
        <v>0.88</v>
      </c>
      <c r="K99" s="25">
        <v>0.85899999999999999</v>
      </c>
      <c r="L99" s="25">
        <v>0.82199999999999995</v>
      </c>
      <c r="M99" s="25">
        <v>0.79100000000000004</v>
      </c>
      <c r="N99" s="25">
        <v>0.73799999999999999</v>
      </c>
    </row>
    <row r="101" spans="1:14" x14ac:dyDescent="0.25">
      <c r="A101" s="22" t="s">
        <v>70</v>
      </c>
      <c r="B101" s="26">
        <v>15</v>
      </c>
      <c r="C101" s="26">
        <v>14</v>
      </c>
      <c r="D101" s="26">
        <v>13</v>
      </c>
      <c r="E101" s="26">
        <v>12</v>
      </c>
      <c r="F101" s="26">
        <v>11</v>
      </c>
      <c r="G101" s="26">
        <v>10</v>
      </c>
      <c r="H101" s="26">
        <v>9</v>
      </c>
      <c r="I101" s="26">
        <v>8</v>
      </c>
      <c r="J101" s="26">
        <v>7</v>
      </c>
      <c r="K101" s="26">
        <v>6</v>
      </c>
      <c r="L101" s="26">
        <v>5</v>
      </c>
      <c r="M101" s="26">
        <v>4</v>
      </c>
      <c r="N101" s="26">
        <v>3</v>
      </c>
    </row>
    <row r="102" spans="1:14" x14ac:dyDescent="0.25">
      <c r="A102" s="24" t="s">
        <v>12</v>
      </c>
      <c r="B102" s="25">
        <v>0.91600000000000004</v>
      </c>
      <c r="C102" s="25">
        <v>0.91300000000000003</v>
      </c>
      <c r="D102" s="25">
        <v>0.91</v>
      </c>
      <c r="E102" s="25">
        <v>0.90500000000000003</v>
      </c>
      <c r="F102" s="25">
        <v>0.89800000000000002</v>
      </c>
      <c r="G102" s="25">
        <v>0.89</v>
      </c>
      <c r="H102" s="25">
        <v>0.88300000000000001</v>
      </c>
      <c r="I102" s="25">
        <v>0.873</v>
      </c>
      <c r="J102" s="25">
        <v>0.86299999999999999</v>
      </c>
      <c r="K102" s="25">
        <v>0.85199999999999998</v>
      </c>
      <c r="L102" s="25">
        <v>0.83899999999999997</v>
      </c>
      <c r="M102" s="25">
        <v>0.82699999999999996</v>
      </c>
      <c r="N102" s="25">
        <v>0.80900000000000005</v>
      </c>
    </row>
    <row r="103" spans="1:14" x14ac:dyDescent="0.25">
      <c r="A103" s="24" t="s">
        <v>13</v>
      </c>
      <c r="B103" s="25">
        <v>0.89100000000000001</v>
      </c>
      <c r="C103" s="25">
        <v>0.89100000000000001</v>
      </c>
      <c r="D103" s="25">
        <v>0.89100000000000001</v>
      </c>
      <c r="E103" s="25">
        <v>0.89</v>
      </c>
      <c r="F103" s="25">
        <v>0.88500000000000001</v>
      </c>
      <c r="G103" s="25">
        <v>0.879</v>
      </c>
      <c r="H103" s="25">
        <v>0.873</v>
      </c>
      <c r="I103" s="25">
        <v>0.86199999999999999</v>
      </c>
      <c r="J103" s="25">
        <v>0.85399999999999998</v>
      </c>
      <c r="K103" s="25">
        <v>0.84</v>
      </c>
      <c r="L103" s="25">
        <v>0.82699999999999996</v>
      </c>
      <c r="M103" s="25">
        <v>0.82199999999999995</v>
      </c>
      <c r="N103" s="25">
        <v>0.78700000000000003</v>
      </c>
    </row>
    <row r="104" spans="1:14" x14ac:dyDescent="0.25">
      <c r="A104" s="24" t="s">
        <v>14</v>
      </c>
      <c r="B104" s="25">
        <v>0.97899999999999998</v>
      </c>
      <c r="C104" s="25">
        <v>0.97899999999999998</v>
      </c>
      <c r="D104" s="25">
        <v>0.97899999999999998</v>
      </c>
      <c r="E104" s="25">
        <v>0.97899999999999998</v>
      </c>
      <c r="F104" s="25">
        <v>0.97499999999999998</v>
      </c>
      <c r="G104" s="25">
        <v>0.96399999999999997</v>
      </c>
      <c r="H104" s="25">
        <v>0.95599999999999996</v>
      </c>
      <c r="I104" s="25">
        <v>0.93799999999999994</v>
      </c>
      <c r="J104" s="25">
        <v>0.91500000000000004</v>
      </c>
      <c r="K104" s="25">
        <v>0.88900000000000001</v>
      </c>
      <c r="L104" s="25">
        <v>0.85299999999999998</v>
      </c>
      <c r="M104" s="25">
        <v>0.81699999999999995</v>
      </c>
      <c r="N104" s="25">
        <v>0.76400000000000001</v>
      </c>
    </row>
    <row r="105" spans="1:14" x14ac:dyDescent="0.25">
      <c r="A105" s="24" t="s">
        <v>15</v>
      </c>
      <c r="B105" s="25">
        <v>1</v>
      </c>
      <c r="C105" s="25">
        <v>1</v>
      </c>
      <c r="D105" s="25">
        <v>1</v>
      </c>
      <c r="E105" s="25">
        <v>1</v>
      </c>
      <c r="F105" s="25">
        <v>1</v>
      </c>
      <c r="G105" s="25">
        <v>1</v>
      </c>
      <c r="H105" s="25">
        <v>1</v>
      </c>
      <c r="I105" s="25">
        <v>0.999</v>
      </c>
      <c r="J105" s="25">
        <v>0.98399999999999999</v>
      </c>
      <c r="K105" s="25">
        <v>0.97199999999999998</v>
      </c>
      <c r="L105" s="25">
        <v>0.91600000000000004</v>
      </c>
      <c r="M105" s="25">
        <v>0.86899999999999999</v>
      </c>
      <c r="N105" s="25">
        <v>0.80400000000000005</v>
      </c>
    </row>
    <row r="106" spans="1:14" x14ac:dyDescent="0.25">
      <c r="A106" s="24" t="s">
        <v>16</v>
      </c>
      <c r="B106" s="25">
        <v>1</v>
      </c>
      <c r="C106" s="25">
        <v>1</v>
      </c>
      <c r="D106" s="25">
        <v>1</v>
      </c>
      <c r="E106" s="25">
        <v>1</v>
      </c>
      <c r="F106" s="25">
        <v>1</v>
      </c>
      <c r="G106" s="25">
        <v>1</v>
      </c>
      <c r="H106" s="25">
        <v>1</v>
      </c>
      <c r="I106" s="25">
        <v>0.997</v>
      </c>
      <c r="J106" s="25">
        <v>0.97899999999999998</v>
      </c>
      <c r="K106" s="25">
        <v>0.96299999999999997</v>
      </c>
      <c r="L106" s="25">
        <v>0.91700000000000004</v>
      </c>
      <c r="M106" s="25">
        <v>0.875</v>
      </c>
      <c r="N106" s="25">
        <v>0.81899999999999995</v>
      </c>
    </row>
    <row r="107" spans="1:14" x14ac:dyDescent="0.25">
      <c r="A107" s="24" t="s">
        <v>17</v>
      </c>
      <c r="B107" s="25">
        <v>1</v>
      </c>
      <c r="C107" s="25">
        <v>1</v>
      </c>
      <c r="D107" s="25">
        <v>1</v>
      </c>
      <c r="E107" s="25">
        <v>1</v>
      </c>
      <c r="F107" s="25">
        <v>1</v>
      </c>
      <c r="G107" s="25">
        <v>0.998</v>
      </c>
      <c r="H107" s="25">
        <v>0.997</v>
      </c>
      <c r="I107" s="25">
        <v>0.98599999999999999</v>
      </c>
      <c r="J107" s="25">
        <v>0.96199999999999997</v>
      </c>
      <c r="K107" s="25">
        <v>0.93500000000000005</v>
      </c>
      <c r="L107" s="25">
        <v>0.89700000000000002</v>
      </c>
      <c r="M107" s="25">
        <v>0.85299999999999998</v>
      </c>
      <c r="N107" s="25">
        <v>0.80200000000000005</v>
      </c>
    </row>
    <row r="108" spans="1:14" x14ac:dyDescent="0.25">
      <c r="A108" s="24" t="s">
        <v>18</v>
      </c>
      <c r="B108" s="25">
        <v>0.97199999999999998</v>
      </c>
      <c r="C108" s="25">
        <v>0.97199999999999998</v>
      </c>
      <c r="D108" s="25">
        <v>0.97199999999999998</v>
      </c>
      <c r="E108" s="25">
        <v>0.97199999999999998</v>
      </c>
      <c r="F108" s="25">
        <v>0.97099999999999997</v>
      </c>
      <c r="G108" s="25">
        <v>0.96299999999999997</v>
      </c>
      <c r="H108" s="25">
        <v>0.94899999999999995</v>
      </c>
      <c r="I108" s="25">
        <v>0.94899999999999995</v>
      </c>
      <c r="J108" s="25">
        <v>0.93600000000000005</v>
      </c>
      <c r="K108" s="25">
        <v>0.92100000000000004</v>
      </c>
      <c r="L108" s="25">
        <v>0.88600000000000001</v>
      </c>
      <c r="M108" s="25">
        <v>0.85699999999999998</v>
      </c>
      <c r="N108" s="25">
        <v>0.81</v>
      </c>
    </row>
    <row r="109" spans="1:14" x14ac:dyDescent="0.25">
      <c r="A109" s="24" t="s">
        <v>19</v>
      </c>
      <c r="B109" s="25">
        <v>0.93799999999999994</v>
      </c>
      <c r="C109" s="25">
        <v>0.93799999999999994</v>
      </c>
      <c r="D109" s="25">
        <v>0.93799999999999994</v>
      </c>
      <c r="E109" s="25">
        <v>0.93799999999999994</v>
      </c>
      <c r="F109" s="25">
        <v>0.93300000000000005</v>
      </c>
      <c r="G109" s="25">
        <v>0.92</v>
      </c>
      <c r="H109" s="25">
        <v>0.91200000000000003</v>
      </c>
      <c r="I109" s="25">
        <v>0.89400000000000002</v>
      </c>
      <c r="J109" s="25">
        <v>0.871</v>
      </c>
      <c r="K109" s="25">
        <v>0.84599999999999997</v>
      </c>
      <c r="L109" s="25">
        <v>0.80900000000000005</v>
      </c>
      <c r="M109" s="25">
        <v>0.77100000000000002</v>
      </c>
      <c r="N109" s="25">
        <v>0.72699999999999998</v>
      </c>
    </row>
    <row r="110" spans="1:14" x14ac:dyDescent="0.25">
      <c r="A110" s="24" t="s">
        <v>20</v>
      </c>
      <c r="B110" s="25">
        <v>0.95899999999999996</v>
      </c>
      <c r="C110" s="25">
        <v>0.95899999999999996</v>
      </c>
      <c r="D110" s="25">
        <v>0.95699999999999996</v>
      </c>
      <c r="E110" s="25">
        <v>0.95299999999999996</v>
      </c>
      <c r="F110" s="25">
        <v>0.94399999999999995</v>
      </c>
      <c r="G110" s="25">
        <v>0.93</v>
      </c>
      <c r="H110" s="25">
        <v>0.91500000000000004</v>
      </c>
      <c r="I110" s="25">
        <v>0.89700000000000002</v>
      </c>
      <c r="J110" s="25">
        <v>0.872</v>
      </c>
      <c r="K110" s="25">
        <v>0.84599999999999997</v>
      </c>
      <c r="L110" s="25">
        <v>0.81499999999999995</v>
      </c>
      <c r="M110" s="25">
        <v>0.78</v>
      </c>
      <c r="N110" s="25">
        <v>0.74299999999999999</v>
      </c>
    </row>
    <row r="111" spans="1:14" x14ac:dyDescent="0.25">
      <c r="A111" s="24" t="s">
        <v>21</v>
      </c>
      <c r="B111" s="25">
        <v>0.98499999999999999</v>
      </c>
      <c r="C111" s="25">
        <v>0.98499999999999999</v>
      </c>
      <c r="D111" s="25">
        <v>0.98499999999999999</v>
      </c>
      <c r="E111" s="25">
        <v>0.98299999999999998</v>
      </c>
      <c r="F111" s="25">
        <v>0.97399999999999998</v>
      </c>
      <c r="G111" s="25">
        <v>0.95899999999999996</v>
      </c>
      <c r="H111" s="25">
        <v>0.94399999999999995</v>
      </c>
      <c r="I111" s="25">
        <v>0.92100000000000004</v>
      </c>
      <c r="J111" s="25">
        <v>0.89700000000000002</v>
      </c>
      <c r="K111" s="25">
        <v>0.86799999999999999</v>
      </c>
      <c r="L111" s="25">
        <v>0.83199999999999996</v>
      </c>
      <c r="M111" s="25">
        <v>0.8</v>
      </c>
      <c r="N111" s="25">
        <v>0.745</v>
      </c>
    </row>
    <row r="112" spans="1:14" x14ac:dyDescent="0.25">
      <c r="A112" s="24" t="s">
        <v>22</v>
      </c>
      <c r="B112" s="25">
        <v>0.98599999999999999</v>
      </c>
      <c r="C112" s="25">
        <v>0.98599999999999999</v>
      </c>
      <c r="D112" s="25">
        <v>0.98199999999999998</v>
      </c>
      <c r="E112" s="25">
        <v>0.97299999999999998</v>
      </c>
      <c r="F112" s="25">
        <v>0.96199999999999997</v>
      </c>
      <c r="G112" s="25">
        <v>0.94599999999999995</v>
      </c>
      <c r="H112" s="25">
        <v>0.92500000000000004</v>
      </c>
      <c r="I112" s="25">
        <v>0.90200000000000002</v>
      </c>
      <c r="J112" s="25">
        <v>0.872</v>
      </c>
      <c r="K112" s="25">
        <v>0.83699999999999997</v>
      </c>
      <c r="L112" s="25">
        <v>0.80200000000000005</v>
      </c>
      <c r="M112" s="25">
        <v>0.76</v>
      </c>
      <c r="N112" s="25">
        <v>0.71599999999999997</v>
      </c>
    </row>
    <row r="113" spans="1:14" x14ac:dyDescent="0.25">
      <c r="A113" s="24" t="s">
        <v>23</v>
      </c>
      <c r="B113" s="25">
        <v>0.94699999999999995</v>
      </c>
      <c r="C113" s="25">
        <v>0.94699999999999995</v>
      </c>
      <c r="D113" s="25">
        <v>0.94699999999999995</v>
      </c>
      <c r="E113" s="25">
        <v>0.94699999999999995</v>
      </c>
      <c r="F113" s="25">
        <v>0.93899999999999995</v>
      </c>
      <c r="G113" s="25">
        <v>0.92600000000000005</v>
      </c>
      <c r="H113" s="25">
        <v>0.91700000000000004</v>
      </c>
      <c r="I113" s="25">
        <v>0.89900000000000002</v>
      </c>
      <c r="J113" s="25">
        <v>0.88</v>
      </c>
      <c r="K113" s="25">
        <v>0.85899999999999999</v>
      </c>
      <c r="L113" s="25">
        <v>0.82699999999999996</v>
      </c>
      <c r="M113" s="25">
        <v>0.79600000000000004</v>
      </c>
      <c r="N113" s="25">
        <v>0.75800000000000001</v>
      </c>
    </row>
    <row r="115" spans="1:14" x14ac:dyDescent="0.25">
      <c r="A115" s="22" t="s">
        <v>71</v>
      </c>
      <c r="B115" s="26">
        <v>15</v>
      </c>
      <c r="C115" s="26">
        <v>14</v>
      </c>
      <c r="D115" s="26">
        <v>13</v>
      </c>
      <c r="E115" s="26">
        <v>12</v>
      </c>
      <c r="F115" s="26">
        <v>11</v>
      </c>
      <c r="G115" s="26">
        <v>10</v>
      </c>
      <c r="H115" s="26">
        <v>9</v>
      </c>
      <c r="I115" s="26">
        <v>8</v>
      </c>
      <c r="J115" s="26">
        <v>7</v>
      </c>
      <c r="K115" s="26">
        <v>6</v>
      </c>
      <c r="L115" s="26">
        <v>5</v>
      </c>
      <c r="M115" s="26">
        <v>4</v>
      </c>
      <c r="N115" s="26">
        <v>3</v>
      </c>
    </row>
    <row r="116" spans="1:14" x14ac:dyDescent="0.25">
      <c r="A116" s="24" t="s">
        <v>12</v>
      </c>
      <c r="B116" s="25">
        <v>0.89300000000000002</v>
      </c>
      <c r="C116" s="25">
        <v>0.89300000000000002</v>
      </c>
      <c r="D116" s="25">
        <v>0.89300000000000002</v>
      </c>
      <c r="E116" s="25">
        <v>0.89300000000000002</v>
      </c>
      <c r="F116" s="25">
        <v>0.88500000000000001</v>
      </c>
      <c r="G116" s="25">
        <v>0.87</v>
      </c>
      <c r="H116" s="25">
        <v>0.86099999999999999</v>
      </c>
      <c r="I116" s="25">
        <v>0.83699999999999997</v>
      </c>
      <c r="J116" s="25">
        <v>0.81599999999999995</v>
      </c>
      <c r="K116" s="25">
        <v>0.79</v>
      </c>
      <c r="L116" s="25">
        <v>0.75</v>
      </c>
      <c r="M116" s="25">
        <v>0.72</v>
      </c>
      <c r="N116" s="25">
        <v>0.65400000000000003</v>
      </c>
    </row>
    <row r="117" spans="1:14" x14ac:dyDescent="0.25">
      <c r="A117" s="24" t="s">
        <v>13</v>
      </c>
      <c r="B117" s="25">
        <v>0.88700000000000001</v>
      </c>
      <c r="C117" s="25">
        <v>0.88700000000000001</v>
      </c>
      <c r="D117" s="25">
        <v>0.88700000000000001</v>
      </c>
      <c r="E117" s="25">
        <v>0.88700000000000001</v>
      </c>
      <c r="F117" s="25">
        <v>0.88500000000000001</v>
      </c>
      <c r="G117" s="25">
        <v>0.86899999999999999</v>
      </c>
      <c r="H117" s="25">
        <v>0.83899999999999997</v>
      </c>
      <c r="I117" s="25">
        <v>0.83899999999999997</v>
      </c>
      <c r="J117" s="25">
        <v>0.81699999999999995</v>
      </c>
      <c r="K117" s="25">
        <v>0.78900000000000003</v>
      </c>
      <c r="L117" s="25">
        <v>0.72699999999999998</v>
      </c>
      <c r="M117" s="25">
        <v>0.68500000000000005</v>
      </c>
      <c r="N117" s="25">
        <v>0.58399999999999996</v>
      </c>
    </row>
    <row r="118" spans="1:14" x14ac:dyDescent="0.25">
      <c r="A118" s="24" t="s">
        <v>14</v>
      </c>
      <c r="B118" s="25">
        <v>0.97199999999999998</v>
      </c>
      <c r="C118" s="25">
        <v>0.97199999999999998</v>
      </c>
      <c r="D118" s="25">
        <v>0.97199999999999998</v>
      </c>
      <c r="E118" s="25">
        <v>0.97199999999999998</v>
      </c>
      <c r="F118" s="25">
        <v>0.97199999999999998</v>
      </c>
      <c r="G118" s="25">
        <v>0.95</v>
      </c>
      <c r="H118" s="25">
        <v>0.93700000000000006</v>
      </c>
      <c r="I118" s="25">
        <v>0.90600000000000003</v>
      </c>
      <c r="J118" s="25">
        <v>0.86399999999999999</v>
      </c>
      <c r="K118" s="25">
        <v>0.81699999999999995</v>
      </c>
      <c r="L118" s="25">
        <v>0.749</v>
      </c>
      <c r="M118" s="25">
        <v>0.67700000000000005</v>
      </c>
      <c r="N118" s="25">
        <v>0.58799999999999997</v>
      </c>
    </row>
    <row r="119" spans="1:14" x14ac:dyDescent="0.25">
      <c r="A119" s="24" t="s">
        <v>15</v>
      </c>
      <c r="B119" s="25">
        <v>1</v>
      </c>
      <c r="C119" s="25">
        <v>1</v>
      </c>
      <c r="D119" s="25">
        <v>1</v>
      </c>
      <c r="E119" s="25">
        <v>1</v>
      </c>
      <c r="F119" s="25">
        <v>1</v>
      </c>
      <c r="G119" s="25">
        <v>1</v>
      </c>
      <c r="H119" s="25">
        <v>1</v>
      </c>
      <c r="I119" s="25">
        <v>0.999</v>
      </c>
      <c r="J119" s="25">
        <v>0.98299999999999998</v>
      </c>
      <c r="K119" s="25">
        <v>0.97</v>
      </c>
      <c r="L119" s="25">
        <v>0.879</v>
      </c>
      <c r="M119" s="25">
        <v>0.81899999999999995</v>
      </c>
      <c r="N119" s="25">
        <v>0.69499999999999995</v>
      </c>
    </row>
    <row r="120" spans="1:14" x14ac:dyDescent="0.25">
      <c r="A120" s="24" t="s">
        <v>16</v>
      </c>
      <c r="B120" s="25">
        <v>1</v>
      </c>
      <c r="C120" s="25">
        <v>1</v>
      </c>
      <c r="D120" s="25">
        <v>1</v>
      </c>
      <c r="E120" s="25">
        <v>1</v>
      </c>
      <c r="F120" s="25">
        <v>1</v>
      </c>
      <c r="G120" s="25">
        <v>0.999</v>
      </c>
      <c r="H120" s="25">
        <v>0.995</v>
      </c>
      <c r="I120" s="25">
        <v>0.995</v>
      </c>
      <c r="J120" s="25">
        <v>0.97599999999999998</v>
      </c>
      <c r="K120" s="25">
        <v>0.95599999999999996</v>
      </c>
      <c r="L120" s="25">
        <v>0.86599999999999999</v>
      </c>
      <c r="M120" s="25">
        <v>0.80300000000000005</v>
      </c>
      <c r="N120" s="25">
        <v>0.67500000000000004</v>
      </c>
    </row>
    <row r="121" spans="1:14" x14ac:dyDescent="0.25">
      <c r="A121" s="24" t="s">
        <v>17</v>
      </c>
      <c r="B121" s="25">
        <v>1</v>
      </c>
      <c r="C121" s="25">
        <v>1</v>
      </c>
      <c r="D121" s="25">
        <v>1</v>
      </c>
      <c r="E121" s="25">
        <v>1</v>
      </c>
      <c r="F121" s="25">
        <v>1</v>
      </c>
      <c r="G121" s="25">
        <v>0.998</v>
      </c>
      <c r="H121" s="25">
        <v>0.98599999999999999</v>
      </c>
      <c r="I121" s="25">
        <v>0.98599999999999999</v>
      </c>
      <c r="J121" s="25">
        <v>0.96</v>
      </c>
      <c r="K121" s="25">
        <v>0.93100000000000005</v>
      </c>
      <c r="L121" s="25">
        <v>0.85199999999999998</v>
      </c>
      <c r="M121" s="25">
        <v>0.79</v>
      </c>
      <c r="N121" s="25">
        <v>0.67300000000000004</v>
      </c>
    </row>
    <row r="122" spans="1:14" x14ac:dyDescent="0.25">
      <c r="A122" s="24" t="s">
        <v>18</v>
      </c>
      <c r="B122" s="25">
        <v>0.97099999999999997</v>
      </c>
      <c r="C122" s="25">
        <v>0.97099999999999997</v>
      </c>
      <c r="D122" s="25">
        <v>0.97099999999999997</v>
      </c>
      <c r="E122" s="25">
        <v>0.97099999999999997</v>
      </c>
      <c r="F122" s="25">
        <v>0.97099999999999997</v>
      </c>
      <c r="G122" s="25">
        <v>0.97099999999999997</v>
      </c>
      <c r="H122" s="25">
        <v>0.97099999999999997</v>
      </c>
      <c r="I122" s="25">
        <v>0.94399999999999995</v>
      </c>
      <c r="J122" s="25">
        <v>0.92500000000000004</v>
      </c>
      <c r="K122" s="25">
        <v>0.90400000000000003</v>
      </c>
      <c r="L122" s="25">
        <v>0.82399999999999995</v>
      </c>
      <c r="M122" s="25">
        <v>0.77</v>
      </c>
      <c r="N122" s="25">
        <v>0.65200000000000002</v>
      </c>
    </row>
    <row r="123" spans="1:14" x14ac:dyDescent="0.25">
      <c r="A123" s="24" t="s">
        <v>19</v>
      </c>
      <c r="B123" s="25">
        <v>0.93300000000000005</v>
      </c>
      <c r="C123" s="25">
        <v>0.93300000000000005</v>
      </c>
      <c r="D123" s="25">
        <v>0.93300000000000005</v>
      </c>
      <c r="E123" s="25">
        <v>0.93300000000000005</v>
      </c>
      <c r="F123" s="25">
        <v>0.92900000000000005</v>
      </c>
      <c r="G123" s="25">
        <v>0.91200000000000003</v>
      </c>
      <c r="H123" s="25">
        <v>0.90700000000000003</v>
      </c>
      <c r="I123" s="25">
        <v>0.878</v>
      </c>
      <c r="J123" s="25">
        <v>0.85099999999999998</v>
      </c>
      <c r="K123" s="25">
        <v>0.81799999999999995</v>
      </c>
      <c r="L123" s="25">
        <v>0.75800000000000001</v>
      </c>
      <c r="M123" s="25">
        <v>0.70799999999999996</v>
      </c>
      <c r="N123" s="25">
        <v>0.62</v>
      </c>
    </row>
    <row r="124" spans="1:14" x14ac:dyDescent="0.25">
      <c r="A124" s="24" t="s">
        <v>20</v>
      </c>
      <c r="B124" s="25">
        <v>0.95</v>
      </c>
      <c r="C124" s="25">
        <v>0.95</v>
      </c>
      <c r="D124" s="25">
        <v>0.95</v>
      </c>
      <c r="E124" s="25">
        <v>0.95</v>
      </c>
      <c r="F124" s="25">
        <v>0.94199999999999995</v>
      </c>
      <c r="G124" s="25">
        <v>0.92400000000000004</v>
      </c>
      <c r="H124" s="25">
        <v>0.91200000000000003</v>
      </c>
      <c r="I124" s="25">
        <v>0.88400000000000001</v>
      </c>
      <c r="J124" s="25">
        <v>0.85499999999999998</v>
      </c>
      <c r="K124" s="25">
        <v>0.82199999999999995</v>
      </c>
      <c r="L124" s="25">
        <v>0.77200000000000002</v>
      </c>
      <c r="M124" s="25">
        <v>0.72599999999999998</v>
      </c>
      <c r="N124" s="25">
        <v>0.65400000000000003</v>
      </c>
    </row>
    <row r="125" spans="1:14" x14ac:dyDescent="0.25">
      <c r="A125" s="24" t="s">
        <v>21</v>
      </c>
      <c r="B125" s="25">
        <v>0.98399999999999999</v>
      </c>
      <c r="C125" s="25">
        <v>0.98399999999999999</v>
      </c>
      <c r="D125" s="25">
        <v>0.98399999999999999</v>
      </c>
      <c r="E125" s="25">
        <v>0.98399999999999999</v>
      </c>
      <c r="F125" s="25">
        <v>0.97599999999999998</v>
      </c>
      <c r="G125" s="25">
        <v>0.95899999999999996</v>
      </c>
      <c r="H125" s="25">
        <v>0.94699999999999995</v>
      </c>
      <c r="I125" s="25">
        <v>0.91700000000000004</v>
      </c>
      <c r="J125" s="25">
        <v>0.89</v>
      </c>
      <c r="K125" s="25">
        <v>0.85599999999999998</v>
      </c>
      <c r="L125" s="25">
        <v>0.80500000000000005</v>
      </c>
      <c r="M125" s="25">
        <v>0.76400000000000001</v>
      </c>
      <c r="N125" s="25">
        <v>0.67900000000000005</v>
      </c>
    </row>
    <row r="126" spans="1:14" x14ac:dyDescent="0.25">
      <c r="A126" s="24" t="s">
        <v>22</v>
      </c>
      <c r="B126" s="25">
        <v>0.97499999999999998</v>
      </c>
      <c r="C126" s="25">
        <v>0.97499999999999998</v>
      </c>
      <c r="D126" s="25">
        <v>0.97499999999999998</v>
      </c>
      <c r="E126" s="25">
        <v>0.97299999999999998</v>
      </c>
      <c r="F126" s="25">
        <v>0.96099999999999997</v>
      </c>
      <c r="G126" s="25">
        <v>0.94299999999999995</v>
      </c>
      <c r="H126" s="25">
        <v>0.92100000000000004</v>
      </c>
      <c r="I126" s="25">
        <v>0.89100000000000001</v>
      </c>
      <c r="J126" s="25">
        <v>0.85499999999999998</v>
      </c>
      <c r="K126" s="25">
        <v>0.81299999999999994</v>
      </c>
      <c r="L126" s="25">
        <v>0.76200000000000001</v>
      </c>
      <c r="M126" s="25">
        <v>0.70799999999999996</v>
      </c>
      <c r="N126" s="25">
        <v>0.64100000000000001</v>
      </c>
    </row>
    <row r="127" spans="1:14" x14ac:dyDescent="0.25">
      <c r="A127" s="24" t="s">
        <v>23</v>
      </c>
      <c r="B127" s="25">
        <v>0.94499999999999995</v>
      </c>
      <c r="C127" s="25">
        <v>0.94499999999999995</v>
      </c>
      <c r="D127" s="25">
        <v>0.94499999999999995</v>
      </c>
      <c r="E127" s="25">
        <v>0.94499999999999995</v>
      </c>
      <c r="F127" s="25">
        <v>0.93600000000000005</v>
      </c>
      <c r="G127" s="25">
        <v>0.91700000000000004</v>
      </c>
      <c r="H127" s="25">
        <v>0.90800000000000003</v>
      </c>
      <c r="I127" s="25">
        <v>0.879</v>
      </c>
      <c r="J127" s="25">
        <v>0.85199999999999998</v>
      </c>
      <c r="K127" s="25">
        <v>0.82099999999999995</v>
      </c>
      <c r="L127" s="25">
        <v>0.76800000000000002</v>
      </c>
      <c r="M127" s="25">
        <v>0.72399999999999998</v>
      </c>
      <c r="N127" s="25">
        <v>0.64700000000000002</v>
      </c>
    </row>
    <row r="129" spans="1:14" x14ac:dyDescent="0.25">
      <c r="A129" s="22" t="s">
        <v>73</v>
      </c>
      <c r="B129" s="26">
        <v>15</v>
      </c>
      <c r="C129" s="26">
        <v>14</v>
      </c>
      <c r="D129" s="26">
        <v>13</v>
      </c>
      <c r="E129" s="26">
        <v>12</v>
      </c>
      <c r="F129" s="26">
        <v>11</v>
      </c>
      <c r="G129" s="26">
        <v>10</v>
      </c>
      <c r="H129" s="26">
        <v>9</v>
      </c>
      <c r="I129" s="26">
        <v>8</v>
      </c>
      <c r="J129" s="26">
        <v>7</v>
      </c>
      <c r="K129" s="26">
        <v>6</v>
      </c>
      <c r="L129" s="26">
        <v>5</v>
      </c>
      <c r="M129" s="26">
        <v>4</v>
      </c>
      <c r="N129" s="26">
        <v>3</v>
      </c>
    </row>
    <row r="130" spans="1:14" x14ac:dyDescent="0.25">
      <c r="A130" s="24" t="s">
        <v>12</v>
      </c>
      <c r="B130" s="29">
        <f>IF(入力!$E$13="北海道",B4,IF(入力!$E$13="東北",B18,IF(入力!$E$13="東京",B32,IF(入力!$E$13="中部",B46,IF(入力!$E$13="北陸",B60,IF(入力!$E$13="関西",B74,IF(入力!$E$13="中国",B88,IF(入力!$E$13="四国",B102,IF(入力!$E$13="九州",B116)))))))))</f>
        <v>0.871</v>
      </c>
      <c r="C130" s="29">
        <f>IF(入力!$E$13="北海道",C4,IF(入力!$E$13="東北",C18,IF(入力!$E$13="東京",C32,IF(入力!$E$13="中部",C46,IF(入力!$E$13="北陸",C60,IF(入力!$E$13="関西",C74,IF(入力!$E$13="中国",C88,IF(入力!$E$13="四国",C102,IF(入力!$E$13="九州",C116)))))))))</f>
        <v>0.871</v>
      </c>
      <c r="D130" s="29">
        <f>IF(入力!$E$13="北海道",D4,IF(入力!$E$13="東北",D18,IF(入力!$E$13="東京",D32,IF(入力!$E$13="中部",D46,IF(入力!$E$13="北陸",D60,IF(入力!$E$13="関西",D74,IF(入力!$E$13="中国",D88,IF(入力!$E$13="四国",D102,IF(入力!$E$13="九州",D116)))))))))</f>
        <v>0.871</v>
      </c>
      <c r="E130" s="29">
        <f>IF(入力!$E$13="北海道",E4,IF(入力!$E$13="東北",E18,IF(入力!$E$13="東京",E32,IF(入力!$E$13="中部",E46,IF(入力!$E$13="北陸",E60,IF(入力!$E$13="関西",E74,IF(入力!$E$13="中国",E88,IF(入力!$E$13="四国",E102,IF(入力!$E$13="九州",E116)))))))))</f>
        <v>0.871</v>
      </c>
      <c r="F130" s="29">
        <f>IF(入力!$E$13="北海道",F4,IF(入力!$E$13="東北",F18,IF(入力!$E$13="東京",F32,IF(入力!$E$13="中部",F46,IF(入力!$E$13="北陸",F60,IF(入力!$E$13="関西",F74,IF(入力!$E$13="中国",F88,IF(入力!$E$13="四国",F102,IF(入力!$E$13="九州",F116)))))))))</f>
        <v>0.85799999999999998</v>
      </c>
      <c r="G130" s="29">
        <f>IF(入力!$E$13="北海道",G4,IF(入力!$E$13="東北",G18,IF(入力!$E$13="東京",G32,IF(入力!$E$13="中部",G46,IF(入力!$E$13="北陸",G60,IF(入力!$E$13="関西",G74,IF(入力!$E$13="中国",G88,IF(入力!$E$13="四国",G102,IF(入力!$E$13="九州",G116)))))))))</f>
        <v>0.83399999999999996</v>
      </c>
      <c r="H130" s="29">
        <f>IF(入力!$E$13="北海道",H4,IF(入力!$E$13="東北",H18,IF(入力!$E$13="東京",H32,IF(入力!$E$13="中部",H46,IF(入力!$E$13="北陸",H60,IF(入力!$E$13="関西",H74,IF(入力!$E$13="中国",H88,IF(入力!$E$13="四国",H102,IF(入力!$E$13="九州",H116)))))))))</f>
        <v>0.81200000000000006</v>
      </c>
      <c r="I130" s="29">
        <f>IF(入力!$E$13="北海道",I4,IF(入力!$E$13="東北",I18,IF(入力!$E$13="東京",I32,IF(入力!$E$13="中部",I46,IF(入力!$E$13="北陸",I60,IF(入力!$E$13="関西",I74,IF(入力!$E$13="中国",I88,IF(入力!$E$13="四国",I102,IF(入力!$E$13="九州",I116)))))))))</f>
        <v>0.77500000000000002</v>
      </c>
      <c r="J130" s="29">
        <f>IF(入力!$E$13="北海道",J4,IF(入力!$E$13="東北",J18,IF(入力!$E$13="東京",J32,IF(入力!$E$13="中部",J46,IF(入力!$E$13="北陸",J60,IF(入力!$E$13="関西",J74,IF(入力!$E$13="中国",J88,IF(入力!$E$13="四国",J102,IF(入力!$E$13="九州",J116)))))))))</f>
        <v>0.73299999999999998</v>
      </c>
      <c r="K130" s="29">
        <f>IF(入力!$E$13="北海道",K4,IF(入力!$E$13="東北",K18,IF(入力!$E$13="東京",K32,IF(入力!$E$13="中部",K46,IF(入力!$E$13="北陸",K60,IF(入力!$E$13="関西",K74,IF(入力!$E$13="中国",K88,IF(入力!$E$13="四国",K102,IF(入力!$E$13="九州",K116)))))))))</f>
        <v>0.68500000000000005</v>
      </c>
      <c r="L130" s="29">
        <f>IF(入力!$E$13="北海道",L4,IF(入力!$E$13="東北",L18,IF(入力!$E$13="東京",L32,IF(入力!$E$13="中部",L46,IF(入力!$E$13="北陸",L60,IF(入力!$E$13="関西",L74,IF(入力!$E$13="中国",L88,IF(入力!$E$13="四国",L102,IF(入力!$E$13="九州",L116)))))))))</f>
        <v>0.62</v>
      </c>
      <c r="M130" s="29">
        <f>IF(入力!$E$13="北海道",M4,IF(入力!$E$13="東北",M18,IF(入力!$E$13="東京",M32,IF(入力!$E$13="中部",M46,IF(入力!$E$13="北陸",M60,IF(入力!$E$13="関西",M74,IF(入力!$E$13="中国",M88,IF(入力!$E$13="四国",M102,IF(入力!$E$13="九州",M116)))))))))</f>
        <v>0.55400000000000005</v>
      </c>
      <c r="N130" s="29">
        <f>IF(入力!$E$13="北海道",N4,IF(入力!$E$13="東北",N18,IF(入力!$E$13="東京",N32,IF(入力!$E$13="中部",N46,IF(入力!$E$13="北陸",N60,IF(入力!$E$13="関西",N74,IF(入力!$E$13="中国",N88,IF(入力!$E$13="四国",N102,IF(入力!$E$13="九州",N116)))))))))</f>
        <v>0.46899999999999997</v>
      </c>
    </row>
    <row r="131" spans="1:14" x14ac:dyDescent="0.25">
      <c r="A131" s="24" t="s">
        <v>13</v>
      </c>
      <c r="B131" s="29">
        <f>IF(入力!$E$13="北海道",B5,IF(入力!$E$13="東北",B19,IF(入力!$E$13="東京",B33,IF(入力!$E$13="中部",B47,IF(入力!$E$13="北陸",B61,IF(入力!$E$13="関西",B75,IF(入力!$E$13="中国",B89,IF(入力!$E$13="四国",B103,IF(入力!$E$13="九州",B117)))))))))</f>
        <v>0.77600000000000002</v>
      </c>
      <c r="C131" s="29">
        <f>IF(入力!$E$13="北海道",C5,IF(入力!$E$13="東北",C19,IF(入力!$E$13="東京",C33,IF(入力!$E$13="中部",C47,IF(入力!$E$13="北陸",C61,IF(入力!$E$13="関西",C75,IF(入力!$E$13="中国",C89,IF(入力!$E$13="四国",C103,IF(入力!$E$13="九州",C117)))))))))</f>
        <v>0.77600000000000002</v>
      </c>
      <c r="D131" s="29">
        <f>IF(入力!$E$13="北海道",D5,IF(入力!$E$13="東北",D19,IF(入力!$E$13="東京",D33,IF(入力!$E$13="中部",D47,IF(入力!$E$13="北陸",D61,IF(入力!$E$13="関西",D75,IF(入力!$E$13="中国",D89,IF(入力!$E$13="四国",D103,IF(入力!$E$13="九州",D117)))))))))</f>
        <v>0.77600000000000002</v>
      </c>
      <c r="E131" s="29">
        <f>IF(入力!$E$13="北海道",E5,IF(入力!$E$13="東北",E19,IF(入力!$E$13="東京",E33,IF(入力!$E$13="中部",E47,IF(入力!$E$13="北陸",E61,IF(入力!$E$13="関西",E75,IF(入力!$E$13="中国",E89,IF(入力!$E$13="四国",E103,IF(入力!$E$13="九州",E117)))))))))</f>
        <v>0.77600000000000002</v>
      </c>
      <c r="F131" s="29">
        <f>IF(入力!$E$13="北海道",F5,IF(入力!$E$13="東北",F19,IF(入力!$E$13="東京",F33,IF(入力!$E$13="中部",F47,IF(入力!$E$13="北陸",F61,IF(入力!$E$13="関西",F75,IF(入力!$E$13="中国",F89,IF(入力!$E$13="四国",F103,IF(入力!$E$13="九州",F117)))))))))</f>
        <v>0.74199999999999999</v>
      </c>
      <c r="G131" s="29">
        <f>IF(入力!$E$13="北海道",G5,IF(入力!$E$13="東北",G19,IF(入力!$E$13="東京",G33,IF(入力!$E$13="中部",G47,IF(入力!$E$13="北陸",G61,IF(入力!$E$13="関西",G75,IF(入力!$E$13="中国",G89,IF(入力!$E$13="四国",G103,IF(入力!$E$13="九州",G117)))))))))</f>
        <v>0.74199999999999999</v>
      </c>
      <c r="H131" s="29">
        <f>IF(入力!$E$13="北海道",H5,IF(入力!$E$13="東北",H19,IF(入力!$E$13="東京",H33,IF(入力!$E$13="中部",H47,IF(入力!$E$13="北陸",H61,IF(入力!$E$13="関西",H75,IF(入力!$E$13="中国",H89,IF(入力!$E$13="四国",H103,IF(入力!$E$13="九州",H117)))))))))</f>
        <v>0.73099999999999998</v>
      </c>
      <c r="I131" s="29">
        <f>IF(入力!$E$13="北海道",I5,IF(入力!$E$13="東北",I19,IF(入力!$E$13="東京",I33,IF(入力!$E$13="中部",I47,IF(入力!$E$13="北陸",I61,IF(入力!$E$13="関西",I75,IF(入力!$E$13="中国",I89,IF(入力!$E$13="四国",I103,IF(入力!$E$13="九州",I117)))))))))</f>
        <v>0.69499999999999995</v>
      </c>
      <c r="J131" s="29">
        <f>IF(入力!$E$13="北海道",J5,IF(入力!$E$13="東北",J19,IF(入力!$E$13="東京",J33,IF(入力!$E$13="中部",J47,IF(入力!$E$13="北陸",J61,IF(入力!$E$13="関西",J75,IF(入力!$E$13="中国",J89,IF(入力!$E$13="四国",J103,IF(入力!$E$13="九州",J117)))))))))</f>
        <v>0.66300000000000003</v>
      </c>
      <c r="K131" s="29">
        <f>IF(入力!$E$13="北海道",K5,IF(入力!$E$13="東北",K19,IF(入力!$E$13="東京",K33,IF(入力!$E$13="中部",K47,IF(入力!$E$13="北陸",K61,IF(入力!$E$13="関西",K75,IF(入力!$E$13="中国",K89,IF(入力!$E$13="四国",K103,IF(入力!$E$13="九州",K117)))))))))</f>
        <v>0.627</v>
      </c>
      <c r="L131" s="29">
        <f>IF(入力!$E$13="北海道",L5,IF(入力!$E$13="東北",L19,IF(入力!$E$13="東京",L33,IF(入力!$E$13="中部",L47,IF(入力!$E$13="北陸",L61,IF(入力!$E$13="関西",L75,IF(入力!$E$13="中国",L89,IF(入力!$E$13="四国",L103,IF(入力!$E$13="九州",L117)))))))))</f>
        <v>0.56100000000000005</v>
      </c>
      <c r="M131" s="29">
        <f>IF(入力!$E$13="北海道",M5,IF(入力!$E$13="東北",M19,IF(入力!$E$13="東京",M33,IF(入力!$E$13="中部",M47,IF(入力!$E$13="北陸",M61,IF(入力!$E$13="関西",M75,IF(入力!$E$13="中国",M89,IF(入力!$E$13="四国",M103,IF(入力!$E$13="九州",M117)))))))))</f>
        <v>0.50900000000000001</v>
      </c>
      <c r="N131" s="29">
        <f>IF(入力!$E$13="北海道",N5,IF(入力!$E$13="東北",N19,IF(入力!$E$13="東京",N33,IF(入力!$E$13="中部",N47,IF(入力!$E$13="北陸",N61,IF(入力!$E$13="関西",N75,IF(入力!$E$13="中国",N89,IF(入力!$E$13="四国",N103,IF(入力!$E$13="九州",N117)))))))))</f>
        <v>0.41299999999999998</v>
      </c>
    </row>
    <row r="132" spans="1:14" x14ac:dyDescent="0.25">
      <c r="A132" s="24" t="s">
        <v>14</v>
      </c>
      <c r="B132" s="29">
        <f>IF(入力!$E$13="北海道",B6,IF(入力!$E$13="東北",B20,IF(入力!$E$13="東京",B34,IF(入力!$E$13="中部",B48,IF(入力!$E$13="北陸",B62,IF(入力!$E$13="関西",B76,IF(入力!$E$13="中国",B90,IF(入力!$E$13="四国",B104,IF(入力!$E$13="九州",B118)))))))))</f>
        <v>0.94799999999999995</v>
      </c>
      <c r="C132" s="29">
        <f>IF(入力!$E$13="北海道",C6,IF(入力!$E$13="東北",C20,IF(入力!$E$13="東京",C34,IF(入力!$E$13="中部",C48,IF(入力!$E$13="北陸",C62,IF(入力!$E$13="関西",C76,IF(入力!$E$13="中国",C90,IF(入力!$E$13="四国",C104,IF(入力!$E$13="九州",C118)))))))))</f>
        <v>0.94799999999999995</v>
      </c>
      <c r="D132" s="29">
        <f>IF(入力!$E$13="北海道",D6,IF(入力!$E$13="東北",D20,IF(入力!$E$13="東京",D34,IF(入力!$E$13="中部",D48,IF(入力!$E$13="北陸",D62,IF(入力!$E$13="関西",D76,IF(入力!$E$13="中国",D90,IF(入力!$E$13="四国",D104,IF(入力!$E$13="九州",D118)))))))))</f>
        <v>0.94799999999999995</v>
      </c>
      <c r="E132" s="29">
        <f>IF(入力!$E$13="北海道",E6,IF(入力!$E$13="東北",E20,IF(入力!$E$13="東京",E34,IF(入力!$E$13="中部",E48,IF(入力!$E$13="北陸",E62,IF(入力!$E$13="関西",E76,IF(入力!$E$13="中国",E90,IF(入力!$E$13="四国",E104,IF(入力!$E$13="九州",E118)))))))))</f>
        <v>0.94799999999999995</v>
      </c>
      <c r="F132" s="29">
        <f>IF(入力!$E$13="北海道",F6,IF(入力!$E$13="東北",F20,IF(入力!$E$13="東京",F34,IF(入力!$E$13="中部",F48,IF(入力!$E$13="北陸",F62,IF(入力!$E$13="関西",F76,IF(入力!$E$13="中国",F90,IF(入力!$E$13="四国",F104,IF(入力!$E$13="九州",F118)))))))))</f>
        <v>0.94799999999999995</v>
      </c>
      <c r="G132" s="29">
        <f>IF(入力!$E$13="北海道",G6,IF(入力!$E$13="東北",G20,IF(入力!$E$13="東京",G34,IF(入力!$E$13="中部",G48,IF(入力!$E$13="北陸",G62,IF(入力!$E$13="関西",G76,IF(入力!$E$13="中国",G90,IF(入力!$E$13="四国",G104,IF(入力!$E$13="九州",G118)))))))))</f>
        <v>0.90800000000000003</v>
      </c>
      <c r="H132" s="29">
        <f>IF(入力!$E$13="北海道",H6,IF(入力!$E$13="東北",H20,IF(入力!$E$13="東京",H34,IF(入力!$E$13="中部",H48,IF(入力!$E$13="北陸",H62,IF(入力!$E$13="関西",H76,IF(入力!$E$13="中国",H90,IF(入力!$E$13="四国",H104,IF(入力!$E$13="九州",H118)))))))))</f>
        <v>0.88100000000000001</v>
      </c>
      <c r="I132" s="29">
        <f>IF(入力!$E$13="北海道",I6,IF(入力!$E$13="東北",I20,IF(入力!$E$13="東京",I34,IF(入力!$E$13="中部",I48,IF(入力!$E$13="北陸",I62,IF(入力!$E$13="関西",I76,IF(入力!$E$13="中国",I90,IF(入力!$E$13="四国",I104,IF(入力!$E$13="九州",I118)))))))))</f>
        <v>0.84199999999999997</v>
      </c>
      <c r="J132" s="29">
        <f>IF(入力!$E$13="北海道",J6,IF(入力!$E$13="東北",J20,IF(入力!$E$13="東京",J34,IF(入力!$E$13="中部",J48,IF(入力!$E$13="北陸",J62,IF(入力!$E$13="関西",J76,IF(入力!$E$13="中国",J90,IF(入力!$E$13="四国",J104,IF(入力!$E$13="九州",J118)))))))))</f>
        <v>0.77600000000000002</v>
      </c>
      <c r="K132" s="29">
        <f>IF(入力!$E$13="北海道",K6,IF(入力!$E$13="東北",K20,IF(入力!$E$13="東京",K34,IF(入力!$E$13="中部",K48,IF(入力!$E$13="北陸",K62,IF(入力!$E$13="関西",K76,IF(入力!$E$13="中国",K90,IF(入力!$E$13="四国",K104,IF(入力!$E$13="九州",K118)))))))))</f>
        <v>0.70599999999999996</v>
      </c>
      <c r="L132" s="29">
        <f>IF(入力!$E$13="北海道",L6,IF(入力!$E$13="東北",L20,IF(入力!$E$13="東京",L34,IF(入力!$E$13="中部",L48,IF(入力!$E$13="北陸",L62,IF(入力!$E$13="関西",L76,IF(入力!$E$13="中国",L90,IF(入力!$E$13="四国",L104,IF(入力!$E$13="九州",L118)))))))))</f>
        <v>0.62</v>
      </c>
      <c r="M132" s="29">
        <f>IF(入力!$E$13="北海道",M6,IF(入力!$E$13="東北",M20,IF(入力!$E$13="東京",M34,IF(入力!$E$13="中部",M48,IF(入力!$E$13="北陸",M62,IF(入力!$E$13="関西",M76,IF(入力!$E$13="中国",M90,IF(入力!$E$13="四国",M104,IF(入力!$E$13="九州",M118)))))))))</f>
        <v>0.51800000000000002</v>
      </c>
      <c r="N132" s="29">
        <f>IF(入力!$E$13="北海道",N6,IF(入力!$E$13="東北",N20,IF(入力!$E$13="東京",N34,IF(入力!$E$13="中部",N48,IF(入力!$E$13="北陸",N62,IF(入力!$E$13="関西",N76,IF(入力!$E$13="中国",N90,IF(入力!$E$13="四国",N104,IF(入力!$E$13="九州",N118)))))))))</f>
        <v>0.41799999999999998</v>
      </c>
    </row>
    <row r="133" spans="1:14" x14ac:dyDescent="0.25">
      <c r="A133" s="24" t="s">
        <v>15</v>
      </c>
      <c r="B133" s="29">
        <f>IF(入力!$E$13="北海道",B7,IF(入力!$E$13="東北",B21,IF(入力!$E$13="東京",B35,IF(入力!$E$13="中部",B49,IF(入力!$E$13="北陸",B63,IF(入力!$E$13="関西",B77,IF(入力!$E$13="中国",B91,IF(入力!$E$13="四国",B105,IF(入力!$E$13="九州",B119)))))))))</f>
        <v>0.98199999999999998</v>
      </c>
      <c r="C133" s="29">
        <f>IF(入力!$E$13="北海道",C7,IF(入力!$E$13="東北",C21,IF(入力!$E$13="東京",C35,IF(入力!$E$13="中部",C49,IF(入力!$E$13="北陸",C63,IF(入力!$E$13="関西",C77,IF(入力!$E$13="中国",C91,IF(入力!$E$13="四国",C105,IF(入力!$E$13="九州",C119)))))))))</f>
        <v>0.98199999999999998</v>
      </c>
      <c r="D133" s="29">
        <f>IF(入力!$E$13="北海道",D7,IF(入力!$E$13="東北",D21,IF(入力!$E$13="東京",D35,IF(入力!$E$13="中部",D49,IF(入力!$E$13="北陸",D63,IF(入力!$E$13="関西",D77,IF(入力!$E$13="中国",D91,IF(入力!$E$13="四国",D105,IF(入力!$E$13="九州",D119)))))))))</f>
        <v>0.98199999999999998</v>
      </c>
      <c r="E133" s="29">
        <f>IF(入力!$E$13="北海道",E7,IF(入力!$E$13="東北",E21,IF(入力!$E$13="東京",E35,IF(入力!$E$13="中部",E49,IF(入力!$E$13="北陸",E63,IF(入力!$E$13="関西",E77,IF(入力!$E$13="中国",E91,IF(入力!$E$13="四国",E105,IF(入力!$E$13="九州",E119)))))))))</f>
        <v>0.98199999999999998</v>
      </c>
      <c r="F133" s="29">
        <f>IF(入力!$E$13="北海道",F7,IF(入力!$E$13="東北",F21,IF(入力!$E$13="東京",F35,IF(入力!$E$13="中部",F49,IF(入力!$E$13="北陸",F63,IF(入力!$E$13="関西",F77,IF(入力!$E$13="中国",F91,IF(入力!$E$13="四国",F105,IF(入力!$E$13="九州",F119)))))))))</f>
        <v>0.98199999999999998</v>
      </c>
      <c r="G133" s="29">
        <f>IF(入力!$E$13="北海道",G7,IF(入力!$E$13="東北",G21,IF(入力!$E$13="東京",G35,IF(入力!$E$13="中部",G49,IF(入力!$E$13="北陸",G63,IF(入力!$E$13="関西",G77,IF(入力!$E$13="中国",G91,IF(入力!$E$13="四国",G105,IF(入力!$E$13="九州",G119)))))))))</f>
        <v>0.98199999999999998</v>
      </c>
      <c r="H133" s="29">
        <f>IF(入力!$E$13="北海道",H7,IF(入力!$E$13="東北",H21,IF(入力!$E$13="東京",H35,IF(入力!$E$13="中部",H49,IF(入力!$E$13="北陸",H63,IF(入力!$E$13="関西",H77,IF(入力!$E$13="中国",H91,IF(入力!$E$13="四国",H105,IF(入力!$E$13="九州",H119)))))))))</f>
        <v>0.97899999999999998</v>
      </c>
      <c r="I133" s="29">
        <f>IF(入力!$E$13="北海道",I7,IF(入力!$E$13="東北",I21,IF(入力!$E$13="東京",I35,IF(入力!$E$13="中部",I49,IF(入力!$E$13="北陸",I63,IF(入力!$E$13="関西",I77,IF(入力!$E$13="中国",I91,IF(入力!$E$13="四国",I105,IF(入力!$E$13="九州",I119)))))))))</f>
        <v>0.97899999999999998</v>
      </c>
      <c r="J133" s="29">
        <f>IF(入力!$E$13="北海道",J7,IF(入力!$E$13="東北",J21,IF(入力!$E$13="東京",J35,IF(入力!$E$13="中部",J49,IF(入力!$E$13="北陸",J63,IF(入力!$E$13="関西",J77,IF(入力!$E$13="中国",J91,IF(入力!$E$13="四国",J105,IF(入力!$E$13="九州",J119)))))))))</f>
        <v>0.93400000000000005</v>
      </c>
      <c r="K133" s="29">
        <f>IF(入力!$E$13="北海道",K7,IF(入力!$E$13="東北",K21,IF(入力!$E$13="東京",K35,IF(入力!$E$13="中部",K49,IF(入力!$E$13="北陸",K63,IF(入力!$E$13="関西",K77,IF(入力!$E$13="中国",K91,IF(入力!$E$13="四国",K105,IF(入力!$E$13="九州",K119)))))))))</f>
        <v>0.89900000000000002</v>
      </c>
      <c r="L133" s="29">
        <f>IF(入力!$E$13="北海道",L7,IF(入力!$E$13="東北",L21,IF(入力!$E$13="東京",L35,IF(入力!$E$13="中部",L49,IF(入力!$E$13="北陸",L63,IF(入力!$E$13="関西",L77,IF(入力!$E$13="中国",L91,IF(入力!$E$13="四国",L105,IF(入力!$E$13="九州",L119)))))))))</f>
        <v>0.76400000000000001</v>
      </c>
      <c r="M133" s="29">
        <f>IF(入力!$E$13="北海道",M7,IF(入力!$E$13="東北",M21,IF(入力!$E$13="東京",M35,IF(入力!$E$13="中部",M49,IF(入力!$E$13="北陸",M63,IF(入力!$E$13="関西",M77,IF(入力!$E$13="中国",M91,IF(入力!$E$13="四国",M105,IF(入力!$E$13="九州",M119)))))))))</f>
        <v>0.63500000000000001</v>
      </c>
      <c r="N133" s="29">
        <f>IF(入力!$E$13="北海道",N7,IF(入力!$E$13="東北",N21,IF(入力!$E$13="東京",N35,IF(入力!$E$13="中部",N49,IF(入力!$E$13="北陸",N63,IF(入力!$E$13="関西",N77,IF(入力!$E$13="中国",N91,IF(入力!$E$13="四国",N105,IF(入力!$E$13="九州",N119)))))))))</f>
        <v>0.498</v>
      </c>
    </row>
    <row r="134" spans="1:14" x14ac:dyDescent="0.25">
      <c r="A134" s="24" t="s">
        <v>16</v>
      </c>
      <c r="B134" s="29">
        <f>IF(入力!$E$13="北海道",B8,IF(入力!$E$13="東北",B22,IF(入力!$E$13="東京",B36,IF(入力!$E$13="中部",B50,IF(入力!$E$13="北陸",B64,IF(入力!$E$13="関西",B78,IF(入力!$E$13="中国",B92,IF(入力!$E$13="四国",B106,IF(入力!$E$13="九州",B120)))))))))</f>
        <v>0.98299999999999998</v>
      </c>
      <c r="C134" s="29">
        <f>IF(入力!$E$13="北海道",C8,IF(入力!$E$13="東北",C22,IF(入力!$E$13="東京",C36,IF(入力!$E$13="中部",C50,IF(入力!$E$13="北陸",C64,IF(入力!$E$13="関西",C78,IF(入力!$E$13="中国",C92,IF(入力!$E$13="四国",C106,IF(入力!$E$13="九州",C120)))))))))</f>
        <v>0.98299999999999998</v>
      </c>
      <c r="D134" s="29">
        <f>IF(入力!$E$13="北海道",D8,IF(入力!$E$13="東北",D22,IF(入力!$E$13="東京",D36,IF(入力!$E$13="中部",D50,IF(入力!$E$13="北陸",D64,IF(入力!$E$13="関西",D78,IF(入力!$E$13="中国",D92,IF(入力!$E$13="四国",D106,IF(入力!$E$13="九州",D120)))))))))</f>
        <v>0.98299999999999998</v>
      </c>
      <c r="E134" s="29">
        <f>IF(入力!$E$13="北海道",E8,IF(入力!$E$13="東北",E22,IF(入力!$E$13="東京",E36,IF(入力!$E$13="中部",E50,IF(入力!$E$13="北陸",E64,IF(入力!$E$13="関西",E78,IF(入力!$E$13="中国",E92,IF(入力!$E$13="四国",E106,IF(入力!$E$13="九州",E120)))))))))</f>
        <v>0.98299999999999998</v>
      </c>
      <c r="F134" s="29">
        <f>IF(入力!$E$13="北海道",F8,IF(入力!$E$13="東北",F22,IF(入力!$E$13="東京",F36,IF(入力!$E$13="中部",F50,IF(入力!$E$13="北陸",F64,IF(入力!$E$13="関西",F78,IF(入力!$E$13="中国",F92,IF(入力!$E$13="四国",F106,IF(入力!$E$13="九州",F120)))))))))</f>
        <v>0.98299999999999998</v>
      </c>
      <c r="G134" s="29">
        <f>IF(入力!$E$13="北海道",G8,IF(入力!$E$13="東北",G22,IF(入力!$E$13="東京",G36,IF(入力!$E$13="中部",G50,IF(入力!$E$13="北陸",G64,IF(入力!$E$13="関西",G78,IF(入力!$E$13="中国",G92,IF(入力!$E$13="四国",G106,IF(入力!$E$13="九州",G120)))))))))</f>
        <v>0.98199999999999998</v>
      </c>
      <c r="H134" s="29">
        <f>IF(入力!$E$13="北海道",H8,IF(入力!$E$13="東北",H22,IF(入力!$E$13="東京",H36,IF(入力!$E$13="中部",H50,IF(入力!$E$13="北陸",H64,IF(入力!$E$13="関西",H78,IF(入力!$E$13="中国",H92,IF(入力!$E$13="四国",H106,IF(入力!$E$13="九州",H120)))))))))</f>
        <v>0.97499999999999998</v>
      </c>
      <c r="I134" s="29">
        <f>IF(入力!$E$13="北海道",I8,IF(入力!$E$13="東北",I22,IF(入力!$E$13="東京",I36,IF(入力!$E$13="中部",I50,IF(入力!$E$13="北陸",I64,IF(入力!$E$13="関西",I78,IF(入力!$E$13="中国",I92,IF(入力!$E$13="四国",I106,IF(入力!$E$13="九州",I120)))))))))</f>
        <v>0.97499999999999998</v>
      </c>
      <c r="J134" s="29">
        <f>IF(入力!$E$13="北海道",J8,IF(入力!$E$13="東北",J22,IF(入力!$E$13="東京",J36,IF(入力!$E$13="中部",J50,IF(入力!$E$13="北陸",J64,IF(入力!$E$13="関西",J78,IF(入力!$E$13="中国",J92,IF(入力!$E$13="四国",J106,IF(入力!$E$13="九州",J120)))))))))</f>
        <v>0.92200000000000004</v>
      </c>
      <c r="K134" s="29">
        <f>IF(入力!$E$13="北海道",K8,IF(入力!$E$13="東北",K22,IF(入力!$E$13="東京",K36,IF(入力!$E$13="中部",K50,IF(入力!$E$13="北陸",K64,IF(入力!$E$13="関西",K78,IF(入力!$E$13="中国",K92,IF(入力!$E$13="四国",K106,IF(入力!$E$13="九州",K120)))))))))</f>
        <v>0.875</v>
      </c>
      <c r="L134" s="29">
        <f>IF(入力!$E$13="北海道",L8,IF(入力!$E$13="東北",L22,IF(入力!$E$13="東京",L36,IF(入力!$E$13="中部",L50,IF(入力!$E$13="北陸",L64,IF(入力!$E$13="関西",L78,IF(入力!$E$13="中国",L92,IF(入力!$E$13="四国",L106,IF(入力!$E$13="九州",L120)))))))))</f>
        <v>0.75600000000000001</v>
      </c>
      <c r="M134" s="29">
        <f>IF(入力!$E$13="北海道",M8,IF(入力!$E$13="東北",M22,IF(入力!$E$13="東京",M36,IF(入力!$E$13="中部",M50,IF(入力!$E$13="北陸",M64,IF(入力!$E$13="関西",M78,IF(入力!$E$13="中国",M92,IF(入力!$E$13="四国",M106,IF(入力!$E$13="九州",M120)))))))))</f>
        <v>0.63200000000000001</v>
      </c>
      <c r="N134" s="29">
        <f>IF(入力!$E$13="北海道",N8,IF(入力!$E$13="東北",N22,IF(入力!$E$13="東京",N36,IF(入力!$E$13="中部",N50,IF(入力!$E$13="北陸",N64,IF(入力!$E$13="関西",N78,IF(入力!$E$13="中国",N92,IF(入力!$E$13="四国",N106,IF(入力!$E$13="九州",N120)))))))))</f>
        <v>0.502</v>
      </c>
    </row>
    <row r="135" spans="1:14" x14ac:dyDescent="0.25">
      <c r="A135" s="24" t="s">
        <v>17</v>
      </c>
      <c r="B135" s="29">
        <f>IF(入力!$E$13="北海道",B9,IF(入力!$E$13="東北",B23,IF(入力!$E$13="東京",B37,IF(入力!$E$13="中部",B51,IF(入力!$E$13="北陸",B65,IF(入力!$E$13="関西",B79,IF(入力!$E$13="中国",B93,IF(入力!$E$13="四国",B107,IF(入力!$E$13="九州",B121)))))))))</f>
        <v>0.98199999999999998</v>
      </c>
      <c r="C135" s="29">
        <f>IF(入力!$E$13="北海道",C9,IF(入力!$E$13="東北",C23,IF(入力!$E$13="東京",C37,IF(入力!$E$13="中部",C51,IF(入力!$E$13="北陸",C65,IF(入力!$E$13="関西",C79,IF(入力!$E$13="中国",C93,IF(入力!$E$13="四国",C107,IF(入力!$E$13="九州",C121)))))))))</f>
        <v>0.98199999999999998</v>
      </c>
      <c r="D135" s="29">
        <f>IF(入力!$E$13="北海道",D9,IF(入力!$E$13="東北",D23,IF(入力!$E$13="東京",D37,IF(入力!$E$13="中部",D51,IF(入力!$E$13="北陸",D65,IF(入力!$E$13="関西",D79,IF(入力!$E$13="中国",D93,IF(入力!$E$13="四国",D107,IF(入力!$E$13="九州",D121)))))))))</f>
        <v>0.98199999999999998</v>
      </c>
      <c r="E135" s="29">
        <f>IF(入力!$E$13="北海道",E9,IF(入力!$E$13="東北",E23,IF(入力!$E$13="東京",E37,IF(入力!$E$13="中部",E51,IF(入力!$E$13="北陸",E65,IF(入力!$E$13="関西",E79,IF(入力!$E$13="中国",E93,IF(入力!$E$13="四国",E107,IF(入力!$E$13="九州",E121)))))))))</f>
        <v>0.98199999999999998</v>
      </c>
      <c r="F135" s="29">
        <f>IF(入力!$E$13="北海道",F9,IF(入力!$E$13="東北",F23,IF(入力!$E$13="東京",F37,IF(入力!$E$13="中部",F51,IF(入力!$E$13="北陸",F65,IF(入力!$E$13="関西",F79,IF(入力!$E$13="中国",F93,IF(入力!$E$13="四国",F107,IF(入力!$E$13="九州",F121)))))))))</f>
        <v>0.98199999999999998</v>
      </c>
      <c r="G135" s="29">
        <f>IF(入力!$E$13="北海道",G9,IF(入力!$E$13="東北",G23,IF(入力!$E$13="東京",G37,IF(入力!$E$13="中部",G51,IF(入力!$E$13="北陸",G65,IF(入力!$E$13="関西",G79,IF(入力!$E$13="中国",G93,IF(入力!$E$13="四国",G107,IF(入力!$E$13="九州",G121)))))))))</f>
        <v>0.98</v>
      </c>
      <c r="H135" s="29">
        <f>IF(入力!$E$13="北海道",H9,IF(入力!$E$13="東北",H23,IF(入力!$E$13="東京",H37,IF(入力!$E$13="中部",H51,IF(入力!$E$13="北陸",H65,IF(入力!$E$13="関西",H79,IF(入力!$E$13="中国",H93,IF(入力!$E$13="四国",H107,IF(入力!$E$13="九州",H121)))))))))</f>
        <v>0.96599999999999997</v>
      </c>
      <c r="I135" s="29">
        <f>IF(入力!$E$13="北海道",I9,IF(入力!$E$13="東北",I23,IF(入力!$E$13="東京",I37,IF(入力!$E$13="中部",I51,IF(入力!$E$13="北陸",I65,IF(入力!$E$13="関西",I79,IF(入力!$E$13="中国",I93,IF(入力!$E$13="四国",I107,IF(入力!$E$13="九州",I121)))))))))</f>
        <v>0.93899999999999995</v>
      </c>
      <c r="J135" s="29">
        <f>IF(入力!$E$13="北海道",J9,IF(入力!$E$13="東北",J23,IF(入力!$E$13="東京",J37,IF(入力!$E$13="中部",J51,IF(入力!$E$13="北陸",J65,IF(入力!$E$13="関西",J79,IF(入力!$E$13="中国",J93,IF(入力!$E$13="四国",J107,IF(入力!$E$13="九州",J121)))))))))</f>
        <v>0.86699999999999999</v>
      </c>
      <c r="K135" s="29">
        <f>IF(入力!$E$13="北海道",K9,IF(入力!$E$13="東北",K23,IF(入力!$E$13="東京",K37,IF(入力!$E$13="中部",K51,IF(入力!$E$13="北陸",K65,IF(入力!$E$13="関西",K79,IF(入力!$E$13="中国",K93,IF(入力!$E$13="四国",K107,IF(入力!$E$13="九州",K121)))))))))</f>
        <v>0.78700000000000003</v>
      </c>
      <c r="L135" s="29">
        <f>IF(入力!$E$13="北海道",L9,IF(入力!$E$13="東北",L23,IF(入力!$E$13="東京",L37,IF(入力!$E$13="中部",L51,IF(入力!$E$13="北陸",L65,IF(入力!$E$13="関西",L79,IF(入力!$E$13="中国",L93,IF(入力!$E$13="四国",L107,IF(入力!$E$13="九州",L121)))))))))</f>
        <v>0.69799999999999995</v>
      </c>
      <c r="M135" s="29">
        <f>IF(入力!$E$13="北海道",M9,IF(入力!$E$13="東北",M23,IF(入力!$E$13="東京",M37,IF(入力!$E$13="中部",M51,IF(入力!$E$13="北陸",M65,IF(入力!$E$13="関西",M79,IF(入力!$E$13="中国",M93,IF(入力!$E$13="四国",M107,IF(入力!$E$13="九州",M121)))))))))</f>
        <v>0.57499999999999996</v>
      </c>
      <c r="N135" s="29">
        <f>IF(入力!$E$13="北海道",N9,IF(入力!$E$13="東北",N23,IF(入力!$E$13="東京",N37,IF(入力!$E$13="中部",N51,IF(入力!$E$13="北陸",N65,IF(入力!$E$13="関西",N79,IF(入力!$E$13="中国",N93,IF(入力!$E$13="四国",N107,IF(入力!$E$13="九州",N121)))))))))</f>
        <v>0.46700000000000003</v>
      </c>
    </row>
    <row r="136" spans="1:14" x14ac:dyDescent="0.25">
      <c r="A136" s="24" t="s">
        <v>18</v>
      </c>
      <c r="B136" s="29">
        <f>IF(入力!$E$13="北海道",B10,IF(入力!$E$13="東北",B24,IF(入力!$E$13="東京",B38,IF(入力!$E$13="中部",B52,IF(入力!$E$13="北陸",B66,IF(入力!$E$13="関西",B80,IF(入力!$E$13="中国",B94,IF(入力!$E$13="四国",B108,IF(入力!$E$13="九州",B122)))))))))</f>
        <v>0.91500000000000004</v>
      </c>
      <c r="C136" s="29">
        <f>IF(入力!$E$13="北海道",C10,IF(入力!$E$13="東北",C24,IF(入力!$E$13="東京",C38,IF(入力!$E$13="中部",C52,IF(入力!$E$13="北陸",C66,IF(入力!$E$13="関西",C80,IF(入力!$E$13="中国",C94,IF(入力!$E$13="四国",C108,IF(入力!$E$13="九州",C122)))))))))</f>
        <v>0.91500000000000004</v>
      </c>
      <c r="D136" s="29">
        <f>IF(入力!$E$13="北海道",D10,IF(入力!$E$13="東北",D24,IF(入力!$E$13="東京",D38,IF(入力!$E$13="中部",D52,IF(入力!$E$13="北陸",D66,IF(入力!$E$13="関西",D80,IF(入力!$E$13="中国",D94,IF(入力!$E$13="四国",D108,IF(入力!$E$13="九州",D122)))))))))</f>
        <v>0.91500000000000004</v>
      </c>
      <c r="E136" s="29">
        <f>IF(入力!$E$13="北海道",E10,IF(入力!$E$13="東北",E24,IF(入力!$E$13="東京",E38,IF(入力!$E$13="中部",E52,IF(入力!$E$13="北陸",E66,IF(入力!$E$13="関西",E80,IF(入力!$E$13="中国",E94,IF(入力!$E$13="四国",E108,IF(入力!$E$13="九州",E122)))))))))</f>
        <v>0.91500000000000004</v>
      </c>
      <c r="F136" s="29">
        <f>IF(入力!$E$13="北海道",F10,IF(入力!$E$13="東北",F24,IF(入力!$E$13="東京",F38,IF(入力!$E$13="中部",F52,IF(入力!$E$13="北陸",F66,IF(入力!$E$13="関西",F80,IF(入力!$E$13="中国",F94,IF(入力!$E$13="四国",F108,IF(入力!$E$13="九州",F122)))))))))</f>
        <v>0.91500000000000004</v>
      </c>
      <c r="G136" s="29">
        <f>IF(入力!$E$13="北海道",G10,IF(入力!$E$13="東北",G24,IF(入力!$E$13="東京",G38,IF(入力!$E$13="中部",G52,IF(入力!$E$13="北陸",G66,IF(入力!$E$13="関西",G80,IF(入力!$E$13="中国",G94,IF(入力!$E$13="四国",G108,IF(入力!$E$13="九州",G122)))))))))</f>
        <v>0.91500000000000004</v>
      </c>
      <c r="H136" s="29">
        <f>IF(入力!$E$13="北海道",H10,IF(入力!$E$13="東北",H24,IF(入力!$E$13="東京",H38,IF(入力!$E$13="中部",H52,IF(入力!$E$13="北陸",H66,IF(入力!$E$13="関西",H80,IF(入力!$E$13="中国",H94,IF(入力!$E$13="四国",H108,IF(入力!$E$13="九州",H122)))))))))</f>
        <v>0.91500000000000004</v>
      </c>
      <c r="I136" s="29">
        <f>IF(入力!$E$13="北海道",I10,IF(入力!$E$13="東北",I24,IF(入力!$E$13="東京",I38,IF(入力!$E$13="中部",I52,IF(入力!$E$13="北陸",I66,IF(入力!$E$13="関西",I80,IF(入力!$E$13="中国",I94,IF(入力!$E$13="四国",I108,IF(入力!$E$13="九州",I122)))))))))</f>
        <v>0.82699999999999996</v>
      </c>
      <c r="J136" s="29">
        <f>IF(入力!$E$13="北海道",J10,IF(入力!$E$13="東北",J24,IF(入力!$E$13="東京",J38,IF(入力!$E$13="中部",J52,IF(入力!$E$13="北陸",J66,IF(入力!$E$13="関西",J80,IF(入力!$E$13="中国",J94,IF(入力!$E$13="四国",J108,IF(入力!$E$13="九州",J122)))))))))</f>
        <v>0.78100000000000003</v>
      </c>
      <c r="K136" s="29">
        <f>IF(入力!$E$13="北海道",K10,IF(入力!$E$13="東北",K24,IF(入力!$E$13="東京",K38,IF(入力!$E$13="中部",K52,IF(入力!$E$13="北陸",K66,IF(入力!$E$13="関西",K80,IF(入力!$E$13="中国",K94,IF(入力!$E$13="四国",K108,IF(入力!$E$13="九州",K122)))))))))</f>
        <v>0.73399999999999999</v>
      </c>
      <c r="L136" s="29">
        <f>IF(入力!$E$13="北海道",L10,IF(入力!$E$13="東北",L24,IF(入力!$E$13="東京",L38,IF(入力!$E$13="中部",L52,IF(入力!$E$13="北陸",L66,IF(入力!$E$13="関西",L80,IF(入力!$E$13="中国",L94,IF(入力!$E$13="四国",L108,IF(入力!$E$13="九州",L122)))))))))</f>
        <v>0.64</v>
      </c>
      <c r="M136" s="29">
        <f>IF(入力!$E$13="北海道",M10,IF(入力!$E$13="東北",M24,IF(入力!$E$13="東京",M38,IF(入力!$E$13="中部",M52,IF(入力!$E$13="北陸",M66,IF(入力!$E$13="関西",M80,IF(入力!$E$13="中国",M94,IF(入力!$E$13="四国",M108,IF(入力!$E$13="九州",M122)))))))))</f>
        <v>0.55100000000000005</v>
      </c>
      <c r="N136" s="29">
        <f>IF(入力!$E$13="北海道",N10,IF(入力!$E$13="東北",N24,IF(入力!$E$13="東京",N38,IF(入力!$E$13="中部",N52,IF(入力!$E$13="北陸",N66,IF(入力!$E$13="関西",N80,IF(入力!$E$13="中国",N94,IF(入力!$E$13="四国",N108,IF(入力!$E$13="九州",N122)))))))))</f>
        <v>0.439</v>
      </c>
    </row>
    <row r="137" spans="1:14" x14ac:dyDescent="0.25">
      <c r="A137" s="24" t="s">
        <v>19</v>
      </c>
      <c r="B137" s="29">
        <f>IF(入力!$E$13="北海道",B11,IF(入力!$E$13="東北",B25,IF(入力!$E$13="東京",B39,IF(入力!$E$13="中部",B53,IF(入力!$E$13="北陸",B67,IF(入力!$E$13="関西",B81,IF(入力!$E$13="中国",B95,IF(入力!$E$13="四国",B109,IF(入力!$E$13="九州",B123)))))))))</f>
        <v>0.97599999999999998</v>
      </c>
      <c r="C137" s="29">
        <f>IF(入力!$E$13="北海道",C11,IF(入力!$E$13="東北",C25,IF(入力!$E$13="東京",C39,IF(入力!$E$13="中部",C53,IF(入力!$E$13="北陸",C67,IF(入力!$E$13="関西",C81,IF(入力!$E$13="中国",C95,IF(入力!$E$13="四国",C109,IF(入力!$E$13="九州",C123)))))))))</f>
        <v>0.95</v>
      </c>
      <c r="D137" s="29">
        <f>IF(入力!$E$13="北海道",D11,IF(入力!$E$13="東北",D25,IF(入力!$E$13="東京",D39,IF(入力!$E$13="中部",D53,IF(入力!$E$13="北陸",D67,IF(入力!$E$13="関西",D81,IF(入力!$E$13="中国",D95,IF(入力!$E$13="四国",D109,IF(入力!$E$13="九州",D123)))))))))</f>
        <v>0.91800000000000004</v>
      </c>
      <c r="E137" s="29">
        <f>IF(入力!$E$13="北海道",E11,IF(入力!$E$13="東北",E25,IF(入力!$E$13="東京",E39,IF(入力!$E$13="中部",E53,IF(入力!$E$13="北陸",E67,IF(入力!$E$13="関西",E81,IF(入力!$E$13="中国",E95,IF(入力!$E$13="四国",E109,IF(入力!$E$13="九州",E123)))))))))</f>
        <v>0.876</v>
      </c>
      <c r="F137" s="29">
        <f>IF(入力!$E$13="北海道",F11,IF(入力!$E$13="東北",F25,IF(入力!$E$13="東京",F39,IF(入力!$E$13="中部",F53,IF(入力!$E$13="北陸",F67,IF(入力!$E$13="関西",F81,IF(入力!$E$13="中国",F95,IF(入力!$E$13="四国",F109,IF(入力!$E$13="九州",F123)))))))))</f>
        <v>0.83799999999999997</v>
      </c>
      <c r="G137" s="29">
        <f>IF(入力!$E$13="北海道",G11,IF(入力!$E$13="東北",G25,IF(入力!$E$13="東京",G39,IF(入力!$E$13="中部",G53,IF(入力!$E$13="北陸",G67,IF(入力!$E$13="関西",G81,IF(入力!$E$13="中国",G95,IF(入力!$E$13="四国",G109,IF(入力!$E$13="九州",G123)))))))))</f>
        <v>0.79600000000000004</v>
      </c>
      <c r="H137" s="29">
        <f>IF(入力!$E$13="北海道",H11,IF(入力!$E$13="東北",H25,IF(入力!$E$13="東京",H39,IF(入力!$E$13="中部",H53,IF(入力!$E$13="北陸",H67,IF(入力!$E$13="関西",H81,IF(入力!$E$13="中国",H95,IF(入力!$E$13="四国",H109,IF(入力!$E$13="九州",H123)))))))))</f>
        <v>0.73499999999999999</v>
      </c>
      <c r="I137" s="29">
        <f>IF(入力!$E$13="北海道",I11,IF(入力!$E$13="東北",I25,IF(入力!$E$13="東京",I39,IF(入力!$E$13="中部",I53,IF(入力!$E$13="北陸",I67,IF(入力!$E$13="関西",I81,IF(入力!$E$13="中国",I95,IF(入力!$E$13="四国",I109,IF(入力!$E$13="九州",I123)))))))))</f>
        <v>0.67800000000000005</v>
      </c>
      <c r="J137" s="29">
        <f>IF(入力!$E$13="北海道",J11,IF(入力!$E$13="東北",J25,IF(入力!$E$13="東京",J39,IF(入力!$E$13="中部",J53,IF(入力!$E$13="北陸",J67,IF(入力!$E$13="関西",J81,IF(入力!$E$13="中国",J95,IF(入力!$E$13="四国",J109,IF(入力!$E$13="九州",J123)))))))))</f>
        <v>0.61</v>
      </c>
      <c r="K137" s="29">
        <f>IF(入力!$E$13="北海道",K11,IF(入力!$E$13="東北",K25,IF(入力!$E$13="東京",K39,IF(入力!$E$13="中部",K53,IF(入力!$E$13="北陸",K67,IF(入力!$E$13="関西",K81,IF(入力!$E$13="中国",K95,IF(入力!$E$13="四国",K109,IF(入力!$E$13="九州",K123)))))))))</f>
        <v>0.53200000000000003</v>
      </c>
      <c r="L137" s="29">
        <f>IF(入力!$E$13="北海道",L11,IF(入力!$E$13="東北",L25,IF(入力!$E$13="東京",L39,IF(入力!$E$13="中部",L53,IF(入力!$E$13="北陸",L67,IF(入力!$E$13="関西",L81,IF(入力!$E$13="中国",L95,IF(入力!$E$13="四国",L109,IF(入力!$E$13="九州",L123)))))))))</f>
        <v>0.46100000000000002</v>
      </c>
      <c r="M137" s="29">
        <f>IF(入力!$E$13="北海道",M11,IF(入力!$E$13="東北",M25,IF(入力!$E$13="東京",M39,IF(入力!$E$13="中部",M53,IF(入力!$E$13="北陸",M67,IF(入力!$E$13="関西",M81,IF(入力!$E$13="中国",M95,IF(入力!$E$13="四国",M109,IF(入力!$E$13="九州",M123)))))))))</f>
        <v>0.372</v>
      </c>
      <c r="N137" s="29">
        <f>IF(入力!$E$13="北海道",N11,IF(入力!$E$13="東北",N25,IF(入力!$E$13="東京",N39,IF(入力!$E$13="中部",N53,IF(入力!$E$13="北陸",N67,IF(入力!$E$13="関西",N81,IF(入力!$E$13="中国",N95,IF(入力!$E$13="四国",N109,IF(入力!$E$13="九州",N123)))))))))</f>
        <v>0.29799999999999999</v>
      </c>
    </row>
    <row r="138" spans="1:14" x14ac:dyDescent="0.25">
      <c r="A138" s="24" t="s">
        <v>20</v>
      </c>
      <c r="B138" s="29">
        <f>IF(入力!$E$13="北海道",B12,IF(入力!$E$13="東北",B26,IF(入力!$E$13="東京",B40,IF(入力!$E$13="中部",B54,IF(入力!$E$13="北陸",B68,IF(入力!$E$13="関西",B82,IF(入力!$E$13="中国",B96,IF(入力!$E$13="四国",B110,IF(入力!$E$13="九州",B124)))))))))</f>
        <v>0.93200000000000005</v>
      </c>
      <c r="C138" s="29">
        <f>IF(入力!$E$13="北海道",C12,IF(入力!$E$13="東北",C26,IF(入力!$E$13="東京",C40,IF(入力!$E$13="中部",C54,IF(入力!$E$13="北陸",C68,IF(入力!$E$13="関西",C82,IF(入力!$E$13="中国",C96,IF(入力!$E$13="四国",C110,IF(入力!$E$13="九州",C124)))))))))</f>
        <v>0.93200000000000005</v>
      </c>
      <c r="D138" s="29">
        <f>IF(入力!$E$13="北海道",D12,IF(入力!$E$13="東北",D26,IF(入力!$E$13="東京",D40,IF(入力!$E$13="中部",D54,IF(入力!$E$13="北陸",D68,IF(入力!$E$13="関西",D82,IF(入力!$E$13="中国",D96,IF(入力!$E$13="四国",D110,IF(入力!$E$13="九州",D124)))))))))</f>
        <v>0.93200000000000005</v>
      </c>
      <c r="E138" s="29">
        <f>IF(入力!$E$13="北海道",E12,IF(入力!$E$13="東北",E26,IF(入力!$E$13="東京",E40,IF(入力!$E$13="中部",E54,IF(入力!$E$13="北陸",E68,IF(入力!$E$13="関西",E82,IF(入力!$E$13="中国",E96,IF(入力!$E$13="四国",E110,IF(入力!$E$13="九州",E124)))))))))</f>
        <v>0.92700000000000005</v>
      </c>
      <c r="F138" s="29">
        <f>IF(入力!$E$13="北海道",F12,IF(入力!$E$13="東北",F26,IF(入力!$E$13="東京",F40,IF(入力!$E$13="中部",F54,IF(入力!$E$13="北陸",F68,IF(入力!$E$13="関西",F82,IF(入力!$E$13="中国",F96,IF(入力!$E$13="四国",F110,IF(入力!$E$13="九州",F124)))))))))</f>
        <v>0.91300000000000003</v>
      </c>
      <c r="G138" s="29">
        <f>IF(入力!$E$13="北海道",G12,IF(入力!$E$13="東北",G26,IF(入力!$E$13="東京",G40,IF(入力!$E$13="中部",G54,IF(入力!$E$13="北陸",G68,IF(入力!$E$13="関西",G82,IF(入力!$E$13="中国",G96,IF(入力!$E$13="四国",G110,IF(入力!$E$13="九州",G124)))))))))</f>
        <v>0.88800000000000001</v>
      </c>
      <c r="H138" s="29">
        <f>IF(入力!$E$13="北海道",H12,IF(入力!$E$13="東北",H26,IF(入力!$E$13="東京",H40,IF(入力!$E$13="中部",H54,IF(入力!$E$13="北陸",H68,IF(入力!$E$13="関西",H82,IF(入力!$E$13="中国",H96,IF(入力!$E$13="四国",H110,IF(入力!$E$13="九州",H124)))))))))</f>
        <v>0.85899999999999999</v>
      </c>
      <c r="I138" s="29">
        <f>IF(入力!$E$13="北海道",I12,IF(入力!$E$13="東北",I26,IF(入力!$E$13="東京",I40,IF(入力!$E$13="中部",I54,IF(入力!$E$13="北陸",I68,IF(入力!$E$13="関西",I82,IF(入力!$E$13="中国",I96,IF(入力!$E$13="四国",I110,IF(入力!$E$13="九州",I124)))))))))</f>
        <v>0.82099999999999995</v>
      </c>
      <c r="J138" s="29">
        <f>IF(入力!$E$13="北海道",J12,IF(入力!$E$13="東北",J26,IF(入力!$E$13="東京",J40,IF(入力!$E$13="中部",J54,IF(入力!$E$13="北陸",J68,IF(入力!$E$13="関西",J82,IF(入力!$E$13="中国",J96,IF(入力!$E$13="四国",J110,IF(入力!$E$13="九州",J124)))))))))</f>
        <v>0.76900000000000002</v>
      </c>
      <c r="K138" s="29">
        <f>IF(入力!$E$13="北海道",K12,IF(入力!$E$13="東北",K26,IF(入力!$E$13="東京",K40,IF(入力!$E$13="中部",K54,IF(入力!$E$13="北陸",K68,IF(入力!$E$13="関西",K82,IF(入力!$E$13="中国",K96,IF(入力!$E$13="四国",K110,IF(入力!$E$13="九州",K124)))))))))</f>
        <v>0.71099999999999997</v>
      </c>
      <c r="L138" s="29">
        <f>IF(入力!$E$13="北海道",L12,IF(入力!$E$13="東北",L26,IF(入力!$E$13="東京",L40,IF(入力!$E$13="中部",L54,IF(入力!$E$13="北陸",L68,IF(入力!$E$13="関西",L82,IF(入力!$E$13="中国",L96,IF(入力!$E$13="四国",L110,IF(入力!$E$13="九州",L124)))))))))</f>
        <v>0.64400000000000002</v>
      </c>
      <c r="M138" s="29">
        <f>IF(入力!$E$13="北海道",M12,IF(入力!$E$13="東北",M26,IF(入力!$E$13="東京",M40,IF(入力!$E$13="中部",M54,IF(入力!$E$13="北陸",M68,IF(入力!$E$13="関西",M82,IF(入力!$E$13="中国",M96,IF(入力!$E$13="四国",M110,IF(入力!$E$13="九州",M124)))))))))</f>
        <v>0.56599999999999995</v>
      </c>
      <c r="N138" s="29">
        <f>IF(入力!$E$13="北海道",N12,IF(入力!$E$13="東北",N26,IF(入力!$E$13="東京",N40,IF(入力!$E$13="中部",N54,IF(入力!$E$13="北陸",N68,IF(入力!$E$13="関西",N82,IF(入力!$E$13="中国",N96,IF(入力!$E$13="四国",N110,IF(入力!$E$13="九州",N124)))))))))</f>
        <v>0.48599999999999999</v>
      </c>
    </row>
    <row r="139" spans="1:14" x14ac:dyDescent="0.25">
      <c r="A139" s="24" t="s">
        <v>21</v>
      </c>
      <c r="B139" s="29">
        <f>IF(入力!$E$13="北海道",B13,IF(入力!$E$13="東北",B27,IF(入力!$E$13="東京",B41,IF(入力!$E$13="中部",B55,IF(入力!$E$13="北陸",B69,IF(入力!$E$13="関西",B83,IF(入力!$E$13="中国",B97,IF(入力!$E$13="四国",B111,IF(入力!$E$13="九州",B125)))))))))</f>
        <v>0.998</v>
      </c>
      <c r="C139" s="29">
        <f>IF(入力!$E$13="北海道",C13,IF(入力!$E$13="東北",C27,IF(入力!$E$13="東京",C41,IF(入力!$E$13="中部",C55,IF(入力!$E$13="北陸",C69,IF(入力!$E$13="関西",C83,IF(入力!$E$13="中国",C97,IF(入力!$E$13="四国",C111,IF(入力!$E$13="九州",C125)))))))))</f>
        <v>0.99399999999999999</v>
      </c>
      <c r="D139" s="29">
        <f>IF(入力!$E$13="北海道",D13,IF(入力!$E$13="東北",D27,IF(入力!$E$13="東京",D41,IF(入力!$E$13="中部",D55,IF(入力!$E$13="北陸",D69,IF(入力!$E$13="関西",D83,IF(入力!$E$13="中国",D97,IF(入力!$E$13="四国",D111,IF(入力!$E$13="九州",D125)))))))))</f>
        <v>0.98199999999999998</v>
      </c>
      <c r="E139" s="29">
        <f>IF(入力!$E$13="北海道",E13,IF(入力!$E$13="東北",E27,IF(入力!$E$13="東京",E41,IF(入力!$E$13="中部",E55,IF(入力!$E$13="北陸",E69,IF(入力!$E$13="関西",E83,IF(入力!$E$13="中国",E97,IF(入力!$E$13="四国",E111,IF(入力!$E$13="九州",E125)))))))))</f>
        <v>0.95699999999999996</v>
      </c>
      <c r="F139" s="29">
        <f>IF(入力!$E$13="北海道",F13,IF(入力!$E$13="東北",F27,IF(入力!$E$13="東京",F41,IF(入力!$E$13="中部",F55,IF(入力!$E$13="北陸",F69,IF(入力!$E$13="関西",F83,IF(入力!$E$13="中国",F97,IF(入力!$E$13="四国",F111,IF(入力!$E$13="九州",F125)))))))))</f>
        <v>0.93500000000000005</v>
      </c>
      <c r="G139" s="29">
        <f>IF(入力!$E$13="北海道",G13,IF(入力!$E$13="東北",G27,IF(入力!$E$13="東京",G41,IF(入力!$E$13="中部",G55,IF(入力!$E$13="北陸",G69,IF(入力!$E$13="関西",G83,IF(入力!$E$13="中国",G97,IF(入力!$E$13="四国",G111,IF(入力!$E$13="九州",G125)))))))))</f>
        <v>0.90700000000000003</v>
      </c>
      <c r="H139" s="29">
        <f>IF(入力!$E$13="北海道",H13,IF(入力!$E$13="東北",H27,IF(入力!$E$13="東京",H41,IF(入力!$E$13="中部",H55,IF(入力!$E$13="北陸",H69,IF(入力!$E$13="関西",H83,IF(入力!$E$13="中国",H97,IF(入力!$E$13="四国",H111,IF(入力!$E$13="九州",H125)))))))))</f>
        <v>0.85499999999999998</v>
      </c>
      <c r="I139" s="29">
        <f>IF(入力!$E$13="北海道",I13,IF(入力!$E$13="東北",I27,IF(入力!$E$13="東京",I41,IF(入力!$E$13="中部",I55,IF(入力!$E$13="北陸",I69,IF(入力!$E$13="関西",I83,IF(入力!$E$13="中国",I97,IF(入力!$E$13="四国",I111,IF(入力!$E$13="九州",I125)))))))))</f>
        <v>0.81</v>
      </c>
      <c r="J139" s="29">
        <f>IF(入力!$E$13="北海道",J13,IF(入力!$E$13="東北",J27,IF(入力!$E$13="東京",J41,IF(入力!$E$13="中部",J55,IF(入力!$E$13="北陸",J69,IF(入力!$E$13="関西",J83,IF(入力!$E$13="中国",J97,IF(入力!$E$13="四国",J111,IF(入力!$E$13="九州",J125)))))))))</f>
        <v>0.74399999999999999</v>
      </c>
      <c r="K139" s="29">
        <f>IF(入力!$E$13="北海道",K13,IF(入力!$E$13="東北",K27,IF(入力!$E$13="東京",K41,IF(入力!$E$13="中部",K55,IF(入力!$E$13="北陸",K69,IF(入力!$E$13="関西",K83,IF(入力!$E$13="中国",K97,IF(入力!$E$13="四国",K111,IF(入力!$E$13="九州",K125)))))))))</f>
        <v>0.66800000000000004</v>
      </c>
      <c r="L139" s="29">
        <f>IF(入力!$E$13="北海道",L13,IF(入力!$E$13="東北",L27,IF(入力!$E$13="東京",L41,IF(入力!$E$13="中部",L55,IF(入力!$E$13="北陸",L69,IF(入力!$E$13="関西",L83,IF(入力!$E$13="中国",L97,IF(入力!$E$13="四国",L111,IF(入力!$E$13="九州",L125)))))))))</f>
        <v>0.60199999999999998</v>
      </c>
      <c r="M139" s="29">
        <f>IF(入力!$E$13="北海道",M13,IF(入力!$E$13="東北",M27,IF(入力!$E$13="東京",M41,IF(入力!$E$13="中部",M55,IF(入力!$E$13="北陸",M69,IF(入力!$E$13="関西",M83,IF(入力!$E$13="中国",M97,IF(入力!$E$13="四国",M111,IF(入力!$E$13="九州",M125)))))))))</f>
        <v>0.51100000000000001</v>
      </c>
      <c r="N139" s="29">
        <f>IF(入力!$E$13="北海道",N13,IF(入力!$E$13="東北",N27,IF(入力!$E$13="東京",N41,IF(入力!$E$13="中部",N55,IF(入力!$E$13="北陸",N69,IF(入力!$E$13="関西",N83,IF(入力!$E$13="中国",N97,IF(入力!$E$13="四国",N111,IF(入力!$E$13="九州",N125)))))))))</f>
        <v>0.436</v>
      </c>
    </row>
    <row r="140" spans="1:14" x14ac:dyDescent="0.25">
      <c r="A140" s="24" t="s">
        <v>22</v>
      </c>
      <c r="B140" s="29">
        <f>IF(入力!$E$13="北海道",B14,IF(入力!$E$13="東北",B28,IF(入力!$E$13="東京",B42,IF(入力!$E$13="中部",B56,IF(入力!$E$13="北陸",B70,IF(入力!$E$13="関西",B84,IF(入力!$E$13="中国",B98,IF(入力!$E$13="四国",B112,IF(入力!$E$13="九州",B126)))))))))</f>
        <v>0.97799999999999998</v>
      </c>
      <c r="C140" s="29">
        <f>IF(入力!$E$13="北海道",C14,IF(入力!$E$13="東北",C28,IF(入力!$E$13="東京",C42,IF(入力!$E$13="中部",C56,IF(入力!$E$13="北陸",C70,IF(入力!$E$13="関西",C84,IF(入力!$E$13="中国",C98,IF(入力!$E$13="四国",C112,IF(入力!$E$13="九州",C126)))))))))</f>
        <v>0.97799999999999998</v>
      </c>
      <c r="D140" s="29">
        <f>IF(入力!$E$13="北海道",D14,IF(入力!$E$13="東北",D28,IF(入力!$E$13="東京",D42,IF(入力!$E$13="中部",D56,IF(入力!$E$13="北陸",D70,IF(入力!$E$13="関西",D84,IF(入力!$E$13="中国",D98,IF(入力!$E$13="四国",D112,IF(入力!$E$13="九州",D126)))))))))</f>
        <v>0.97</v>
      </c>
      <c r="E140" s="29">
        <f>IF(入力!$E$13="北海道",E14,IF(入力!$E$13="東北",E28,IF(入力!$E$13="東京",E42,IF(入力!$E$13="中部",E56,IF(入力!$E$13="北陸",E70,IF(入力!$E$13="関西",E84,IF(入力!$E$13="中国",E98,IF(入力!$E$13="四国",E112,IF(入力!$E$13="九州",E126)))))))))</f>
        <v>0.94799999999999995</v>
      </c>
      <c r="F140" s="29">
        <f>IF(入力!$E$13="北海道",F14,IF(入力!$E$13="東北",F28,IF(入力!$E$13="東京",F42,IF(入力!$E$13="中部",F56,IF(入力!$E$13="北陸",F70,IF(入力!$E$13="関西",F84,IF(入力!$E$13="中国",F98,IF(入力!$E$13="四国",F112,IF(入力!$E$13="九州",F126)))))))))</f>
        <v>0.92700000000000005</v>
      </c>
      <c r="G140" s="29">
        <f>IF(入力!$E$13="北海道",G14,IF(入力!$E$13="東北",G28,IF(入力!$E$13="東京",G42,IF(入力!$E$13="中部",G56,IF(入力!$E$13="北陸",G70,IF(入力!$E$13="関西",G84,IF(入力!$E$13="中国",G98,IF(入力!$E$13="四国",G112,IF(入力!$E$13="九州",G126)))))))))</f>
        <v>0.89800000000000002</v>
      </c>
      <c r="H140" s="29">
        <f>IF(入力!$E$13="北海道",H14,IF(入力!$E$13="東北",H28,IF(入力!$E$13="東京",H42,IF(入力!$E$13="中部",H56,IF(入力!$E$13="北陸",H70,IF(入力!$E$13="関西",H84,IF(入力!$E$13="中国",H98,IF(入力!$E$13="四国",H112,IF(入力!$E$13="九州",H126)))))))))</f>
        <v>0.84699999999999998</v>
      </c>
      <c r="I140" s="29">
        <f>IF(入力!$E$13="北海道",I14,IF(入力!$E$13="東北",I28,IF(入力!$E$13="東京",I42,IF(入力!$E$13="中部",I56,IF(入力!$E$13="北陸",I70,IF(入力!$E$13="関西",I84,IF(入力!$E$13="中国",I98,IF(入力!$E$13="四国",I112,IF(入力!$E$13="九州",I126)))))))))</f>
        <v>0.8</v>
      </c>
      <c r="J140" s="29">
        <f>IF(入力!$E$13="北海道",J14,IF(入力!$E$13="東北",J28,IF(入力!$E$13="東京",J42,IF(入力!$E$13="中部",J56,IF(入力!$E$13="北陸",J70,IF(入力!$E$13="関西",J84,IF(入力!$E$13="中国",J98,IF(入力!$E$13="四国",J112,IF(入力!$E$13="九州",J126)))))))))</f>
        <v>0.73099999999999998</v>
      </c>
      <c r="K140" s="29">
        <f>IF(入力!$E$13="北海道",K14,IF(入力!$E$13="東北",K28,IF(入力!$E$13="東京",K42,IF(入力!$E$13="中部",K56,IF(入力!$E$13="北陸",K70,IF(入力!$E$13="関西",K84,IF(入力!$E$13="中国",K98,IF(入力!$E$13="四国",K112,IF(入力!$E$13="九州",K126)))))))))</f>
        <v>0.65100000000000002</v>
      </c>
      <c r="L140" s="29">
        <f>IF(入力!$E$13="北海道",L14,IF(入力!$E$13="東北",L28,IF(入力!$E$13="東京",L42,IF(入力!$E$13="中部",L56,IF(入力!$E$13="北陸",L70,IF(入力!$E$13="関西",L84,IF(入力!$E$13="中国",L98,IF(入力!$E$13="四国",L112,IF(入力!$E$13="九州",L126)))))))))</f>
        <v>0.57799999999999996</v>
      </c>
      <c r="M140" s="29">
        <f>IF(入力!$E$13="北海道",M14,IF(入力!$E$13="東北",M28,IF(入力!$E$13="東京",M42,IF(入力!$E$13="中部",M56,IF(入力!$E$13="北陸",M70,IF(入力!$E$13="関西",M84,IF(入力!$E$13="中国",M98,IF(入力!$E$13="四国",M112,IF(入力!$E$13="九州",M126)))))))))</f>
        <v>0.47899999999999998</v>
      </c>
      <c r="N140" s="29">
        <f>IF(入力!$E$13="北海道",N14,IF(入力!$E$13="東北",N28,IF(入力!$E$13="東京",N42,IF(入力!$E$13="中部",N56,IF(入力!$E$13="北陸",N70,IF(入力!$E$13="関西",N84,IF(入力!$E$13="中国",N98,IF(入力!$E$13="四国",N112,IF(入力!$E$13="九州",N126)))))))))</f>
        <v>0.39700000000000002</v>
      </c>
    </row>
    <row r="141" spans="1:14" x14ac:dyDescent="0.25">
      <c r="A141" s="24" t="s">
        <v>23</v>
      </c>
      <c r="B141" s="29">
        <f>IF(入力!$E$13="北海道",B15,IF(入力!$E$13="東北",B29,IF(入力!$E$13="東京",B43,IF(入力!$E$13="中部",B57,IF(入力!$E$13="北陸",B71,IF(入力!$E$13="関西",B85,IF(入力!$E$13="中国",B99,IF(入力!$E$13="四国",B113,IF(入力!$E$13="九州",B127)))))))))</f>
        <v>0.93100000000000005</v>
      </c>
      <c r="C141" s="29">
        <f>IF(入力!$E$13="北海道",C15,IF(入力!$E$13="東北",C29,IF(入力!$E$13="東京",C43,IF(入力!$E$13="中部",C57,IF(入力!$E$13="北陸",C71,IF(入力!$E$13="関西",C85,IF(入力!$E$13="中国",C99,IF(入力!$E$13="四国",C113,IF(入力!$E$13="九州",C127)))))))))</f>
        <v>0.92700000000000005</v>
      </c>
      <c r="D141" s="29">
        <f>IF(入力!$E$13="北海道",D15,IF(入力!$E$13="東北",D29,IF(入力!$E$13="東京",D43,IF(入力!$E$13="中部",D57,IF(入力!$E$13="北陸",D71,IF(入力!$E$13="関西",D85,IF(入力!$E$13="中国",D99,IF(入力!$E$13="四国",D113,IF(入力!$E$13="九州",D127)))))))))</f>
        <v>0.91600000000000004</v>
      </c>
      <c r="E141" s="29">
        <f>IF(入力!$E$13="北海道",E15,IF(入力!$E$13="東北",E29,IF(入力!$E$13="東京",E43,IF(入力!$E$13="中部",E57,IF(入力!$E$13="北陸",E71,IF(入力!$E$13="関西",E85,IF(入力!$E$13="中国",E99,IF(入力!$E$13="四国",E113,IF(入力!$E$13="九州",E127)))))))))</f>
        <v>0.89400000000000002</v>
      </c>
      <c r="F141" s="29">
        <f>IF(入力!$E$13="北海道",F15,IF(入力!$E$13="東北",F29,IF(入力!$E$13="東京",F43,IF(入力!$E$13="中部",F57,IF(入力!$E$13="北陸",F71,IF(入力!$E$13="関西",F85,IF(入力!$E$13="中国",F99,IF(入力!$E$13="四国",F113,IF(入力!$E$13="九州",F127)))))))))</f>
        <v>0.87</v>
      </c>
      <c r="G141" s="29">
        <f>IF(入力!$E$13="北海道",G15,IF(入力!$E$13="東北",G29,IF(入力!$E$13="東京",G43,IF(入力!$E$13="中部",G57,IF(入力!$E$13="北陸",G71,IF(入力!$E$13="関西",G85,IF(入力!$E$13="中国",G99,IF(入力!$E$13="四国",G113,IF(入力!$E$13="九州",G127)))))))))</f>
        <v>0.83699999999999997</v>
      </c>
      <c r="H141" s="29">
        <f>IF(入力!$E$13="北海道",H15,IF(入力!$E$13="東北",H29,IF(入力!$E$13="東京",H43,IF(入力!$E$13="中部",H57,IF(入力!$E$13="北陸",H71,IF(入力!$E$13="関西",H85,IF(入力!$E$13="中国",H99,IF(入力!$E$13="四国",H113,IF(入力!$E$13="九州",H127)))))))))</f>
        <v>0.79200000000000004</v>
      </c>
      <c r="I141" s="29">
        <f>IF(入力!$E$13="北海道",I15,IF(入力!$E$13="東北",I29,IF(入力!$E$13="東京",I43,IF(入力!$E$13="中部",I57,IF(入力!$E$13="北陸",I71,IF(入力!$E$13="関西",I85,IF(入力!$E$13="中国",I99,IF(入力!$E$13="四国",I113,IF(入力!$E$13="九州",I127)))))))))</f>
        <v>0.745</v>
      </c>
      <c r="J141" s="29">
        <f>IF(入力!$E$13="北海道",J15,IF(入力!$E$13="東北",J29,IF(入力!$E$13="東京",J43,IF(入力!$E$13="中部",J57,IF(入力!$E$13="北陸",J71,IF(入力!$E$13="関西",J85,IF(入力!$E$13="中国",J99,IF(入力!$E$13="四国",J113,IF(入力!$E$13="九州",J127)))))))))</f>
        <v>0.68300000000000005</v>
      </c>
      <c r="K141" s="29">
        <f>IF(入力!$E$13="北海道",K15,IF(入力!$E$13="東北",K29,IF(入力!$E$13="東京",K43,IF(入力!$E$13="中部",K57,IF(入力!$E$13="北陸",K71,IF(入力!$E$13="関西",K85,IF(入力!$E$13="中国",K99,IF(入力!$E$13="四国",K113,IF(入力!$E$13="九州",K127)))))))))</f>
        <v>0.61299999999999999</v>
      </c>
      <c r="L141" s="29">
        <f>IF(入力!$E$13="北海道",L15,IF(入力!$E$13="東北",L29,IF(入力!$E$13="東京",L43,IF(入力!$E$13="中部",L57,IF(入力!$E$13="北陸",L71,IF(入力!$E$13="関西",L85,IF(入力!$E$13="中国",L99,IF(入力!$E$13="四国",L113,IF(入力!$E$13="九州",L127)))))))))</f>
        <v>0.54300000000000004</v>
      </c>
      <c r="M141" s="29">
        <f>IF(入力!$E$13="北海道",M15,IF(入力!$E$13="東北",M29,IF(入力!$E$13="東京",M43,IF(入力!$E$13="中部",M57,IF(入力!$E$13="北陸",M71,IF(入力!$E$13="関西",M85,IF(入力!$E$13="中国",M99,IF(入力!$E$13="四国",M113,IF(入力!$E$13="九州",M127)))))))))</f>
        <v>0.45500000000000002</v>
      </c>
      <c r="N141" s="29">
        <f>IF(入力!$E$13="北海道",N15,IF(入力!$E$13="東北",N29,IF(入力!$E$13="東京",N43,IF(入力!$E$13="中部",N57,IF(入力!$E$13="北陸",N71,IF(入力!$E$13="関西",N85,IF(入力!$E$13="中国",N99,IF(入力!$E$13="四国",N113,IF(入力!$E$13="九州",N127)))))))))</f>
        <v>0.377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</vt:lpstr>
      <vt:lpstr>計算用(期待容量)</vt:lpstr>
      <vt:lpstr>計算用(応札容量)</vt:lpstr>
      <vt:lpstr>調整係数一覧</vt:lpstr>
      <vt:lpstr>入力!Print_Area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2020-03-09T02:01:59Z</dcterms:modified>
</cp:coreProperties>
</file>