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Password="B63D" lockStructure="1"/>
  <bookViews>
    <workbookView xWindow="0" yWindow="0" windowWidth="20490" windowHeight="8775"/>
  </bookViews>
  <sheets>
    <sheet name="入力" sheetId="1" r:id="rId1"/>
    <sheet name="リスト" sheetId="4" state="hidden" r:id="rId2"/>
    <sheet name="計算用(期待容量)" sheetId="2" state="hidden" r:id="rId3"/>
    <sheet name="計算用(応札容量)" sheetId="3" state="hidden" r:id="rId4"/>
  </sheets>
  <calcPr calcId="152511" concurrentCalc="0" concurrentManualCount="4"/>
</workbook>
</file>

<file path=xl/calcChain.xml><?xml version="1.0" encoding="utf-8"?>
<calcChain xmlns="http://schemas.openxmlformats.org/spreadsheetml/2006/main">
  <c r="B52" i="2" l="1"/>
  <c r="B53" i="2"/>
  <c r="B54" i="2"/>
  <c r="B55" i="2"/>
  <c r="B56" i="2"/>
  <c r="B57" i="2"/>
  <c r="B58" i="2"/>
  <c r="B59" i="2"/>
  <c r="B60" i="2"/>
  <c r="B61" i="2"/>
  <c r="B62" i="2"/>
  <c r="B63" i="2"/>
  <c r="B66" i="2"/>
  <c r="C52" i="2"/>
  <c r="C53" i="2"/>
  <c r="C54" i="2"/>
  <c r="C55" i="2"/>
  <c r="C56" i="2"/>
  <c r="C57" i="2"/>
  <c r="C58" i="2"/>
  <c r="C59" i="2"/>
  <c r="C60" i="2"/>
  <c r="C61" i="2"/>
  <c r="C62" i="2"/>
  <c r="C63" i="2"/>
  <c r="C66" i="2"/>
  <c r="D52" i="2"/>
  <c r="D53" i="2"/>
  <c r="D54" i="2"/>
  <c r="D55" i="2"/>
  <c r="D56" i="2"/>
  <c r="D57" i="2"/>
  <c r="D58" i="2"/>
  <c r="D59" i="2"/>
  <c r="D60" i="2"/>
  <c r="D61" i="2"/>
  <c r="D62" i="2"/>
  <c r="D63" i="2"/>
  <c r="D66" i="2"/>
  <c r="E52" i="2"/>
  <c r="E53" i="2"/>
  <c r="E54" i="2"/>
  <c r="E55" i="2"/>
  <c r="E56" i="2"/>
  <c r="E57" i="2"/>
  <c r="E58" i="2"/>
  <c r="E59" i="2"/>
  <c r="E60" i="2"/>
  <c r="E61" i="2"/>
  <c r="E62" i="2"/>
  <c r="E63" i="2"/>
  <c r="E66" i="2"/>
  <c r="F52" i="2"/>
  <c r="F53" i="2"/>
  <c r="F54" i="2"/>
  <c r="F55" i="2"/>
  <c r="F56" i="2"/>
  <c r="F57" i="2"/>
  <c r="F58" i="2"/>
  <c r="F59" i="2"/>
  <c r="F60" i="2"/>
  <c r="F61" i="2"/>
  <c r="F62" i="2"/>
  <c r="F63" i="2"/>
  <c r="F66" i="2"/>
  <c r="G52" i="2"/>
  <c r="G53" i="2"/>
  <c r="G54" i="2"/>
  <c r="G55" i="2"/>
  <c r="G56" i="2"/>
  <c r="G57" i="2"/>
  <c r="G58" i="2"/>
  <c r="G59" i="2"/>
  <c r="G60" i="2"/>
  <c r="G61" i="2"/>
  <c r="G62" i="2"/>
  <c r="G63" i="2"/>
  <c r="G66" i="2"/>
  <c r="H52" i="2"/>
  <c r="H53" i="2"/>
  <c r="H54" i="2"/>
  <c r="H55" i="2"/>
  <c r="H56" i="2"/>
  <c r="H57" i="2"/>
  <c r="H58" i="2"/>
  <c r="H59" i="2"/>
  <c r="H60" i="2"/>
  <c r="H61" i="2"/>
  <c r="H62" i="2"/>
  <c r="H63" i="2"/>
  <c r="H66" i="2"/>
  <c r="I52" i="2"/>
  <c r="I53" i="2"/>
  <c r="I54" i="2"/>
  <c r="I55" i="2"/>
  <c r="I56" i="2"/>
  <c r="I57" i="2"/>
  <c r="I58" i="2"/>
  <c r="I59" i="2"/>
  <c r="I60" i="2"/>
  <c r="I61" i="2"/>
  <c r="I62" i="2"/>
  <c r="I63" i="2"/>
  <c r="I66" i="2"/>
  <c r="J52" i="2"/>
  <c r="J53" i="2"/>
  <c r="J54" i="2"/>
  <c r="J55" i="2"/>
  <c r="J56" i="2"/>
  <c r="J57" i="2"/>
  <c r="J58" i="2"/>
  <c r="J59" i="2"/>
  <c r="J60" i="2"/>
  <c r="J61" i="2"/>
  <c r="J62" i="2"/>
  <c r="J63" i="2"/>
  <c r="J66" i="2"/>
  <c r="B80" i="2"/>
  <c r="B52" i="3"/>
  <c r="C52" i="3"/>
  <c r="D52" i="3"/>
  <c r="E52" i="3"/>
  <c r="F52" i="3"/>
  <c r="G52" i="3"/>
  <c r="H52" i="3"/>
  <c r="I52" i="3"/>
  <c r="J52" i="3"/>
  <c r="K52" i="3"/>
  <c r="B53" i="3"/>
  <c r="C53" i="3"/>
  <c r="D53" i="3"/>
  <c r="E53" i="3"/>
  <c r="F53" i="3"/>
  <c r="G53" i="3"/>
  <c r="H53" i="3"/>
  <c r="I53" i="3"/>
  <c r="J53" i="3"/>
  <c r="K53" i="3"/>
  <c r="B54" i="3"/>
  <c r="C54" i="3"/>
  <c r="D54" i="3"/>
  <c r="E54" i="3"/>
  <c r="F54" i="3"/>
  <c r="G54" i="3"/>
  <c r="H54" i="3"/>
  <c r="I54" i="3"/>
  <c r="J54" i="3"/>
  <c r="K54" i="3"/>
  <c r="B55" i="3"/>
  <c r="C55" i="3"/>
  <c r="D55" i="3"/>
  <c r="E55" i="3"/>
  <c r="F55" i="3"/>
  <c r="G55" i="3"/>
  <c r="H55" i="3"/>
  <c r="I55" i="3"/>
  <c r="J55" i="3"/>
  <c r="K55" i="3"/>
  <c r="B56" i="3"/>
  <c r="C56" i="3"/>
  <c r="D56" i="3"/>
  <c r="E56" i="3"/>
  <c r="F56" i="3"/>
  <c r="G56" i="3"/>
  <c r="H56" i="3"/>
  <c r="I56" i="3"/>
  <c r="J56" i="3"/>
  <c r="K56" i="3"/>
  <c r="B57" i="3"/>
  <c r="C57" i="3"/>
  <c r="D57" i="3"/>
  <c r="E57" i="3"/>
  <c r="F57" i="3"/>
  <c r="G57" i="3"/>
  <c r="H57" i="3"/>
  <c r="I57" i="3"/>
  <c r="J57" i="3"/>
  <c r="K57" i="3"/>
  <c r="B58" i="3"/>
  <c r="C58" i="3"/>
  <c r="D58" i="3"/>
  <c r="E58" i="3"/>
  <c r="F58" i="3"/>
  <c r="G58" i="3"/>
  <c r="H58" i="3"/>
  <c r="I58" i="3"/>
  <c r="J58" i="3"/>
  <c r="K58" i="3"/>
  <c r="B59" i="3"/>
  <c r="C59" i="3"/>
  <c r="D59" i="3"/>
  <c r="E59" i="3"/>
  <c r="F59" i="3"/>
  <c r="G59" i="3"/>
  <c r="H59" i="3"/>
  <c r="I59" i="3"/>
  <c r="J59" i="3"/>
  <c r="K59" i="3"/>
  <c r="B60" i="3"/>
  <c r="C60" i="3"/>
  <c r="D60" i="3"/>
  <c r="E60" i="3"/>
  <c r="F60" i="3"/>
  <c r="G60" i="3"/>
  <c r="H60" i="3"/>
  <c r="I60" i="3"/>
  <c r="J60" i="3"/>
  <c r="K60" i="3"/>
  <c r="B61" i="3"/>
  <c r="C61" i="3"/>
  <c r="D61" i="3"/>
  <c r="E61" i="3"/>
  <c r="F61" i="3"/>
  <c r="G61" i="3"/>
  <c r="H61" i="3"/>
  <c r="I61" i="3"/>
  <c r="J61" i="3"/>
  <c r="K61" i="3"/>
  <c r="B62" i="3"/>
  <c r="C62" i="3"/>
  <c r="D62" i="3"/>
  <c r="E62" i="3"/>
  <c r="F62" i="3"/>
  <c r="G62" i="3"/>
  <c r="H62" i="3"/>
  <c r="I62" i="3"/>
  <c r="J62" i="3"/>
  <c r="K62" i="3"/>
  <c r="B63" i="3"/>
  <c r="C63" i="3"/>
  <c r="D63" i="3"/>
  <c r="E63" i="3"/>
  <c r="F63" i="3"/>
  <c r="G63" i="3"/>
  <c r="H63" i="3"/>
  <c r="I63" i="3"/>
  <c r="J63" i="3"/>
  <c r="K63" i="3"/>
  <c r="B66" i="3"/>
  <c r="C66" i="3"/>
  <c r="D66" i="3"/>
  <c r="E66" i="3"/>
  <c r="F66" i="3"/>
  <c r="G66" i="3"/>
  <c r="H66" i="3"/>
  <c r="I66" i="3"/>
  <c r="J66" i="3"/>
  <c r="B80" i="3"/>
  <c r="B67" i="3"/>
  <c r="C67" i="3"/>
  <c r="D67" i="3"/>
  <c r="E67" i="3"/>
  <c r="F67" i="3"/>
  <c r="G67" i="3"/>
  <c r="H67" i="3"/>
  <c r="I67" i="3"/>
  <c r="J67" i="3"/>
  <c r="B81" i="3"/>
  <c r="B68" i="3"/>
  <c r="C68" i="3"/>
  <c r="D68" i="3"/>
  <c r="E68" i="3"/>
  <c r="F68" i="3"/>
  <c r="G68" i="3"/>
  <c r="H68" i="3"/>
  <c r="I68" i="3"/>
  <c r="J68" i="3"/>
  <c r="B82" i="3"/>
  <c r="B69" i="3"/>
  <c r="C69" i="3"/>
  <c r="D69" i="3"/>
  <c r="E69" i="3"/>
  <c r="F69" i="3"/>
  <c r="G69" i="3"/>
  <c r="H69" i="3"/>
  <c r="I69" i="3"/>
  <c r="J69" i="3"/>
  <c r="B83" i="3"/>
  <c r="B70" i="3"/>
  <c r="C70" i="3"/>
  <c r="D70" i="3"/>
  <c r="E70" i="3"/>
  <c r="F70" i="3"/>
  <c r="G70" i="3"/>
  <c r="H70" i="3"/>
  <c r="I70" i="3"/>
  <c r="J70" i="3"/>
  <c r="B84" i="3"/>
  <c r="B71" i="3"/>
  <c r="C71" i="3"/>
  <c r="D71" i="3"/>
  <c r="E71" i="3"/>
  <c r="F71" i="3"/>
  <c r="G71" i="3"/>
  <c r="H71" i="3"/>
  <c r="I71" i="3"/>
  <c r="J71" i="3"/>
  <c r="B85" i="3"/>
  <c r="B72" i="3"/>
  <c r="C72" i="3"/>
  <c r="D72" i="3"/>
  <c r="E72" i="3"/>
  <c r="F72" i="3"/>
  <c r="G72" i="3"/>
  <c r="H72" i="3"/>
  <c r="I72" i="3"/>
  <c r="J72" i="3"/>
  <c r="B86" i="3"/>
  <c r="B73" i="3"/>
  <c r="C73" i="3"/>
  <c r="D73" i="3"/>
  <c r="E73" i="3"/>
  <c r="F73" i="3"/>
  <c r="G73" i="3"/>
  <c r="H73" i="3"/>
  <c r="I73" i="3"/>
  <c r="J73" i="3"/>
  <c r="B87" i="3"/>
  <c r="B74" i="3"/>
  <c r="C74" i="3"/>
  <c r="D74" i="3"/>
  <c r="E74" i="3"/>
  <c r="F74" i="3"/>
  <c r="G74" i="3"/>
  <c r="H74" i="3"/>
  <c r="I74" i="3"/>
  <c r="J74" i="3"/>
  <c r="B88" i="3"/>
  <c r="B75" i="3"/>
  <c r="C75" i="3"/>
  <c r="D75" i="3"/>
  <c r="E75" i="3"/>
  <c r="F75" i="3"/>
  <c r="G75" i="3"/>
  <c r="H75" i="3"/>
  <c r="I75" i="3"/>
  <c r="J75" i="3"/>
  <c r="B89" i="3"/>
  <c r="B76" i="3"/>
  <c r="C76" i="3"/>
  <c r="D76" i="3"/>
  <c r="E76" i="3"/>
  <c r="F76" i="3"/>
  <c r="G76" i="3"/>
  <c r="H76" i="3"/>
  <c r="I76" i="3"/>
  <c r="J76" i="3"/>
  <c r="B90" i="3"/>
  <c r="B77" i="3"/>
  <c r="C77" i="3"/>
  <c r="D77" i="3"/>
  <c r="E77" i="3"/>
  <c r="F77" i="3"/>
  <c r="G77" i="3"/>
  <c r="H77" i="3"/>
  <c r="I77" i="3"/>
  <c r="J77" i="3"/>
  <c r="B91" i="3"/>
  <c r="B94" i="3"/>
  <c r="B97" i="3"/>
  <c r="B67" i="2"/>
  <c r="C67" i="2"/>
  <c r="D67" i="2"/>
  <c r="E67" i="2"/>
  <c r="F67" i="2"/>
  <c r="G67" i="2"/>
  <c r="H67" i="2"/>
  <c r="I67" i="2"/>
  <c r="J67" i="2"/>
  <c r="B81" i="2"/>
  <c r="B68" i="2"/>
  <c r="C68" i="2"/>
  <c r="D68" i="2"/>
  <c r="E68" i="2"/>
  <c r="F68" i="2"/>
  <c r="G68" i="2"/>
  <c r="H68" i="2"/>
  <c r="I68" i="2"/>
  <c r="J68" i="2"/>
  <c r="B82" i="2"/>
  <c r="B69" i="2"/>
  <c r="C69" i="2"/>
  <c r="D69" i="2"/>
  <c r="E69" i="2"/>
  <c r="F69" i="2"/>
  <c r="G69" i="2"/>
  <c r="H69" i="2"/>
  <c r="I69" i="2"/>
  <c r="J69" i="2"/>
  <c r="B83" i="2"/>
  <c r="B70" i="2"/>
  <c r="C70" i="2"/>
  <c r="D70" i="2"/>
  <c r="E70" i="2"/>
  <c r="F70" i="2"/>
  <c r="G70" i="2"/>
  <c r="H70" i="2"/>
  <c r="I70" i="2"/>
  <c r="J70" i="2"/>
  <c r="B84" i="2"/>
  <c r="B71" i="2"/>
  <c r="C71" i="2"/>
  <c r="D71" i="2"/>
  <c r="E71" i="2"/>
  <c r="F71" i="2"/>
  <c r="G71" i="2"/>
  <c r="H71" i="2"/>
  <c r="I71" i="2"/>
  <c r="J71" i="2"/>
  <c r="B85" i="2"/>
  <c r="B72" i="2"/>
  <c r="C72" i="2"/>
  <c r="D72" i="2"/>
  <c r="E72" i="2"/>
  <c r="F72" i="2"/>
  <c r="G72" i="2"/>
  <c r="H72" i="2"/>
  <c r="I72" i="2"/>
  <c r="J72" i="2"/>
  <c r="B86" i="2"/>
  <c r="B73" i="2"/>
  <c r="C73" i="2"/>
  <c r="D73" i="2"/>
  <c r="E73" i="2"/>
  <c r="F73" i="2"/>
  <c r="G73" i="2"/>
  <c r="H73" i="2"/>
  <c r="I73" i="2"/>
  <c r="J73" i="2"/>
  <c r="B87" i="2"/>
  <c r="B74" i="2"/>
  <c r="C74" i="2"/>
  <c r="D74" i="2"/>
  <c r="E74" i="2"/>
  <c r="F74" i="2"/>
  <c r="G74" i="2"/>
  <c r="H74" i="2"/>
  <c r="I74" i="2"/>
  <c r="J74" i="2"/>
  <c r="B88" i="2"/>
  <c r="B75" i="2"/>
  <c r="C75" i="2"/>
  <c r="D75" i="2"/>
  <c r="E75" i="2"/>
  <c r="F75" i="2"/>
  <c r="G75" i="2"/>
  <c r="H75" i="2"/>
  <c r="I75" i="2"/>
  <c r="J75" i="2"/>
  <c r="B89" i="2"/>
  <c r="B76" i="2"/>
  <c r="C76" i="2"/>
  <c r="D76" i="2"/>
  <c r="E76" i="2"/>
  <c r="F76" i="2"/>
  <c r="G76" i="2"/>
  <c r="H76" i="2"/>
  <c r="I76" i="2"/>
  <c r="J76" i="2"/>
  <c r="B90" i="2"/>
  <c r="B77" i="2"/>
  <c r="C77" i="2"/>
  <c r="D77" i="2"/>
  <c r="E77" i="2"/>
  <c r="F77" i="2"/>
  <c r="G77" i="2"/>
  <c r="H77" i="2"/>
  <c r="I77" i="2"/>
  <c r="J77" i="2"/>
  <c r="B91" i="2"/>
  <c r="B94" i="2"/>
  <c r="K52" i="2"/>
  <c r="K53" i="2"/>
  <c r="K54" i="2"/>
  <c r="K55" i="2"/>
  <c r="K56" i="2"/>
  <c r="K57" i="2"/>
  <c r="K58" i="2"/>
  <c r="K59" i="2"/>
  <c r="K60" i="2"/>
  <c r="K61" i="2"/>
  <c r="K62" i="2"/>
  <c r="K63" i="2"/>
  <c r="B97" i="2"/>
  <c r="J48" i="2"/>
  <c r="E44" i="2"/>
  <c r="E39" i="2"/>
  <c r="B39" i="2"/>
  <c r="C21" i="2"/>
  <c r="D21" i="2"/>
  <c r="E21" i="2"/>
  <c r="F21" i="2"/>
  <c r="G21" i="2"/>
  <c r="H21" i="2"/>
  <c r="I21" i="2"/>
  <c r="J21" i="2"/>
  <c r="B38" i="2"/>
  <c r="C38" i="2"/>
  <c r="D38" i="2"/>
  <c r="E38" i="2"/>
  <c r="F38" i="2"/>
  <c r="G38" i="2"/>
  <c r="H38" i="2"/>
  <c r="I38" i="2"/>
  <c r="J38" i="2"/>
  <c r="D40" i="2"/>
  <c r="B49" i="2"/>
  <c r="B24" i="3"/>
  <c r="B40" i="2"/>
  <c r="C40" i="2"/>
  <c r="E40" i="2"/>
  <c r="F40" i="2"/>
  <c r="G40" i="2"/>
  <c r="H40" i="2"/>
  <c r="I40" i="2"/>
  <c r="J40" i="2"/>
  <c r="C39" i="2"/>
  <c r="D39" i="2"/>
  <c r="F39" i="2"/>
  <c r="G39" i="2"/>
  <c r="H39" i="2"/>
  <c r="I39" i="2"/>
  <c r="J39" i="2"/>
  <c r="B41" i="2"/>
  <c r="C41" i="2"/>
  <c r="D41" i="2"/>
  <c r="E41" i="2"/>
  <c r="F41" i="2"/>
  <c r="G41" i="2"/>
  <c r="H41" i="2"/>
  <c r="I41" i="2"/>
  <c r="J41" i="2"/>
  <c r="B42" i="2"/>
  <c r="C42" i="2"/>
  <c r="D42" i="2"/>
  <c r="E42" i="2"/>
  <c r="F42" i="2"/>
  <c r="G42" i="2"/>
  <c r="H42" i="2"/>
  <c r="I42" i="2"/>
  <c r="J42" i="2"/>
  <c r="B43" i="2"/>
  <c r="C43" i="2"/>
  <c r="D43" i="2"/>
  <c r="E43" i="2"/>
  <c r="F43" i="2"/>
  <c r="G43" i="2"/>
  <c r="H43" i="2"/>
  <c r="I43" i="2"/>
  <c r="J43" i="2"/>
  <c r="B44" i="2"/>
  <c r="C44" i="2"/>
  <c r="D44" i="2"/>
  <c r="F44" i="2"/>
  <c r="G44" i="2"/>
  <c r="H44" i="2"/>
  <c r="I44" i="2"/>
  <c r="J44" i="2"/>
  <c r="B45" i="2"/>
  <c r="C45" i="2"/>
  <c r="D45" i="2"/>
  <c r="E45" i="2"/>
  <c r="F45" i="2"/>
  <c r="G45" i="2"/>
  <c r="H45" i="2"/>
  <c r="I45" i="2"/>
  <c r="J45" i="2"/>
  <c r="B46" i="2"/>
  <c r="C46" i="2"/>
  <c r="D46" i="2"/>
  <c r="E46" i="2"/>
  <c r="F46" i="2"/>
  <c r="G46" i="2"/>
  <c r="H46" i="2"/>
  <c r="I46" i="2"/>
  <c r="J46" i="2"/>
  <c r="B47" i="2"/>
  <c r="C47" i="2"/>
  <c r="D47" i="2"/>
  <c r="E47" i="2"/>
  <c r="F47" i="2"/>
  <c r="G47" i="2"/>
  <c r="H47" i="2"/>
  <c r="I47" i="2"/>
  <c r="J47" i="2"/>
  <c r="B48" i="2"/>
  <c r="C48" i="2"/>
  <c r="D48" i="2"/>
  <c r="E48" i="2"/>
  <c r="F48" i="2"/>
  <c r="G48" i="2"/>
  <c r="H48" i="2"/>
  <c r="I48" i="2"/>
  <c r="C49" i="2"/>
  <c r="D49" i="2"/>
  <c r="E49" i="2"/>
  <c r="F49" i="2"/>
  <c r="G49" i="2"/>
  <c r="H49" i="2"/>
  <c r="I49" i="2"/>
  <c r="J49" i="2"/>
  <c r="B19" i="3"/>
  <c r="B21" i="3"/>
  <c r="B38" i="3"/>
  <c r="C19" i="3"/>
  <c r="C24" i="3"/>
  <c r="C21" i="3"/>
  <c r="C38" i="3"/>
  <c r="D19" i="3"/>
  <c r="D24" i="3"/>
  <c r="D21" i="3"/>
  <c r="D38" i="3"/>
  <c r="E19" i="3"/>
  <c r="E24" i="3"/>
  <c r="E21" i="3"/>
  <c r="E38" i="3"/>
  <c r="F19" i="3"/>
  <c r="F24" i="3"/>
  <c r="F21" i="3"/>
  <c r="F38" i="3"/>
  <c r="G19" i="3"/>
  <c r="G24" i="3"/>
  <c r="G21" i="3"/>
  <c r="G38" i="3"/>
  <c r="H19" i="3"/>
  <c r="H24" i="3"/>
  <c r="H21" i="3"/>
  <c r="H38" i="3"/>
  <c r="I19" i="3"/>
  <c r="I24" i="3"/>
  <c r="I21" i="3"/>
  <c r="I38" i="3"/>
  <c r="J19" i="3"/>
  <c r="J24" i="3"/>
  <c r="J21" i="3"/>
  <c r="J38" i="3"/>
  <c r="B17" i="3"/>
  <c r="B25" i="3"/>
  <c r="B39" i="3"/>
  <c r="C25" i="3"/>
  <c r="C39" i="3"/>
  <c r="D25" i="3"/>
  <c r="D39" i="3"/>
  <c r="E25" i="3"/>
  <c r="E39" i="3"/>
  <c r="F25" i="3"/>
  <c r="F39" i="3"/>
  <c r="G25" i="3"/>
  <c r="G39" i="3"/>
  <c r="H25" i="3"/>
  <c r="H39" i="3"/>
  <c r="I25" i="3"/>
  <c r="I39" i="3"/>
  <c r="J25" i="3"/>
  <c r="J39" i="3"/>
  <c r="B26" i="3"/>
  <c r="B40" i="3"/>
  <c r="C26" i="3"/>
  <c r="C40" i="3"/>
  <c r="D26" i="3"/>
  <c r="D40" i="3"/>
  <c r="E26" i="3"/>
  <c r="E40" i="3"/>
  <c r="F26" i="3"/>
  <c r="F40" i="3"/>
  <c r="G26" i="3"/>
  <c r="G40" i="3"/>
  <c r="H26" i="3"/>
  <c r="H40" i="3"/>
  <c r="I26" i="3"/>
  <c r="I40" i="3"/>
  <c r="J26" i="3"/>
  <c r="J40" i="3"/>
  <c r="B27" i="3"/>
  <c r="B41" i="3"/>
  <c r="C27" i="3"/>
  <c r="C41" i="3"/>
  <c r="D27" i="3"/>
  <c r="D41" i="3"/>
  <c r="E27" i="3"/>
  <c r="E41" i="3"/>
  <c r="F27" i="3"/>
  <c r="F41" i="3"/>
  <c r="G27" i="3"/>
  <c r="G41" i="3"/>
  <c r="H27" i="3"/>
  <c r="H41" i="3"/>
  <c r="I27" i="3"/>
  <c r="I41" i="3"/>
  <c r="J27" i="3"/>
  <c r="J41" i="3"/>
  <c r="B28" i="3"/>
  <c r="B42" i="3"/>
  <c r="C28" i="3"/>
  <c r="C42" i="3"/>
  <c r="D28" i="3"/>
  <c r="D42" i="3"/>
  <c r="E28" i="3"/>
  <c r="E42" i="3"/>
  <c r="F28" i="3"/>
  <c r="F42" i="3"/>
  <c r="G28" i="3"/>
  <c r="G42" i="3"/>
  <c r="H28" i="3"/>
  <c r="H42" i="3"/>
  <c r="I28" i="3"/>
  <c r="I42" i="3"/>
  <c r="J28" i="3"/>
  <c r="J42" i="3"/>
  <c r="B29" i="3"/>
  <c r="B43" i="3"/>
  <c r="C29" i="3"/>
  <c r="C43" i="3"/>
  <c r="D29" i="3"/>
  <c r="D43" i="3"/>
  <c r="E29" i="3"/>
  <c r="E43" i="3"/>
  <c r="F29" i="3"/>
  <c r="F43" i="3"/>
  <c r="G29" i="3"/>
  <c r="G43" i="3"/>
  <c r="H29" i="3"/>
  <c r="H43" i="3"/>
  <c r="I29" i="3"/>
  <c r="I43" i="3"/>
  <c r="J29" i="3"/>
  <c r="J43" i="3"/>
  <c r="B30" i="3"/>
  <c r="B44" i="3"/>
  <c r="C30" i="3"/>
  <c r="C44" i="3"/>
  <c r="D30" i="3"/>
  <c r="D44" i="3"/>
  <c r="E30" i="3"/>
  <c r="E44" i="3"/>
  <c r="F30" i="3"/>
  <c r="F44" i="3"/>
  <c r="G30" i="3"/>
  <c r="G44" i="3"/>
  <c r="H30" i="3"/>
  <c r="H44" i="3"/>
  <c r="I30" i="3"/>
  <c r="I44" i="3"/>
  <c r="J30" i="3"/>
  <c r="J44" i="3"/>
  <c r="B31" i="3"/>
  <c r="B45" i="3"/>
  <c r="C31" i="3"/>
  <c r="C45" i="3"/>
  <c r="D31" i="3"/>
  <c r="D45" i="3"/>
  <c r="E31" i="3"/>
  <c r="E45" i="3"/>
  <c r="F31" i="3"/>
  <c r="F45" i="3"/>
  <c r="G31" i="3"/>
  <c r="G45" i="3"/>
  <c r="H31" i="3"/>
  <c r="H45" i="3"/>
  <c r="I31" i="3"/>
  <c r="I45" i="3"/>
  <c r="J31" i="3"/>
  <c r="J45" i="3"/>
  <c r="B32" i="3"/>
  <c r="B46" i="3"/>
  <c r="C32" i="3"/>
  <c r="C46" i="3"/>
  <c r="D32" i="3"/>
  <c r="D46" i="3"/>
  <c r="E32" i="3"/>
  <c r="E46" i="3"/>
  <c r="F32" i="3"/>
  <c r="F46" i="3"/>
  <c r="G32" i="3"/>
  <c r="G46" i="3"/>
  <c r="H32" i="3"/>
  <c r="H46" i="3"/>
  <c r="I32" i="3"/>
  <c r="I46" i="3"/>
  <c r="J32" i="3"/>
  <c r="J46" i="3"/>
  <c r="B33" i="3"/>
  <c r="B47" i="3"/>
  <c r="C33" i="3"/>
  <c r="C47" i="3"/>
  <c r="D33" i="3"/>
  <c r="D47" i="3"/>
  <c r="E33" i="3"/>
  <c r="E47" i="3"/>
  <c r="F33" i="3"/>
  <c r="F47" i="3"/>
  <c r="G33" i="3"/>
  <c r="G47" i="3"/>
  <c r="H33" i="3"/>
  <c r="H47" i="3"/>
  <c r="I33" i="3"/>
  <c r="I47" i="3"/>
  <c r="J33" i="3"/>
  <c r="J47" i="3"/>
  <c r="B34" i="3"/>
  <c r="B48" i="3"/>
  <c r="C34" i="3"/>
  <c r="C48" i="3"/>
  <c r="D34" i="3"/>
  <c r="D48" i="3"/>
  <c r="E34" i="3"/>
  <c r="E48" i="3"/>
  <c r="F34" i="3"/>
  <c r="F48" i="3"/>
  <c r="G34" i="3"/>
  <c r="G48" i="3"/>
  <c r="H34" i="3"/>
  <c r="H48" i="3"/>
  <c r="I34" i="3"/>
  <c r="I48" i="3"/>
  <c r="J34" i="3"/>
  <c r="J48" i="3"/>
  <c r="B35" i="3"/>
  <c r="B49" i="3"/>
  <c r="C35" i="3"/>
  <c r="C49" i="3"/>
  <c r="D35" i="3"/>
  <c r="D49" i="3"/>
  <c r="E35" i="3"/>
  <c r="E49" i="3"/>
  <c r="F35" i="3"/>
  <c r="F49" i="3"/>
  <c r="G35" i="3"/>
  <c r="G49" i="3"/>
  <c r="H35" i="3"/>
  <c r="H49" i="3"/>
  <c r="I35" i="3"/>
  <c r="I49" i="3"/>
  <c r="J35" i="3"/>
  <c r="J49" i="3"/>
  <c r="E20" i="1"/>
  <c r="D95" i="3"/>
  <c r="B5" i="3"/>
  <c r="C5" i="3"/>
  <c r="D5" i="3"/>
  <c r="E5" i="3"/>
  <c r="F5" i="3"/>
  <c r="G5" i="3"/>
  <c r="H5" i="3"/>
  <c r="I5" i="3"/>
  <c r="J5" i="3"/>
  <c r="B6" i="3"/>
  <c r="C6" i="3"/>
  <c r="D6" i="3"/>
  <c r="E6" i="3"/>
  <c r="F6" i="3"/>
  <c r="G6" i="3"/>
  <c r="H6" i="3"/>
  <c r="I6" i="3"/>
  <c r="J6" i="3"/>
  <c r="B7" i="3"/>
  <c r="C7" i="3"/>
  <c r="D7" i="3"/>
  <c r="E7" i="3"/>
  <c r="F7" i="3"/>
  <c r="G7" i="3"/>
  <c r="H7" i="3"/>
  <c r="I7" i="3"/>
  <c r="J7" i="3"/>
  <c r="B8" i="3"/>
  <c r="C8" i="3"/>
  <c r="D8" i="3"/>
  <c r="E8" i="3"/>
  <c r="F8" i="3"/>
  <c r="G8" i="3"/>
  <c r="H8" i="3"/>
  <c r="I8" i="3"/>
  <c r="J8" i="3"/>
  <c r="B9" i="3"/>
  <c r="C9" i="3"/>
  <c r="D9" i="3"/>
  <c r="E9" i="3"/>
  <c r="F9" i="3"/>
  <c r="G9" i="3"/>
  <c r="H9" i="3"/>
  <c r="I9" i="3"/>
  <c r="J9" i="3"/>
  <c r="B10" i="3"/>
  <c r="C10" i="3"/>
  <c r="D10" i="3"/>
  <c r="E10" i="3"/>
  <c r="F10" i="3"/>
  <c r="G10" i="3"/>
  <c r="H10" i="3"/>
  <c r="I10" i="3"/>
  <c r="J10" i="3"/>
  <c r="B11" i="3"/>
  <c r="C11" i="3"/>
  <c r="D11" i="3"/>
  <c r="E11" i="3"/>
  <c r="F11" i="3"/>
  <c r="G11" i="3"/>
  <c r="H11" i="3"/>
  <c r="I11" i="3"/>
  <c r="J11" i="3"/>
  <c r="B12" i="3"/>
  <c r="C12" i="3"/>
  <c r="D12" i="3"/>
  <c r="E12" i="3"/>
  <c r="F12" i="3"/>
  <c r="G12" i="3"/>
  <c r="H12" i="3"/>
  <c r="I12" i="3"/>
  <c r="J12" i="3"/>
  <c r="B13" i="3"/>
  <c r="C13" i="3"/>
  <c r="D13" i="3"/>
  <c r="E13" i="3"/>
  <c r="F13" i="3"/>
  <c r="G13" i="3"/>
  <c r="H13" i="3"/>
  <c r="I13" i="3"/>
  <c r="J13" i="3"/>
  <c r="B14" i="3"/>
  <c r="C14" i="3"/>
  <c r="D14" i="3"/>
  <c r="E14" i="3"/>
  <c r="F14" i="3"/>
  <c r="G14" i="3"/>
  <c r="H14" i="3"/>
  <c r="I14" i="3"/>
  <c r="J14" i="3"/>
  <c r="B15" i="3"/>
  <c r="C15" i="3"/>
  <c r="D15" i="3"/>
  <c r="E15" i="3"/>
  <c r="F15" i="3"/>
  <c r="G15" i="3"/>
  <c r="H15" i="3"/>
  <c r="I15" i="3"/>
  <c r="J15" i="3"/>
  <c r="J4" i="3"/>
  <c r="C4" i="3"/>
  <c r="D4" i="3"/>
  <c r="E4" i="3"/>
  <c r="F4" i="3"/>
  <c r="G4" i="3"/>
  <c r="H4" i="3"/>
  <c r="I4" i="3"/>
  <c r="B4" i="3"/>
  <c r="B92" i="3"/>
  <c r="E17" i="1"/>
  <c r="B92" i="2"/>
</calcChain>
</file>

<file path=xl/sharedStrings.xml><?xml version="1.0" encoding="utf-8"?>
<sst xmlns="http://schemas.openxmlformats.org/spreadsheetml/2006/main" count="288" uniqueCount="102">
  <si>
    <t>様式2</t>
    <rPh sb="0" eb="2">
      <t>ヨウシキ</t>
    </rPh>
    <phoneticPr fontId="2"/>
  </si>
  <si>
    <t>期待容量等算定諸元一覧（対象実需給年度：2024年度）</t>
    <rPh sb="0" eb="2">
      <t>キタイ</t>
    </rPh>
    <rPh sb="2" eb="4">
      <t>ヨウリョウ</t>
    </rPh>
    <rPh sb="4" eb="5">
      <t>ナド</t>
    </rPh>
    <rPh sb="5" eb="7">
      <t>サンテイ</t>
    </rPh>
    <rPh sb="7" eb="9">
      <t>ショゲン</t>
    </rPh>
    <rPh sb="9" eb="11">
      <t>イチラン</t>
    </rPh>
    <rPh sb="12" eb="14">
      <t>タイショウ</t>
    </rPh>
    <rPh sb="14" eb="15">
      <t>ジツ</t>
    </rPh>
    <rPh sb="15" eb="17">
      <t>ジュキュウ</t>
    </rPh>
    <rPh sb="17" eb="19">
      <t>ネンド</t>
    </rPh>
    <rPh sb="24" eb="26">
      <t>ネンド</t>
    </rPh>
    <phoneticPr fontId="2"/>
  </si>
  <si>
    <t>&lt;会社名：○○株式会社&gt;</t>
    <rPh sb="1" eb="3">
      <t>カイシャ</t>
    </rPh>
    <rPh sb="3" eb="4">
      <t>メイ</t>
    </rPh>
    <rPh sb="7" eb="9">
      <t>カブシキ</t>
    </rPh>
    <rPh sb="9" eb="11">
      <t>カイシャ</t>
    </rPh>
    <phoneticPr fontId="2"/>
  </si>
  <si>
    <t>項目</t>
    <rPh sb="0" eb="2">
      <t>コウモク</t>
    </rPh>
    <phoneticPr fontId="2"/>
  </si>
  <si>
    <t>単位</t>
    <rPh sb="0" eb="2">
      <t>タンイ</t>
    </rPh>
    <phoneticPr fontId="2"/>
  </si>
  <si>
    <t>電源等識別番号</t>
    <rPh sb="0" eb="2">
      <t>デンゲン</t>
    </rPh>
    <rPh sb="2" eb="3">
      <t>ナド</t>
    </rPh>
    <rPh sb="3" eb="5">
      <t>シキベツ</t>
    </rPh>
    <rPh sb="5" eb="7">
      <t>バンゴウ</t>
    </rPh>
    <phoneticPr fontId="2"/>
  </si>
  <si>
    <t>容量を提供する
電源等の区分</t>
    <rPh sb="0" eb="2">
      <t>ヨウリョウ</t>
    </rPh>
    <rPh sb="3" eb="5">
      <t>テイキョウ</t>
    </rPh>
    <rPh sb="8" eb="10">
      <t>デンゲン</t>
    </rPh>
    <rPh sb="10" eb="11">
      <t>ナド</t>
    </rPh>
    <rPh sb="12" eb="14">
      <t>クブン</t>
    </rPh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</si>
  <si>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</si>
  <si>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エリア名</t>
    <rPh sb="3" eb="4">
      <t>メイ</t>
    </rPh>
    <phoneticPr fontId="2"/>
  </si>
  <si>
    <t>設備容量</t>
    <rPh sb="0" eb="2">
      <t>セツビ</t>
    </rPh>
    <rPh sb="2" eb="4">
      <t>ヨウリョウ</t>
    </rPh>
    <phoneticPr fontId="2"/>
  </si>
  <si>
    <t>各月の供給力の最大値</t>
    <rPh sb="0" eb="2">
      <t>カクツキ</t>
    </rPh>
    <rPh sb="3" eb="6">
      <t>キョウキュウリョク</t>
    </rPh>
    <rPh sb="7" eb="9">
      <t>サイダイ</t>
    </rPh>
    <rPh sb="9" eb="10">
      <t>アタイ</t>
    </rPh>
    <phoneticPr fontId="2"/>
  </si>
  <si>
    <t>期待容量</t>
    <rPh sb="0" eb="2">
      <t>キタイ</t>
    </rPh>
    <rPh sb="2" eb="4">
      <t>ヨウリョウ</t>
    </rPh>
    <phoneticPr fontId="2"/>
  </si>
  <si>
    <t>提供する各月の供給力</t>
    <rPh sb="0" eb="2">
      <t>テイキョウ</t>
    </rPh>
    <rPh sb="4" eb="6">
      <t>カクツキ</t>
    </rPh>
    <rPh sb="7" eb="10">
      <t>キョウキュウリョク</t>
    </rPh>
    <phoneticPr fontId="2"/>
  </si>
  <si>
    <t>応札容量</t>
    <rPh sb="0" eb="2">
      <t>オウサツ</t>
    </rPh>
    <rPh sb="2" eb="4">
      <t>ヨウリョウ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</si>
  <si>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</si>
  <si>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</si>
  <si>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</si>
  <si>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</si>
  <si>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</si>
  <si>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</si>
  <si>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</si>
  <si>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</si>
  <si>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</si>
  <si>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</si>
  <si>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</si>
  <si>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</si>
  <si>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kW</t>
    <phoneticPr fontId="2"/>
  </si>
  <si>
    <t>事業者入力</t>
    <rPh sb="0" eb="3">
      <t>ジギョウシャ</t>
    </rPh>
    <rPh sb="3" eb="5">
      <t>ニュウリョク</t>
    </rPh>
    <phoneticPr fontId="2"/>
  </si>
  <si>
    <t>；入力箇所</t>
    <rPh sb="1" eb="3">
      <t>ニュウリョク</t>
    </rPh>
    <rPh sb="3" eb="5">
      <t>カショ</t>
    </rPh>
    <phoneticPr fontId="2"/>
  </si>
  <si>
    <t>（記載要領）</t>
    <rPh sb="1" eb="3">
      <t>キサイ</t>
    </rPh>
    <rPh sb="3" eb="5">
      <t>ヨウリョウ</t>
    </rPh>
    <phoneticPr fontId="2"/>
  </si>
  <si>
    <t>：手入力</t>
    <rPh sb="1" eb="2">
      <t>テ</t>
    </rPh>
    <rPh sb="2" eb="4">
      <t>ニュウリョク</t>
    </rPh>
    <phoneticPr fontId="2"/>
  </si>
  <si>
    <t>北海道</t>
    <rPh sb="0" eb="3">
      <t>ホッカイドウ</t>
    </rPh>
    <phoneticPr fontId="6"/>
  </si>
  <si>
    <t>東北</t>
    <rPh sb="0" eb="2">
      <t>トウホク</t>
    </rPh>
    <phoneticPr fontId="6"/>
  </si>
  <si>
    <t>東京</t>
    <rPh sb="0" eb="2">
      <t>トウキョウ</t>
    </rPh>
    <phoneticPr fontId="6"/>
  </si>
  <si>
    <t>中部</t>
    <rPh sb="0" eb="2">
      <t>チュウブ</t>
    </rPh>
    <phoneticPr fontId="6"/>
  </si>
  <si>
    <t>北陸</t>
    <rPh sb="0" eb="2">
      <t>ホクリク</t>
    </rPh>
    <phoneticPr fontId="6"/>
  </si>
  <si>
    <t>関西</t>
    <rPh sb="0" eb="2">
      <t>カンサイ</t>
    </rPh>
    <phoneticPr fontId="6"/>
  </si>
  <si>
    <t>中国</t>
    <rPh sb="0" eb="2">
      <t>チュウゴク</t>
    </rPh>
    <phoneticPr fontId="6"/>
  </si>
  <si>
    <t>四国</t>
    <rPh sb="0" eb="2">
      <t>シコク</t>
    </rPh>
    <phoneticPr fontId="6"/>
  </si>
  <si>
    <t>九州</t>
    <rPh sb="0" eb="2">
      <t>キュウシュウ</t>
    </rPh>
    <phoneticPr fontId="6"/>
  </si>
  <si>
    <t>(MW)</t>
    <phoneticPr fontId="2"/>
  </si>
  <si>
    <t>②必要予備率(EUE計算結果)</t>
    <rPh sb="1" eb="3">
      <t>ヒツヨウ</t>
    </rPh>
    <rPh sb="3" eb="5">
      <t>ヨビ</t>
    </rPh>
    <rPh sb="5" eb="6">
      <t>リツ</t>
    </rPh>
    <rPh sb="10" eb="12">
      <t>ケイサン</t>
    </rPh>
    <rPh sb="12" eb="14">
      <t>ケッカ</t>
    </rPh>
    <phoneticPr fontId="2"/>
  </si>
  <si>
    <t>④再エネ各月kW</t>
    <rPh sb="1" eb="2">
      <t>サイ</t>
    </rPh>
    <rPh sb="4" eb="6">
      <t>カクツキ</t>
    </rPh>
    <phoneticPr fontId="2"/>
  </si>
  <si>
    <t>⑤必要供給力(再エネ除き)</t>
    <rPh sb="1" eb="3">
      <t>ヒツヨウ</t>
    </rPh>
    <rPh sb="3" eb="6">
      <t>キョウキュウリョク</t>
    </rPh>
    <rPh sb="7" eb="8">
      <t>サイ</t>
    </rPh>
    <rPh sb="10" eb="11">
      <t>ノゾ</t>
    </rPh>
    <phoneticPr fontId="2"/>
  </si>
  <si>
    <t>③持続的予備率</t>
    <rPh sb="1" eb="3">
      <t>ジゾク</t>
    </rPh>
    <rPh sb="3" eb="4">
      <t>テキ</t>
    </rPh>
    <rPh sb="4" eb="6">
      <t>ヨビ</t>
    </rPh>
    <rPh sb="6" eb="7">
      <t>リツ</t>
    </rPh>
    <phoneticPr fontId="2"/>
  </si>
  <si>
    <t>①H3需要</t>
    <phoneticPr fontId="2"/>
  </si>
  <si>
    <t>②再エネ除きの調達量</t>
    <rPh sb="1" eb="2">
      <t>サイ</t>
    </rPh>
    <rPh sb="4" eb="5">
      <t>ノゾ</t>
    </rPh>
    <rPh sb="7" eb="9">
      <t>チョウタツ</t>
    </rPh>
    <rPh sb="9" eb="10">
      <t>リョウ</t>
    </rPh>
    <phoneticPr fontId="2"/>
  </si>
  <si>
    <t>⑥cc供給力</t>
    <rPh sb="3" eb="6">
      <t>キョウキュウリョク</t>
    </rPh>
    <phoneticPr fontId="2"/>
  </si>
  <si>
    <t>⑦最小期待量からの増分除き</t>
    <rPh sb="1" eb="3">
      <t>サイショウ</t>
    </rPh>
    <rPh sb="3" eb="5">
      <t>キタイ</t>
    </rPh>
    <rPh sb="5" eb="6">
      <t>リョウ</t>
    </rPh>
    <rPh sb="9" eb="11">
      <t>ゾウブン</t>
    </rPh>
    <rPh sb="11" eb="12">
      <t>ノゾ</t>
    </rPh>
    <phoneticPr fontId="2"/>
  </si>
  <si>
    <t>⑧停止可能量</t>
    <rPh sb="1" eb="3">
      <t>テイシ</t>
    </rPh>
    <rPh sb="3" eb="6">
      <t>カノウリョウ</t>
    </rPh>
    <phoneticPr fontId="2"/>
  </si>
  <si>
    <t>エリア合計</t>
    <rPh sb="3" eb="5">
      <t>ゴウケイ</t>
    </rPh>
    <phoneticPr fontId="2"/>
  </si>
  <si>
    <t>月換算</t>
    <rPh sb="0" eb="1">
      <t>ツキ</t>
    </rPh>
    <rPh sb="1" eb="3">
      <t>カンサン</t>
    </rPh>
    <phoneticPr fontId="2"/>
  </si>
  <si>
    <t>⑨カウント可能な設備量</t>
    <rPh sb="5" eb="7">
      <t>カノウ</t>
    </rPh>
    <rPh sb="8" eb="10">
      <t>セツビ</t>
    </rPh>
    <rPh sb="10" eb="11">
      <t>リョウ</t>
    </rPh>
    <phoneticPr fontId="2"/>
  </si>
  <si>
    <t>　（最小期待量からの増分）</t>
    <rPh sb="2" eb="4">
      <t>サイショウ</t>
    </rPh>
    <rPh sb="4" eb="6">
      <t>キタイ</t>
    </rPh>
    <rPh sb="6" eb="7">
      <t>リョウ</t>
    </rPh>
    <rPh sb="10" eb="12">
      <t>ゾウブン</t>
    </rPh>
    <phoneticPr fontId="2"/>
  </si>
  <si>
    <t>(参考)基準値</t>
    <rPh sb="1" eb="3">
      <t>サンコウ</t>
    </rPh>
    <rPh sb="4" eb="6">
      <t>キジュン</t>
    </rPh>
    <rPh sb="6" eb="7">
      <t>アタイ</t>
    </rPh>
    <phoneticPr fontId="2"/>
  </si>
  <si>
    <t>⑩期待容量</t>
    <rPh sb="1" eb="3">
      <t>キタイ</t>
    </rPh>
    <rPh sb="3" eb="5">
      <t>ヨウリョウ</t>
    </rPh>
    <phoneticPr fontId="2"/>
  </si>
  <si>
    <t>合計</t>
    <rPh sb="0" eb="2">
      <t>ゴウケイ</t>
    </rPh>
    <phoneticPr fontId="2"/>
  </si>
  <si>
    <t>⑩期待容量(単位：kW)</t>
    <rPh sb="1" eb="3">
      <t>キタイ</t>
    </rPh>
    <rPh sb="3" eb="5">
      <t>ヨウリョウ</t>
    </rPh>
    <rPh sb="6" eb="8">
      <t>タンイ</t>
    </rPh>
    <phoneticPr fontId="2"/>
  </si>
  <si>
    <t>②必要予備率(再エネ除き後)</t>
    <rPh sb="1" eb="3">
      <t>ヒツヨウ</t>
    </rPh>
    <rPh sb="3" eb="5">
      <t>ヨビ</t>
    </rPh>
    <rPh sb="5" eb="6">
      <t>リツ</t>
    </rPh>
    <rPh sb="7" eb="8">
      <t>サイ</t>
    </rPh>
    <rPh sb="10" eb="11">
      <t>ノゾ</t>
    </rPh>
    <rPh sb="12" eb="13">
      <t>ゴ</t>
    </rPh>
    <phoneticPr fontId="2"/>
  </si>
  <si>
    <t>安定電源</t>
    <rPh sb="0" eb="2">
      <t>アンテイ</t>
    </rPh>
    <rPh sb="2" eb="4">
      <t>デンゲン</t>
    </rPh>
    <phoneticPr fontId="2"/>
  </si>
  <si>
    <t>；エラー</t>
    <phoneticPr fontId="2"/>
  </si>
  <si>
    <t>＜対象：火力、水力（貯水式、混合揚水のみ）、原子力、新エネ（地熱、バイオマス、廃棄物のみ）＞</t>
    <rPh sb="1" eb="3">
      <t>タイショウ</t>
    </rPh>
    <rPh sb="4" eb="6">
      <t>カリョク</t>
    </rPh>
    <rPh sb="7" eb="9">
      <t>スイリョク</t>
    </rPh>
    <rPh sb="10" eb="12">
      <t>チョスイ</t>
    </rPh>
    <rPh sb="12" eb="13">
      <t>シキ</t>
    </rPh>
    <rPh sb="14" eb="16">
      <t>コンゴウ</t>
    </rPh>
    <rPh sb="16" eb="17">
      <t>ヨウ</t>
    </rPh>
    <rPh sb="17" eb="18">
      <t>スイ</t>
    </rPh>
    <rPh sb="22" eb="25">
      <t>ゲンシリョク</t>
    </rPh>
    <rPh sb="26" eb="27">
      <t>シン</t>
    </rPh>
    <rPh sb="30" eb="32">
      <t>チネツ</t>
    </rPh>
    <rPh sb="39" eb="42">
      <t>ハイキブツ</t>
    </rPh>
    <phoneticPr fontId="2"/>
  </si>
  <si>
    <t>北海道</t>
  </si>
  <si>
    <t>選択した
電源種別の区分</t>
    <rPh sb="0" eb="2">
      <t>センタク</t>
    </rPh>
    <rPh sb="5" eb="7">
      <t>デンゲン</t>
    </rPh>
    <rPh sb="7" eb="9">
      <t>シュベツ</t>
    </rPh>
    <rPh sb="10" eb="12">
      <t>クブン</t>
    </rPh>
    <phoneticPr fontId="12"/>
  </si>
  <si>
    <t>選択可能な
発電方式の区分</t>
    <rPh sb="0" eb="2">
      <t>センタク</t>
    </rPh>
    <rPh sb="2" eb="4">
      <t>カノウ</t>
    </rPh>
    <rPh sb="6" eb="8">
      <t>ハツデン</t>
    </rPh>
    <rPh sb="8" eb="10">
      <t>ホウシキ</t>
    </rPh>
    <rPh sb="11" eb="13">
      <t>クブン</t>
    </rPh>
    <phoneticPr fontId="12"/>
  </si>
  <si>
    <t>水力</t>
    <rPh sb="0" eb="2">
      <t>スイリョク</t>
    </rPh>
    <phoneticPr fontId="12"/>
  </si>
  <si>
    <t>一般（貯水式）</t>
  </si>
  <si>
    <t>一般（自流式）</t>
  </si>
  <si>
    <t>揚水（混合揚水）</t>
  </si>
  <si>
    <t>揚水（純揚水）</t>
  </si>
  <si>
    <t>火力</t>
    <rPh sb="0" eb="2">
      <t>カリョク</t>
    </rPh>
    <phoneticPr fontId="12"/>
  </si>
  <si>
    <t>石炭</t>
  </si>
  <si>
    <t>LNG（GTCC）</t>
  </si>
  <si>
    <t>LNG（その他）</t>
  </si>
  <si>
    <t>石油</t>
  </si>
  <si>
    <t>LPG</t>
  </si>
  <si>
    <t>その他ガス</t>
  </si>
  <si>
    <t>歴青質混合物</t>
  </si>
  <si>
    <t>その他</t>
  </si>
  <si>
    <t>原子力</t>
    <rPh sb="0" eb="3">
      <t>ゲンシリョク</t>
    </rPh>
    <phoneticPr fontId="12"/>
  </si>
  <si>
    <t>定格電気出力</t>
  </si>
  <si>
    <t>定格熱出力</t>
  </si>
  <si>
    <t>再生可能エネルギー</t>
  </si>
  <si>
    <t>風力</t>
  </si>
  <si>
    <t>太陽光（全量）</t>
  </si>
  <si>
    <t>太陽光（余剰）</t>
  </si>
  <si>
    <t>地熱</t>
  </si>
  <si>
    <t>バイオマス（専焼）</t>
  </si>
  <si>
    <t>バイオマス（混焼）</t>
  </si>
  <si>
    <t>廃棄物</t>
  </si>
  <si>
    <t>その他</t>
    <rPh sb="2" eb="3">
      <t>タ</t>
    </rPh>
    <phoneticPr fontId="12"/>
  </si>
  <si>
    <t>1．以下の項目については、期待容量の登録期間中(2020/05/07～05/21)に容量市場システムに登録して下さい。</t>
    <phoneticPr fontId="2"/>
  </si>
  <si>
    <t>・電源等識別番号については、電源等情報(基本情報)に登録した後に、容量市場システムで付番された番号を記載して下さい。</t>
    <phoneticPr fontId="2"/>
  </si>
  <si>
    <t>・容量を提供する電源等の区分については、電源等情報(基本情報)に登録した区分を記載して下さい。</t>
    <phoneticPr fontId="2"/>
  </si>
  <si>
    <t>・エリア名については、電源等情報(基本情報)に登録した「エリア名」を記載して下さい。</t>
    <phoneticPr fontId="2"/>
  </si>
  <si>
    <t>・設備容量については、電源等情報(詳細情報)に登録した「設備容量」を応札単位毎に合計した値を記載して下さい。</t>
    <phoneticPr fontId="2"/>
  </si>
  <si>
    <t>・各月の供給力の最大値については、設備容量から所内電力、大気温の影響による能力減少分を差し引いた値を記載して下さい。</t>
    <phoneticPr fontId="2"/>
  </si>
  <si>
    <r>
      <t>・期待容量については、自動計算されます。　※</t>
    </r>
    <r>
      <rPr>
        <u/>
        <sz val="11"/>
        <color theme="1"/>
        <rFont val="Meiryo UI"/>
        <family val="3"/>
        <charset val="128"/>
      </rPr>
      <t>この値が容量オークションに応札する際の応札容量の上限値になります。</t>
    </r>
    <phoneticPr fontId="2"/>
  </si>
  <si>
    <t>2．以下の項目については、2020/07/09までに容量市場システムに登録して下さい。</t>
    <phoneticPr fontId="2"/>
  </si>
  <si>
    <t>・提供する各月の供給力については、各月の供給力の最大値を上限に、事業者が任意に記載して下さい。※この値がアセスメント対象容量になります。</t>
    <phoneticPr fontId="2"/>
  </si>
  <si>
    <r>
      <t>・応札容量については、自動計算されます。　※</t>
    </r>
    <r>
      <rPr>
        <u/>
        <sz val="11"/>
        <color theme="1"/>
        <rFont val="Meiryo UI"/>
        <family val="3"/>
        <charset val="128"/>
      </rPr>
      <t>この値が容量市場システムに応札した応札容量と同値となります。</t>
    </r>
    <phoneticPr fontId="2"/>
  </si>
  <si>
    <t>・発電方式の区分については、電源等情報(詳細情報)に登録した区分を記載して下さい。ただし、複数の区分を登録している場合は、主たる区分を記載して下さい。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</si>
</sst>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 "/>
    <numFmt numFmtId="177" formatCode="#,##0_);[Red]\(#,##0\)"/>
    <numFmt numFmtId="178" formatCode="0.0%"/>
    <numFmt numFmtId="179" formatCode="0.0&quot;ヶ月&quot;"/>
    <numFmt numFmtId="180" formatCode="0.000&quot;ヶ月&quot;"/>
    <numFmt numFmtId="181" formatCode="00000000"/>
  </numFmts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ＭＳ Ｐゴシック"/>
      <family val="2"/>
      <charset val="128"/>
    </font>
    <font>
      <i/>
      <sz val="12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sz val="6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9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1" fillId="3" borderId="0" xfId="0" applyFont="1" applyFill="1"/>
    <xf numFmtId="0" fontId="5" fillId="0" borderId="0" xfId="0" applyFont="1"/>
    <xf numFmtId="0" fontId="8" fillId="0" borderId="0" xfId="0" applyFont="1"/>
    <xf numFmtId="0" fontId="7" fillId="0" borderId="0" xfId="0" applyFont="1"/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176" fontId="7" fillId="3" borderId="5" xfId="0" applyNumberFormat="1" applyFont="1" applyFill="1" applyBorder="1"/>
    <xf numFmtId="178" fontId="7" fillId="3" borderId="5" xfId="0" applyNumberFormat="1" applyFont="1" applyFill="1" applyBorder="1"/>
    <xf numFmtId="177" fontId="1" fillId="0" borderId="0" xfId="0" applyNumberFormat="1" applyFont="1" applyFill="1" applyBorder="1"/>
    <xf numFmtId="177" fontId="7" fillId="3" borderId="5" xfId="0" applyNumberFormat="1" applyFont="1" applyFill="1" applyBorder="1"/>
    <xf numFmtId="176" fontId="1" fillId="0" borderId="5" xfId="0" applyNumberFormat="1" applyFont="1" applyBorder="1"/>
    <xf numFmtId="178" fontId="1" fillId="0" borderId="5" xfId="0" applyNumberFormat="1" applyFont="1" applyBorder="1"/>
    <xf numFmtId="0" fontId="1" fillId="0" borderId="0" xfId="0" applyFont="1" applyAlignment="1">
      <alignment horizontal="right"/>
    </xf>
    <xf numFmtId="176" fontId="1" fillId="0" borderId="0" xfId="0" applyNumberFormat="1" applyFont="1"/>
    <xf numFmtId="179" fontId="7" fillId="3" borderId="0" xfId="0" applyNumberFormat="1" applyFont="1" applyFill="1"/>
    <xf numFmtId="180" fontId="1" fillId="0" borderId="5" xfId="0" applyNumberFormat="1" applyFont="1" applyBorder="1"/>
    <xf numFmtId="0" fontId="1" fillId="0" borderId="0" xfId="0" applyFont="1" applyFill="1"/>
    <xf numFmtId="176" fontId="8" fillId="0" borderId="5" xfId="0" applyNumberFormat="1" applyFont="1" applyFill="1" applyBorder="1"/>
    <xf numFmtId="0" fontId="8" fillId="0" borderId="0" xfId="0" applyFont="1" applyFill="1" applyAlignment="1">
      <alignment horizontal="center" vertical="center"/>
    </xf>
    <xf numFmtId="177" fontId="8" fillId="0" borderId="5" xfId="0" applyNumberFormat="1" applyFont="1" applyFill="1" applyBorder="1"/>
    <xf numFmtId="178" fontId="8" fillId="0" borderId="5" xfId="0" applyNumberFormat="1" applyFont="1" applyFill="1" applyBorder="1"/>
    <xf numFmtId="0" fontId="8" fillId="0" borderId="0" xfId="0" applyFont="1" applyFill="1"/>
    <xf numFmtId="0" fontId="8" fillId="0" borderId="0" xfId="0" applyFont="1" applyFill="1" applyAlignment="1">
      <alignment horizontal="right" vertical="center"/>
    </xf>
    <xf numFmtId="180" fontId="8" fillId="0" borderId="5" xfId="0" applyNumberFormat="1" applyFont="1" applyFill="1" applyBorder="1"/>
    <xf numFmtId="179" fontId="8" fillId="0" borderId="0" xfId="0" applyNumberFormat="1" applyFont="1" applyFill="1"/>
    <xf numFmtId="0" fontId="8" fillId="0" borderId="0" xfId="0" applyFont="1" applyAlignment="1">
      <alignment horizontal="center" vertical="center"/>
    </xf>
    <xf numFmtId="176" fontId="8" fillId="0" borderId="0" xfId="0" applyNumberFormat="1" applyFont="1"/>
    <xf numFmtId="177" fontId="1" fillId="0" borderId="0" xfId="0" applyNumberFormat="1" applyFont="1"/>
    <xf numFmtId="176" fontId="1" fillId="0" borderId="6" xfId="0" applyNumberFormat="1" applyFont="1" applyBorder="1" applyAlignment="1">
      <alignment shrinkToFit="1"/>
    </xf>
    <xf numFmtId="176" fontId="1" fillId="0" borderId="6" xfId="0" applyNumberFormat="1" applyFont="1" applyFill="1" applyBorder="1" applyAlignment="1">
      <alignment shrinkToFit="1"/>
    </xf>
    <xf numFmtId="0" fontId="3" fillId="0" borderId="0" xfId="0" applyFont="1" applyBorder="1" applyAlignment="1">
      <alignment horizontal="center" vertical="center"/>
    </xf>
    <xf numFmtId="0" fontId="1" fillId="4" borderId="0" xfId="0" applyFont="1" applyFill="1"/>
    <xf numFmtId="0" fontId="10" fillId="0" borderId="0" xfId="0" applyFont="1"/>
    <xf numFmtId="0" fontId="1" fillId="0" borderId="1" xfId="1" applyFont="1" applyBorder="1" applyAlignment="1">
      <alignment vertical="center"/>
    </xf>
    <xf numFmtId="0" fontId="3" fillId="6" borderId="0" xfId="0" applyFont="1" applyFill="1"/>
    <xf numFmtId="176" fontId="4" fillId="6" borderId="1" xfId="0" applyNumberFormat="1" applyFont="1" applyFill="1" applyBorder="1" applyAlignment="1" applyProtection="1">
      <alignment shrinkToFit="1"/>
      <protection locked="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0" borderId="2" xfId="0" applyNumberFormat="1" applyFont="1" applyBorder="1" applyAlignment="1" applyProtection="1">
      <alignment horizontal="center" vertical="center"/>
      <protection hidden="1"/>
    </xf>
    <xf numFmtId="176" fontId="1" fillId="0" borderId="4" xfId="0" applyNumberFormat="1" applyFont="1" applyBorder="1" applyAlignment="1" applyProtection="1">
      <alignment horizontal="center" vertical="center"/>
      <protection hidden="1"/>
    </xf>
    <xf numFmtId="176" fontId="1" fillId="0" borderId="3" xfId="0" applyNumberFormat="1" applyFont="1" applyBorder="1" applyAlignment="1" applyProtection="1">
      <alignment horizontal="center" vertical="center"/>
      <protection hidden="1"/>
    </xf>
    <xf numFmtId="0" fontId="3" fillId="6" borderId="10" xfId="0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81" fontId="1" fillId="6" borderId="2" xfId="0" quotePrefix="1" applyNumberFormat="1" applyFont="1" applyFill="1" applyBorder="1" applyAlignment="1" applyProtection="1">
      <alignment horizontal="center" vertical="center"/>
      <protection locked="0"/>
    </xf>
    <xf numFmtId="181" fontId="1" fillId="6" borderId="4" xfId="0" applyNumberFormat="1" applyFont="1" applyFill="1" applyBorder="1" applyAlignment="1" applyProtection="1">
      <alignment horizontal="center" vertical="center"/>
      <protection locked="0"/>
    </xf>
    <xf numFmtId="181" fontId="1" fillId="6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6" borderId="2" xfId="0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1" fillId="6" borderId="3" xfId="0" applyFont="1" applyFill="1" applyBorder="1" applyAlignment="1" applyProtection="1">
      <alignment horizontal="center" vertical="center"/>
      <protection locked="0"/>
    </xf>
    <xf numFmtId="176" fontId="1" fillId="6" borderId="2" xfId="0" applyNumberFormat="1" applyFont="1" applyFill="1" applyBorder="1" applyAlignment="1" applyProtection="1">
      <alignment horizontal="center" vertical="center"/>
      <protection locked="0"/>
    </xf>
    <xf numFmtId="176" fontId="1" fillId="6" borderId="4" xfId="0" applyNumberFormat="1" applyFont="1" applyFill="1" applyBorder="1" applyAlignment="1" applyProtection="1">
      <alignment horizontal="center" vertical="center"/>
      <protection locked="0"/>
    </xf>
    <xf numFmtId="176" fontId="1" fillId="6" borderId="3" xfId="0" applyNumberFormat="1" applyFont="1" applyFill="1" applyBorder="1" applyAlignment="1" applyProtection="1">
      <alignment horizontal="center" vertical="center"/>
      <protection locked="0"/>
    </xf>
    <xf numFmtId="0" fontId="1" fillId="5" borderId="7" xfId="1" applyFont="1" applyFill="1" applyBorder="1" applyAlignment="1">
      <alignment horizontal="center" vertical="center" wrapText="1"/>
    </xf>
    <xf numFmtId="0" fontId="1" fillId="5" borderId="9" xfId="1" applyFont="1" applyFill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</cellXfs>
  <cellStyles count="3">
    <cellStyle name="ハイパーリンク 2" xfId="2"/>
    <cellStyle name="標準" xfId="0" builtinId="0"/>
    <cellStyle name="標準 2" xfId="1"/>
  </cellStyles>
  <dxfs count="4">
    <dxf>
      <font>
        <b val="0"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123264</xdr:colOff>
      <xdr:row>0</xdr:row>
      <xdr:rowOff>0</xdr:rowOff>
    </xdr:from>
    <xdr:ext cx="6071854" cy="473463"/>
    <xdr:sp macro="" textlink="">
      <xdr:nvSpPr>
        <xdr:cNvPr id="3" name="テキスト ボックス 2"/>
        <xdr:cNvSpPr txBox="1"/>
      </xdr:nvSpPr>
      <xdr:spPr>
        <a:xfrm>
          <a:off x="5190564" y="0"/>
          <a:ext cx="6071854" cy="473463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r"/>
          <a:r>
            <a:rPr kumimoji="1" lang="ja-JP" altLang="en-US" sz="1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参考値算定用</a:t>
          </a:r>
          <a:r>
            <a:rPr kumimoji="1" lang="en-US" altLang="ja-JP" sz="1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期待容量登録には別途ファイルを準備します</a:t>
          </a:r>
          <a:r>
            <a:rPr kumimoji="1" lang="en-US" altLang="ja-JP" sz="1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endParaRPr kumimoji="1" lang="ja-JP" altLang="en-US" sz="18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showGridLines="0" tabSelected="1" zoomScale="85" zoomScaleNormal="85" workbookViewId="0"/>
  </sheetViews>
  <sheetFormatPr defaultRowHeight="15.75" x14ac:dyDescent="0.25"/>
  <cols>
    <col min="1" max="4" width="5.625" style="1" customWidth="1"/>
    <col min="5" max="16" width="10.25" style="1" bestFit="1" customWidth="1"/>
    <col min="17" max="20" width="5.625" style="1" customWidth="1"/>
    <col min="21" max="16384" width="9" style="1"/>
  </cols>
  <sheetData>
    <row r="1" spans="1:18" ht="16.5" x14ac:dyDescent="0.25">
      <c r="A1" s="41"/>
      <c r="B1" s="8" t="s">
        <v>28</v>
      </c>
      <c r="E1" s="38"/>
      <c r="F1" s="10" t="s">
        <v>60</v>
      </c>
    </row>
    <row r="2" spans="1:18" ht="16.5" x14ac:dyDescent="0.25">
      <c r="A2" s="45" t="s">
        <v>0</v>
      </c>
      <c r="B2" s="4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8" ht="16.5" x14ac:dyDescent="0.25">
      <c r="A3" s="37"/>
      <c r="B3" s="37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8" ht="16.5" x14ac:dyDescent="0.25">
      <c r="A4" s="44" t="s">
        <v>1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18" ht="16.5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8" ht="16.5" x14ac:dyDescent="0.25">
      <c r="A6" s="44" t="s">
        <v>61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</row>
    <row r="7" spans="1:18" ht="16.5" x14ac:dyDescent="0.25">
      <c r="C7" s="6"/>
      <c r="D7" s="6"/>
      <c r="E7" s="6"/>
      <c r="F7" s="6"/>
      <c r="G7" s="6"/>
      <c r="H7" s="6"/>
      <c r="I7" s="6"/>
      <c r="J7" s="6"/>
      <c r="K7" s="6"/>
      <c r="L7" s="6"/>
      <c r="M7" s="39"/>
      <c r="N7" s="6"/>
      <c r="O7" s="6"/>
      <c r="P7" s="6"/>
      <c r="Q7" s="6"/>
    </row>
    <row r="8" spans="1:18" ht="16.5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51" t="s">
        <v>2</v>
      </c>
      <c r="N8" s="51"/>
      <c r="O8" s="51"/>
      <c r="P8" s="51"/>
      <c r="Q8" s="51"/>
    </row>
    <row r="9" spans="1:18" ht="24" customHeight="1" x14ac:dyDescent="0.25">
      <c r="A9" s="47" t="s">
        <v>3</v>
      </c>
      <c r="B9" s="47"/>
      <c r="C9" s="47"/>
      <c r="D9" s="47"/>
      <c r="E9" s="53" t="s">
        <v>27</v>
      </c>
      <c r="F9" s="54"/>
      <c r="G9" s="54"/>
      <c r="H9" s="54"/>
      <c r="I9" s="54"/>
      <c r="J9" s="54"/>
      <c r="K9" s="54"/>
      <c r="L9" s="54"/>
      <c r="M9" s="54"/>
      <c r="N9" s="54"/>
      <c r="O9" s="54"/>
      <c r="P9" s="55"/>
      <c r="Q9" s="5" t="s">
        <v>4</v>
      </c>
    </row>
    <row r="10" spans="1:18" ht="24" customHeight="1" x14ac:dyDescent="0.25">
      <c r="A10" s="47" t="s">
        <v>5</v>
      </c>
      <c r="B10" s="47"/>
      <c r="C10" s="47"/>
      <c r="D10" s="47"/>
      <c r="E10" s="56">
        <v>9601</v>
      </c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8"/>
      <c r="Q10" s="4"/>
    </row>
    <row r="11" spans="1:18" ht="30" customHeight="1" x14ac:dyDescent="0.25">
      <c r="A11" s="52" t="s">
        <v>6</v>
      </c>
      <c r="B11" s="52"/>
      <c r="C11" s="52"/>
      <c r="D11" s="52"/>
      <c r="E11" s="59" t="s">
        <v>59</v>
      </c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1"/>
      <c r="Q11" s="4"/>
    </row>
    <row r="12" spans="1:18" ht="24" customHeight="1" x14ac:dyDescent="0.25">
      <c r="A12" s="47" t="s">
        <v>7</v>
      </c>
      <c r="B12" s="47"/>
      <c r="C12" s="47"/>
      <c r="D12" s="47"/>
      <c r="E12" s="62" t="s">
        <v>72</v>
      </c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4"/>
      <c r="Q12" s="4"/>
    </row>
    <row r="13" spans="1:18" ht="24" customHeight="1" x14ac:dyDescent="0.25">
      <c r="A13" s="47" t="s">
        <v>8</v>
      </c>
      <c r="B13" s="47"/>
      <c r="C13" s="47"/>
      <c r="D13" s="47"/>
      <c r="E13" s="62" t="s">
        <v>62</v>
      </c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4"/>
      <c r="Q13" s="4"/>
    </row>
    <row r="14" spans="1:18" ht="24" customHeight="1" x14ac:dyDescent="0.25">
      <c r="A14" s="47" t="s">
        <v>9</v>
      </c>
      <c r="B14" s="47"/>
      <c r="C14" s="47"/>
      <c r="D14" s="47"/>
      <c r="E14" s="65">
        <v>120000</v>
      </c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7"/>
      <c r="Q14" s="3" t="s">
        <v>26</v>
      </c>
    </row>
    <row r="15" spans="1:18" ht="24" customHeight="1" x14ac:dyDescent="0.25">
      <c r="A15" s="47" t="s">
        <v>10</v>
      </c>
      <c r="B15" s="47"/>
      <c r="C15" s="47"/>
      <c r="D15" s="47"/>
      <c r="E15" s="5" t="s">
        <v>14</v>
      </c>
      <c r="F15" s="5" t="s">
        <v>15</v>
      </c>
      <c r="G15" s="5" t="s">
        <v>16</v>
      </c>
      <c r="H15" s="5" t="s">
        <v>17</v>
      </c>
      <c r="I15" s="5" t="s">
        <v>18</v>
      </c>
      <c r="J15" s="5" t="s">
        <v>19</v>
      </c>
      <c r="K15" s="5" t="s">
        <v>20</v>
      </c>
      <c r="L15" s="5" t="s">
        <v>21</v>
      </c>
      <c r="M15" s="5" t="s">
        <v>22</v>
      </c>
      <c r="N15" s="5" t="s">
        <v>23</v>
      </c>
      <c r="O15" s="5" t="s">
        <v>24</v>
      </c>
      <c r="P15" s="5" t="s">
        <v>25</v>
      </c>
      <c r="Q15" s="4"/>
    </row>
    <row r="16" spans="1:18" ht="24" customHeight="1" x14ac:dyDescent="0.25">
      <c r="A16" s="47"/>
      <c r="B16" s="47"/>
      <c r="C16" s="47"/>
      <c r="D16" s="47"/>
      <c r="E16" s="42">
        <v>115000</v>
      </c>
      <c r="F16" s="42">
        <v>115000</v>
      </c>
      <c r="G16" s="42">
        <v>113000</v>
      </c>
      <c r="H16" s="42">
        <v>112000</v>
      </c>
      <c r="I16" s="42">
        <v>112000</v>
      </c>
      <c r="J16" s="42">
        <v>113000</v>
      </c>
      <c r="K16" s="42">
        <v>115000</v>
      </c>
      <c r="L16" s="42">
        <v>115000</v>
      </c>
      <c r="M16" s="42">
        <v>117000</v>
      </c>
      <c r="N16" s="42">
        <v>118000</v>
      </c>
      <c r="O16" s="42">
        <v>118000</v>
      </c>
      <c r="P16" s="42">
        <v>117000</v>
      </c>
      <c r="Q16" s="3" t="s">
        <v>26</v>
      </c>
      <c r="R16" s="10"/>
    </row>
    <row r="17" spans="1:18" ht="24" customHeight="1" x14ac:dyDescent="0.25">
      <c r="A17" s="47" t="s">
        <v>11</v>
      </c>
      <c r="B17" s="47"/>
      <c r="C17" s="47"/>
      <c r="D17" s="47"/>
      <c r="E17" s="48">
        <f>'計算用(期待容量)'!B97</f>
        <v>115000</v>
      </c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50"/>
      <c r="Q17" s="3" t="s">
        <v>26</v>
      </c>
    </row>
    <row r="18" spans="1:18" ht="24" customHeight="1" x14ac:dyDescent="0.25">
      <c r="A18" s="47" t="s">
        <v>12</v>
      </c>
      <c r="B18" s="47"/>
      <c r="C18" s="47"/>
      <c r="D18" s="47"/>
      <c r="E18" s="5" t="s">
        <v>14</v>
      </c>
      <c r="F18" s="5" t="s">
        <v>15</v>
      </c>
      <c r="G18" s="5" t="s">
        <v>16</v>
      </c>
      <c r="H18" s="5" t="s">
        <v>17</v>
      </c>
      <c r="I18" s="5" t="s">
        <v>18</v>
      </c>
      <c r="J18" s="5" t="s">
        <v>19</v>
      </c>
      <c r="K18" s="5" t="s">
        <v>20</v>
      </c>
      <c r="L18" s="5" t="s">
        <v>21</v>
      </c>
      <c r="M18" s="5" t="s">
        <v>22</v>
      </c>
      <c r="N18" s="5" t="s">
        <v>23</v>
      </c>
      <c r="O18" s="5" t="s">
        <v>24</v>
      </c>
      <c r="P18" s="5" t="s">
        <v>25</v>
      </c>
      <c r="Q18" s="4"/>
    </row>
    <row r="19" spans="1:18" ht="24" customHeight="1" x14ac:dyDescent="0.25">
      <c r="A19" s="47"/>
      <c r="B19" s="47"/>
      <c r="C19" s="47"/>
      <c r="D19" s="47"/>
      <c r="E19" s="42">
        <v>113000</v>
      </c>
      <c r="F19" s="42">
        <v>113000</v>
      </c>
      <c r="G19" s="42">
        <v>111000</v>
      </c>
      <c r="H19" s="42">
        <v>110000</v>
      </c>
      <c r="I19" s="42">
        <v>110000</v>
      </c>
      <c r="J19" s="42">
        <v>111000</v>
      </c>
      <c r="K19" s="42">
        <v>113000</v>
      </c>
      <c r="L19" s="42">
        <v>113000</v>
      </c>
      <c r="M19" s="42">
        <v>115000</v>
      </c>
      <c r="N19" s="42">
        <v>116000</v>
      </c>
      <c r="O19" s="42">
        <v>116000</v>
      </c>
      <c r="P19" s="42">
        <v>115000</v>
      </c>
      <c r="Q19" s="3" t="s">
        <v>26</v>
      </c>
      <c r="R19" s="10"/>
    </row>
    <row r="20" spans="1:18" ht="24" customHeight="1" x14ac:dyDescent="0.25">
      <c r="A20" s="47" t="s">
        <v>13</v>
      </c>
      <c r="B20" s="47"/>
      <c r="C20" s="47"/>
      <c r="D20" s="47"/>
      <c r="E20" s="48">
        <f>'計算用(応札容量)'!B97</f>
        <v>113000</v>
      </c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50"/>
      <c r="Q20" s="3" t="s">
        <v>26</v>
      </c>
    </row>
    <row r="21" spans="1:18" x14ac:dyDescent="0.25">
      <c r="A21" s="1" t="s">
        <v>29</v>
      </c>
    </row>
    <row r="22" spans="1:18" x14ac:dyDescent="0.25">
      <c r="A22" s="1" t="s">
        <v>91</v>
      </c>
    </row>
    <row r="23" spans="1:18" x14ac:dyDescent="0.25">
      <c r="B23" s="1" t="s">
        <v>92</v>
      </c>
    </row>
    <row r="24" spans="1:18" x14ac:dyDescent="0.25">
      <c r="B24" s="1" t="s">
        <v>93</v>
      </c>
    </row>
    <row r="25" spans="1:18" x14ac:dyDescent="0.25">
      <c r="B25" s="1" t="s">
        <v>101</v>
      </c>
    </row>
    <row r="26" spans="1:18" x14ac:dyDescent="0.25">
      <c r="B26" s="1" t="s">
        <v>94</v>
      </c>
    </row>
    <row r="27" spans="1:18" x14ac:dyDescent="0.25">
      <c r="B27" s="1" t="s">
        <v>95</v>
      </c>
    </row>
    <row r="28" spans="1:18" x14ac:dyDescent="0.25">
      <c r="B28" s="1" t="s">
        <v>96</v>
      </c>
    </row>
    <row r="29" spans="1:18" x14ac:dyDescent="0.25">
      <c r="B29" s="1" t="s">
        <v>97</v>
      </c>
    </row>
    <row r="31" spans="1:18" x14ac:dyDescent="0.25">
      <c r="A31" s="1" t="s">
        <v>98</v>
      </c>
    </row>
    <row r="32" spans="1:18" x14ac:dyDescent="0.25">
      <c r="B32" s="1" t="s">
        <v>99</v>
      </c>
    </row>
    <row r="33" spans="2:2" x14ac:dyDescent="0.25">
      <c r="B33" s="1" t="s">
        <v>100</v>
      </c>
    </row>
  </sheetData>
  <sheetProtection password="B63D" sheet="1" objects="1" scenarios="1"/>
  <dataConsolidate/>
  <mergeCells count="22">
    <mergeCell ref="E20:P20"/>
    <mergeCell ref="E9:P9"/>
    <mergeCell ref="E10:P10"/>
    <mergeCell ref="E11:P11"/>
    <mergeCell ref="E12:P12"/>
    <mergeCell ref="E13:P13"/>
    <mergeCell ref="E14:P14"/>
    <mergeCell ref="A20:D20"/>
    <mergeCell ref="A9:D9"/>
    <mergeCell ref="A15:D16"/>
    <mergeCell ref="A18:D19"/>
    <mergeCell ref="A14:D14"/>
    <mergeCell ref="A10:D10"/>
    <mergeCell ref="A11:D11"/>
    <mergeCell ref="A12:D12"/>
    <mergeCell ref="A13:D13"/>
    <mergeCell ref="A6:Q6"/>
    <mergeCell ref="A4:Q4"/>
    <mergeCell ref="A2:B2"/>
    <mergeCell ref="A17:D17"/>
    <mergeCell ref="E17:P17"/>
    <mergeCell ref="M8:Q8"/>
  </mergeCells>
  <phoneticPr fontId="2"/>
  <conditionalFormatting sqref="E16:P16">
    <cfRule type="cellIs" dxfId="3" priority="4" operator="greaterThan">
      <formula>$E$14</formula>
    </cfRule>
  </conditionalFormatting>
  <conditionalFormatting sqref="E19:P19">
    <cfRule type="cellIs" dxfId="2" priority="3" operator="greaterThan">
      <formula>E16</formula>
    </cfRule>
  </conditionalFormatting>
  <conditionalFormatting sqref="E20:P20">
    <cfRule type="cellIs" dxfId="1" priority="2" operator="lessThan">
      <formula>1000</formula>
    </cfRule>
  </conditionalFormatting>
  <conditionalFormatting sqref="E17:P17">
    <cfRule type="cellIs" dxfId="0" priority="1" operator="lessThan">
      <formula>1000</formula>
    </cfRule>
  </conditionalFormatting>
  <dataValidations count="3">
    <dataValidation type="list" allowBlank="1" showInputMessage="1" showErrorMessage="1" sqref="E13:P13">
      <formula1>"北海道,東北,東京,中部,北陸,関西,中国,四国,九州"</formula1>
    </dataValidation>
    <dataValidation type="custom" allowBlank="1" showInputMessage="1" showErrorMessage="1" error="最大値を超過しております。_x000a_再度、入力をお願いします。" sqref="E19:P19">
      <formula1>E19&lt;=E16</formula1>
    </dataValidation>
    <dataValidation type="custom" allowBlank="1" showInputMessage="1" showErrorMessage="1" error="設備容量を超過しております。_x000a_再度、入力をお願いします。" sqref="E16:P16">
      <formula1>E16&lt;=$E$14</formula1>
    </dataValidation>
  </dataValidations>
  <pageMargins left="0.11811023622047245" right="0.11811023622047245" top="0.35433070866141736" bottom="0.35433070866141736" header="0.31496062992125984" footer="0.31496062992125984"/>
  <pageSetup paperSize="9" scale="6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リスト!$C$6:$C$21</xm:f>
          </x14:formula1>
          <xm:sqref>E12:P12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5"/>
  <sheetViews>
    <sheetView workbookViewId="0">
      <selection activeCell="E15" sqref="E15"/>
    </sheetView>
  </sheetViews>
  <sheetFormatPr defaultRowHeight="13.5" x14ac:dyDescent="0.15"/>
  <cols>
    <col min="2" max="2" width="17.375" bestFit="1" customWidth="1"/>
    <col min="3" max="3" width="17.5" bestFit="1" customWidth="1"/>
  </cols>
  <sheetData>
    <row r="2" spans="2:3" ht="13.5" customHeight="1" x14ac:dyDescent="0.15">
      <c r="B2" s="68" t="s">
        <v>63</v>
      </c>
      <c r="C2" s="68" t="s">
        <v>64</v>
      </c>
    </row>
    <row r="3" spans="2:3" ht="13.5" customHeight="1" x14ac:dyDescent="0.15">
      <c r="B3" s="69"/>
      <c r="C3" s="69"/>
    </row>
    <row r="4" spans="2:3" ht="15.75" x14ac:dyDescent="0.15">
      <c r="B4" s="70" t="s">
        <v>65</v>
      </c>
      <c r="C4" s="40" t="s">
        <v>69</v>
      </c>
    </row>
    <row r="5" spans="2:3" ht="15.75" x14ac:dyDescent="0.15">
      <c r="B5" s="71"/>
      <c r="C5" s="40" t="s">
        <v>67</v>
      </c>
    </row>
    <row r="6" spans="2:3" ht="15.75" x14ac:dyDescent="0.15">
      <c r="B6" s="71"/>
      <c r="C6" s="40" t="s">
        <v>66</v>
      </c>
    </row>
    <row r="7" spans="2:3" ht="15.75" x14ac:dyDescent="0.15">
      <c r="B7" s="72"/>
      <c r="C7" s="40" t="s">
        <v>68</v>
      </c>
    </row>
    <row r="8" spans="2:3" ht="15.75" x14ac:dyDescent="0.15">
      <c r="B8" s="70" t="s">
        <v>70</v>
      </c>
      <c r="C8" s="40" t="s">
        <v>71</v>
      </c>
    </row>
    <row r="9" spans="2:3" ht="15.75" x14ac:dyDescent="0.15">
      <c r="B9" s="71"/>
      <c r="C9" s="40" t="s">
        <v>72</v>
      </c>
    </row>
    <row r="10" spans="2:3" ht="15.75" x14ac:dyDescent="0.15">
      <c r="B10" s="71"/>
      <c r="C10" s="40" t="s">
        <v>73</v>
      </c>
    </row>
    <row r="11" spans="2:3" ht="15.75" x14ac:dyDescent="0.15">
      <c r="B11" s="71"/>
      <c r="C11" s="40" t="s">
        <v>74</v>
      </c>
    </row>
    <row r="12" spans="2:3" ht="15.75" x14ac:dyDescent="0.15">
      <c r="B12" s="71"/>
      <c r="C12" s="40" t="s">
        <v>75</v>
      </c>
    </row>
    <row r="13" spans="2:3" ht="15.75" x14ac:dyDescent="0.15">
      <c r="B13" s="71"/>
      <c r="C13" s="40" t="s">
        <v>76</v>
      </c>
    </row>
    <row r="14" spans="2:3" ht="15.75" x14ac:dyDescent="0.15">
      <c r="B14" s="71"/>
      <c r="C14" s="40" t="s">
        <v>77</v>
      </c>
    </row>
    <row r="15" spans="2:3" ht="15.75" x14ac:dyDescent="0.15">
      <c r="B15" s="72"/>
      <c r="C15" s="40" t="s">
        <v>78</v>
      </c>
    </row>
    <row r="16" spans="2:3" ht="15.75" x14ac:dyDescent="0.15">
      <c r="B16" s="70" t="s">
        <v>79</v>
      </c>
      <c r="C16" s="40" t="s">
        <v>80</v>
      </c>
    </row>
    <row r="17" spans="2:3" ht="15.75" x14ac:dyDescent="0.15">
      <c r="B17" s="72"/>
      <c r="C17" s="40" t="s">
        <v>81</v>
      </c>
    </row>
    <row r="18" spans="2:3" ht="15.75" x14ac:dyDescent="0.15">
      <c r="B18" s="70" t="s">
        <v>82</v>
      </c>
      <c r="C18" s="40" t="s">
        <v>86</v>
      </c>
    </row>
    <row r="19" spans="2:3" ht="15.75" x14ac:dyDescent="0.15">
      <c r="B19" s="71"/>
      <c r="C19" s="40" t="s">
        <v>87</v>
      </c>
    </row>
    <row r="20" spans="2:3" ht="15.75" x14ac:dyDescent="0.15">
      <c r="B20" s="71"/>
      <c r="C20" s="40" t="s">
        <v>88</v>
      </c>
    </row>
    <row r="21" spans="2:3" ht="15.75" x14ac:dyDescent="0.15">
      <c r="B21" s="71"/>
      <c r="C21" s="40" t="s">
        <v>89</v>
      </c>
    </row>
    <row r="22" spans="2:3" ht="15.75" x14ac:dyDescent="0.15">
      <c r="B22" s="71"/>
      <c r="C22" s="40" t="s">
        <v>83</v>
      </c>
    </row>
    <row r="23" spans="2:3" ht="15.75" x14ac:dyDescent="0.15">
      <c r="B23" s="71"/>
      <c r="C23" s="40" t="s">
        <v>84</v>
      </c>
    </row>
    <row r="24" spans="2:3" ht="15.75" x14ac:dyDescent="0.15">
      <c r="B24" s="72"/>
      <c r="C24" s="40" t="s">
        <v>85</v>
      </c>
    </row>
    <row r="25" spans="2:3" ht="15.75" x14ac:dyDescent="0.15">
      <c r="B25" s="40" t="s">
        <v>78</v>
      </c>
      <c r="C25" s="40" t="s">
        <v>90</v>
      </c>
    </row>
  </sheetData>
  <mergeCells count="6">
    <mergeCell ref="C2:C3"/>
    <mergeCell ref="B2:B3"/>
    <mergeCell ref="B18:B24"/>
    <mergeCell ref="B16:B17"/>
    <mergeCell ref="B8:B15"/>
    <mergeCell ref="B4:B7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7"/>
  <sheetViews>
    <sheetView topLeftCell="A58" zoomScale="85" zoomScaleNormal="85" workbookViewId="0">
      <selection activeCell="F95" sqref="F95"/>
    </sheetView>
  </sheetViews>
  <sheetFormatPr defaultRowHeight="15.75" x14ac:dyDescent="0.25"/>
  <cols>
    <col min="1" max="1" width="24.125" style="1" bestFit="1" customWidth="1"/>
    <col min="2" max="3" width="9.75" style="1" customWidth="1"/>
    <col min="4" max="4" width="13.375" style="1" bestFit="1" customWidth="1"/>
    <col min="5" max="10" width="9.75" style="1" bestFit="1" customWidth="1"/>
    <col min="11" max="11" width="9.875" style="1" customWidth="1"/>
    <col min="12" max="12" width="10" style="1" bestFit="1" customWidth="1"/>
    <col min="13" max="13" width="17.875" style="1" customWidth="1"/>
    <col min="14" max="14" width="4.375" style="1" customWidth="1"/>
    <col min="15" max="15" width="17.875" style="1" bestFit="1" customWidth="1"/>
    <col min="16" max="16384" width="9" style="1"/>
  </cols>
  <sheetData>
    <row r="1" spans="1:11" x14ac:dyDescent="0.25">
      <c r="A1" s="7"/>
      <c r="B1" s="10" t="s">
        <v>30</v>
      </c>
      <c r="J1" s="11" t="s">
        <v>40</v>
      </c>
    </row>
    <row r="2" spans="1:11" x14ac:dyDescent="0.25">
      <c r="B2" s="12" t="s">
        <v>31</v>
      </c>
      <c r="C2" s="12" t="s">
        <v>32</v>
      </c>
      <c r="D2" s="12" t="s">
        <v>33</v>
      </c>
      <c r="E2" s="12" t="s">
        <v>34</v>
      </c>
      <c r="F2" s="12" t="s">
        <v>35</v>
      </c>
      <c r="G2" s="12" t="s">
        <v>36</v>
      </c>
      <c r="H2" s="12" t="s">
        <v>37</v>
      </c>
      <c r="I2" s="12" t="s">
        <v>38</v>
      </c>
      <c r="J2" s="12" t="s">
        <v>39</v>
      </c>
    </row>
    <row r="3" spans="1:11" x14ac:dyDescent="0.25">
      <c r="A3" s="1" t="s">
        <v>45</v>
      </c>
    </row>
    <row r="4" spans="1:11" x14ac:dyDescent="0.25">
      <c r="A4" s="11" t="s">
        <v>14</v>
      </c>
      <c r="B4" s="13">
        <v>4030</v>
      </c>
      <c r="C4" s="13">
        <v>10584.581818181818</v>
      </c>
      <c r="D4" s="13">
        <v>38306.111843344006</v>
      </c>
      <c r="E4" s="13">
        <v>18392.15032154341</v>
      </c>
      <c r="F4" s="13">
        <v>3927.7777777777778</v>
      </c>
      <c r="G4" s="13">
        <v>18399.905123339657</v>
      </c>
      <c r="H4" s="13">
        <v>7574.4</v>
      </c>
      <c r="I4" s="13">
        <v>3493.0417495029819</v>
      </c>
      <c r="J4" s="13">
        <v>10440</v>
      </c>
    </row>
    <row r="5" spans="1:11" x14ac:dyDescent="0.25">
      <c r="A5" s="11" t="s">
        <v>15</v>
      </c>
      <c r="B5" s="13">
        <v>3690</v>
      </c>
      <c r="C5" s="13">
        <v>9845.6581818181821</v>
      </c>
      <c r="D5" s="13">
        <v>36325.104500094145</v>
      </c>
      <c r="E5" s="13">
        <v>19072.970257234727</v>
      </c>
      <c r="F5" s="13">
        <v>3722.3710317460318</v>
      </c>
      <c r="G5" s="13">
        <v>18350.094876660343</v>
      </c>
      <c r="H5" s="13">
        <v>7584.4190476190479</v>
      </c>
      <c r="I5" s="13">
        <v>3542.9423459244531</v>
      </c>
      <c r="J5" s="13">
        <v>10890</v>
      </c>
    </row>
    <row r="6" spans="1:11" x14ac:dyDescent="0.25">
      <c r="A6" s="11" t="s">
        <v>16</v>
      </c>
      <c r="B6" s="13">
        <v>3650</v>
      </c>
      <c r="C6" s="13">
        <v>10664.465454545454</v>
      </c>
      <c r="D6" s="13">
        <v>40625.582752777256</v>
      </c>
      <c r="E6" s="13">
        <v>20584.790996784566</v>
      </c>
      <c r="F6" s="13">
        <v>4108.1349206349205</v>
      </c>
      <c r="G6" s="13">
        <v>21468.21631878558</v>
      </c>
      <c r="H6" s="13">
        <v>8436.0380952380947</v>
      </c>
      <c r="I6" s="13">
        <v>4012.0079522862825</v>
      </c>
      <c r="J6" s="13">
        <v>12280</v>
      </c>
    </row>
    <row r="7" spans="1:11" x14ac:dyDescent="0.25">
      <c r="A7" s="11" t="s">
        <v>17</v>
      </c>
      <c r="B7" s="13">
        <v>4060.3095238095239</v>
      </c>
      <c r="C7" s="13">
        <v>12700.340030911901</v>
      </c>
      <c r="D7" s="13">
        <v>52870</v>
      </c>
      <c r="E7" s="13">
        <v>24910</v>
      </c>
      <c r="F7" s="13">
        <v>5050</v>
      </c>
      <c r="G7" s="13">
        <v>26250</v>
      </c>
      <c r="H7" s="13">
        <v>10520</v>
      </c>
      <c r="I7" s="13">
        <v>5020</v>
      </c>
      <c r="J7" s="13">
        <v>15530</v>
      </c>
    </row>
    <row r="8" spans="1:11" x14ac:dyDescent="0.25">
      <c r="A8" s="11" t="s">
        <v>18</v>
      </c>
      <c r="B8" s="13">
        <v>4190</v>
      </c>
      <c r="C8" s="13">
        <v>12920</v>
      </c>
      <c r="D8" s="13">
        <v>52870</v>
      </c>
      <c r="E8" s="13">
        <v>24910</v>
      </c>
      <c r="F8" s="13">
        <v>5050</v>
      </c>
      <c r="G8" s="13">
        <v>26250</v>
      </c>
      <c r="H8" s="13">
        <v>10520</v>
      </c>
      <c r="I8" s="13">
        <v>5020</v>
      </c>
      <c r="J8" s="13">
        <v>15530</v>
      </c>
    </row>
    <row r="9" spans="1:11" x14ac:dyDescent="0.25">
      <c r="A9" s="11" t="s">
        <v>19</v>
      </c>
      <c r="B9" s="13">
        <v>4000.4523809523807</v>
      </c>
      <c r="C9" s="13">
        <v>11612.024729520865</v>
      </c>
      <c r="D9" s="13">
        <v>44916.106194690263</v>
      </c>
      <c r="E9" s="13">
        <v>21906.382636655948</v>
      </c>
      <c r="F9" s="13">
        <v>4589.0873015873012</v>
      </c>
      <c r="G9" s="13">
        <v>23151.80265654649</v>
      </c>
      <c r="H9" s="13">
        <v>9127.3523809523813</v>
      </c>
      <c r="I9" s="13">
        <v>4401.2326043737576</v>
      </c>
      <c r="J9" s="13">
        <v>13560</v>
      </c>
    </row>
    <row r="10" spans="1:11" x14ac:dyDescent="0.25">
      <c r="A10" s="11" t="s">
        <v>20</v>
      </c>
      <c r="B10" s="13">
        <v>4150</v>
      </c>
      <c r="C10" s="13">
        <v>10654.48</v>
      </c>
      <c r="D10" s="13">
        <v>36783.025795518734</v>
      </c>
      <c r="E10" s="13">
        <v>19633.645498392281</v>
      </c>
      <c r="F10" s="13">
        <v>3882.688492063492</v>
      </c>
      <c r="G10" s="13">
        <v>19166.982922201139</v>
      </c>
      <c r="H10" s="13">
        <v>7804.8380952380949</v>
      </c>
      <c r="I10" s="13">
        <v>3632.7634194831012</v>
      </c>
      <c r="J10" s="13">
        <v>11620</v>
      </c>
    </row>
    <row r="11" spans="1:11" x14ac:dyDescent="0.25">
      <c r="A11" s="11" t="s">
        <v>21</v>
      </c>
      <c r="B11" s="13">
        <v>4560</v>
      </c>
      <c r="C11" s="13">
        <v>11852.734545454545</v>
      </c>
      <c r="D11" s="13">
        <v>40078.068160421768</v>
      </c>
      <c r="E11" s="13">
        <v>19663.681672025723</v>
      </c>
      <c r="F11" s="13">
        <v>4243.4027777777774</v>
      </c>
      <c r="G11" s="13">
        <v>19854.364326375711</v>
      </c>
      <c r="H11" s="13">
        <v>8385.942857142858</v>
      </c>
      <c r="I11" s="13">
        <v>3742.5447316103377</v>
      </c>
      <c r="J11" s="13">
        <v>11790</v>
      </c>
    </row>
    <row r="12" spans="1:11" x14ac:dyDescent="0.25">
      <c r="A12" s="11" t="s">
        <v>22</v>
      </c>
      <c r="B12" s="13">
        <v>4860</v>
      </c>
      <c r="C12" s="13">
        <v>13100.916363636363</v>
      </c>
      <c r="D12" s="13">
        <v>43621.980794577292</v>
      </c>
      <c r="E12" s="13">
        <v>22176.708199356912</v>
      </c>
      <c r="F12" s="13">
        <v>4764.4345238095239</v>
      </c>
      <c r="G12" s="13">
        <v>23580.170777988616</v>
      </c>
      <c r="H12" s="13">
        <v>9999.0095238095237</v>
      </c>
      <c r="I12" s="13">
        <v>4630.7753479125249</v>
      </c>
      <c r="J12" s="13">
        <v>14860</v>
      </c>
    </row>
    <row r="13" spans="1:11" x14ac:dyDescent="0.25">
      <c r="A13" s="11" t="s">
        <v>23</v>
      </c>
      <c r="B13" s="13">
        <v>4990</v>
      </c>
      <c r="C13" s="13">
        <v>13730</v>
      </c>
      <c r="D13" s="13">
        <v>46767.700997928827</v>
      </c>
      <c r="E13" s="13">
        <v>23137.865755627008</v>
      </c>
      <c r="F13" s="13">
        <v>4999.9007936507933</v>
      </c>
      <c r="G13" s="13">
        <v>24108.159392789374</v>
      </c>
      <c r="H13" s="13">
        <v>10179.352380952381</v>
      </c>
      <c r="I13" s="13">
        <v>4630.7753479125249</v>
      </c>
      <c r="J13" s="13">
        <v>15060</v>
      </c>
    </row>
    <row r="14" spans="1:11" x14ac:dyDescent="0.25">
      <c r="A14" s="11" t="s">
        <v>24</v>
      </c>
      <c r="B14" s="13">
        <v>4930</v>
      </c>
      <c r="C14" s="13">
        <v>13580.218181818182</v>
      </c>
      <c r="D14" s="13">
        <v>46767.700997928827</v>
      </c>
      <c r="E14" s="13">
        <v>23137.865755627008</v>
      </c>
      <c r="F14" s="13">
        <v>4999.9007936507933</v>
      </c>
      <c r="G14" s="13">
        <v>24108.159392789374</v>
      </c>
      <c r="H14" s="13">
        <v>10179.352380952381</v>
      </c>
      <c r="I14" s="13">
        <v>4630.7753479125249</v>
      </c>
      <c r="J14" s="13">
        <v>15060</v>
      </c>
    </row>
    <row r="15" spans="1:11" x14ac:dyDescent="0.25">
      <c r="A15" s="11" t="s">
        <v>25</v>
      </c>
      <c r="B15" s="13">
        <v>4590</v>
      </c>
      <c r="C15" s="13">
        <v>12661.556363636364</v>
      </c>
      <c r="D15" s="13">
        <v>42925.144040670304</v>
      </c>
      <c r="E15" s="13">
        <v>21515.912379421221</v>
      </c>
      <c r="F15" s="13">
        <v>4714.3353174603171</v>
      </c>
      <c r="G15" s="13">
        <v>21677.419354838708</v>
      </c>
      <c r="H15" s="13">
        <v>9107.3142857142866</v>
      </c>
      <c r="I15" s="13">
        <v>4131.7693836978133</v>
      </c>
      <c r="J15" s="13">
        <v>12810</v>
      </c>
    </row>
    <row r="16" spans="1:11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2" x14ac:dyDescent="0.25">
      <c r="A17" s="1" t="s">
        <v>46</v>
      </c>
      <c r="B17" s="16">
        <v>156966.61731019232</v>
      </c>
      <c r="C17" s="2"/>
      <c r="D17" s="2"/>
      <c r="E17" s="2"/>
      <c r="F17" s="2"/>
      <c r="G17" s="2"/>
      <c r="H17" s="2"/>
      <c r="I17" s="2"/>
      <c r="J17" s="2"/>
      <c r="K17" s="2"/>
    </row>
    <row r="18" spans="1:12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2" x14ac:dyDescent="0.25">
      <c r="A19" s="1" t="s">
        <v>58</v>
      </c>
      <c r="B19" s="14">
        <v>0.18329999999999999</v>
      </c>
      <c r="C19" s="14">
        <v>0.14269999999999999</v>
      </c>
      <c r="D19" s="14">
        <v>4.5999999999999999E-2</v>
      </c>
      <c r="E19" s="14">
        <v>1.78E-2</v>
      </c>
      <c r="F19" s="14">
        <v>0.22800000000000001</v>
      </c>
      <c r="G19" s="14">
        <v>-1.24E-2</v>
      </c>
      <c r="H19" s="14">
        <v>8.5000000000000006E-3</v>
      </c>
      <c r="I19" s="14">
        <v>0.18460000000000001</v>
      </c>
      <c r="J19" s="14">
        <v>0.21929999999999999</v>
      </c>
    </row>
    <row r="20" spans="1:12" x14ac:dyDescent="0.25">
      <c r="L20" s="15"/>
    </row>
    <row r="21" spans="1:12" x14ac:dyDescent="0.25">
      <c r="A21" s="1" t="s">
        <v>44</v>
      </c>
      <c r="B21" s="14">
        <v>0.01</v>
      </c>
      <c r="C21" s="18">
        <f>B21</f>
        <v>0.01</v>
      </c>
      <c r="D21" s="18">
        <f t="shared" ref="D21:J21" si="0">C21</f>
        <v>0.01</v>
      </c>
      <c r="E21" s="18">
        <f t="shared" si="0"/>
        <v>0.01</v>
      </c>
      <c r="F21" s="18">
        <f t="shared" si="0"/>
        <v>0.01</v>
      </c>
      <c r="G21" s="18">
        <f t="shared" si="0"/>
        <v>0.01</v>
      </c>
      <c r="H21" s="18">
        <f t="shared" si="0"/>
        <v>0.01</v>
      </c>
      <c r="I21" s="18">
        <f t="shared" si="0"/>
        <v>0.01</v>
      </c>
      <c r="J21" s="18">
        <f t="shared" si="0"/>
        <v>0.01</v>
      </c>
      <c r="L21" s="15"/>
    </row>
    <row r="22" spans="1:12" x14ac:dyDescent="0.25">
      <c r="L22" s="15"/>
    </row>
    <row r="23" spans="1:12" x14ac:dyDescent="0.25">
      <c r="A23" s="1" t="s">
        <v>42</v>
      </c>
    </row>
    <row r="24" spans="1:12" x14ac:dyDescent="0.25">
      <c r="A24" s="11" t="s">
        <v>14</v>
      </c>
      <c r="B24" s="13">
        <v>648.05834793676763</v>
      </c>
      <c r="C24" s="13">
        <v>2656.3375750004889</v>
      </c>
      <c r="D24" s="13">
        <v>1494.1868842017491</v>
      </c>
      <c r="E24" s="13">
        <v>1602.1029914061155</v>
      </c>
      <c r="F24" s="13">
        <v>1090.2492726237022</v>
      </c>
      <c r="G24" s="13">
        <v>1756.6539550513212</v>
      </c>
      <c r="H24" s="13">
        <v>747.0175943017183</v>
      </c>
      <c r="I24" s="13">
        <v>449.41039363244704</v>
      </c>
      <c r="J24" s="13">
        <v>704.47298584568193</v>
      </c>
    </row>
    <row r="25" spans="1:12" x14ac:dyDescent="0.25">
      <c r="A25" s="11" t="s">
        <v>15</v>
      </c>
      <c r="B25" s="13">
        <v>870.9674098797816</v>
      </c>
      <c r="C25" s="13">
        <v>3117.8922407668397</v>
      </c>
      <c r="D25" s="13">
        <v>3224.4520420592853</v>
      </c>
      <c r="E25" s="13">
        <v>2727.8049655187097</v>
      </c>
      <c r="F25" s="13">
        <v>1276.188391969265</v>
      </c>
      <c r="G25" s="13">
        <v>2746.2220501952866</v>
      </c>
      <c r="H25" s="13">
        <v>1523.344026566522</v>
      </c>
      <c r="I25" s="13">
        <v>819.94948593806623</v>
      </c>
      <c r="J25" s="13">
        <v>1389.1493871062585</v>
      </c>
    </row>
    <row r="26" spans="1:12" x14ac:dyDescent="0.25">
      <c r="A26" s="11" t="s">
        <v>16</v>
      </c>
      <c r="B26" s="13">
        <v>816.12260809307475</v>
      </c>
      <c r="C26" s="13">
        <v>2815.823022754822</v>
      </c>
      <c r="D26" s="13">
        <v>3609.8204566116401</v>
      </c>
      <c r="E26" s="13">
        <v>2790.8538830481389</v>
      </c>
      <c r="F26" s="13">
        <v>1123.4253292618732</v>
      </c>
      <c r="G26" s="13">
        <v>2742.1257471315917</v>
      </c>
      <c r="H26" s="13">
        <v>1412.1217155523966</v>
      </c>
      <c r="I26" s="13">
        <v>719.24516076446059</v>
      </c>
      <c r="J26" s="13">
        <v>1643.7820767819808</v>
      </c>
    </row>
    <row r="27" spans="1:12" x14ac:dyDescent="0.25">
      <c r="A27" s="11" t="s">
        <v>17</v>
      </c>
      <c r="B27" s="13">
        <v>704.92710819010426</v>
      </c>
      <c r="C27" s="13">
        <v>2721.9783848231291</v>
      </c>
      <c r="D27" s="13">
        <v>4736.1437675588513</v>
      </c>
      <c r="E27" s="13">
        <v>3318.9469292115105</v>
      </c>
      <c r="F27" s="13">
        <v>1173.0747666044426</v>
      </c>
      <c r="G27" s="13">
        <v>3254.1018129163804</v>
      </c>
      <c r="H27" s="13">
        <v>2061.2255405676838</v>
      </c>
      <c r="I27" s="13">
        <v>1064.913057639988</v>
      </c>
      <c r="J27" s="13">
        <v>2295.1786324878994</v>
      </c>
    </row>
    <row r="28" spans="1:12" x14ac:dyDescent="0.25">
      <c r="A28" s="11" t="s">
        <v>18</v>
      </c>
      <c r="B28" s="13">
        <v>697.16967162728179</v>
      </c>
      <c r="C28" s="13">
        <v>2885.1386515657473</v>
      </c>
      <c r="D28" s="13">
        <v>4923.1411888188904</v>
      </c>
      <c r="E28" s="13">
        <v>3357.7692316005932</v>
      </c>
      <c r="F28" s="13">
        <v>1011.5525323392449</v>
      </c>
      <c r="G28" s="13">
        <v>2980.1377169736106</v>
      </c>
      <c r="H28" s="13">
        <v>1946.5208740654898</v>
      </c>
      <c r="I28" s="13">
        <v>1024.4839641293659</v>
      </c>
      <c r="J28" s="13">
        <v>2136.1461688797435</v>
      </c>
    </row>
    <row r="29" spans="1:12" x14ac:dyDescent="0.25">
      <c r="A29" s="11" t="s">
        <v>19</v>
      </c>
      <c r="B29" s="13">
        <v>531.86155968380865</v>
      </c>
      <c r="C29" s="13">
        <v>2549.6311068910886</v>
      </c>
      <c r="D29" s="13">
        <v>3759.6352700555435</v>
      </c>
      <c r="E29" s="13">
        <v>2410.9361938431589</v>
      </c>
      <c r="F29" s="13">
        <v>884.17957546666139</v>
      </c>
      <c r="G29" s="13">
        <v>2208.724958289959</v>
      </c>
      <c r="H29" s="13">
        <v>1354.2611043168831</v>
      </c>
      <c r="I29" s="13">
        <v>742.29379903556026</v>
      </c>
      <c r="J29" s="13">
        <v>1648.0164324173152</v>
      </c>
    </row>
    <row r="30" spans="1:12" x14ac:dyDescent="0.25">
      <c r="A30" s="11" t="s">
        <v>20</v>
      </c>
      <c r="B30" s="13">
        <v>539.49550123559436</v>
      </c>
      <c r="C30" s="13">
        <v>2119.6624555533772</v>
      </c>
      <c r="D30" s="13">
        <v>2277.8001483820781</v>
      </c>
      <c r="E30" s="13">
        <v>1809.8379467336895</v>
      </c>
      <c r="F30" s="13">
        <v>721.81238861027623</v>
      </c>
      <c r="G30" s="13">
        <v>1623.156230523424</v>
      </c>
      <c r="H30" s="13">
        <v>974.90851341112682</v>
      </c>
      <c r="I30" s="13">
        <v>587.02009075256785</v>
      </c>
      <c r="J30" s="13">
        <v>1214.2467247978834</v>
      </c>
    </row>
    <row r="31" spans="1:12" x14ac:dyDescent="0.25">
      <c r="A31" s="11" t="s">
        <v>21</v>
      </c>
      <c r="B31" s="13">
        <v>581.36402034895627</v>
      </c>
      <c r="C31" s="13">
        <v>1972.982997133035</v>
      </c>
      <c r="D31" s="13">
        <v>1200.1729663043247</v>
      </c>
      <c r="E31" s="13">
        <v>991.29342150878256</v>
      </c>
      <c r="F31" s="13">
        <v>669.91839336623548</v>
      </c>
      <c r="G31" s="13">
        <v>1012.02661032473</v>
      </c>
      <c r="H31" s="13">
        <v>346.76629295427051</v>
      </c>
      <c r="I31" s="13">
        <v>263.69755223826598</v>
      </c>
      <c r="J31" s="13">
        <v>569.11774582139549</v>
      </c>
    </row>
    <row r="32" spans="1:12" x14ac:dyDescent="0.25">
      <c r="A32" s="11" t="s">
        <v>22</v>
      </c>
      <c r="B32" s="13">
        <v>552.44706022567175</v>
      </c>
      <c r="C32" s="13">
        <v>2269.2346520766141</v>
      </c>
      <c r="D32" s="13">
        <v>1151.0847433234235</v>
      </c>
      <c r="E32" s="13">
        <v>1529.927854463084</v>
      </c>
      <c r="F32" s="13">
        <v>671.88919665542448</v>
      </c>
      <c r="G32" s="13">
        <v>1373.7797638547918</v>
      </c>
      <c r="H32" s="13">
        <v>636.88743322985886</v>
      </c>
      <c r="I32" s="13">
        <v>393.98205339209295</v>
      </c>
      <c r="J32" s="13">
        <v>781.13724277903361</v>
      </c>
    </row>
    <row r="33" spans="1:12" x14ac:dyDescent="0.25">
      <c r="A33" s="11" t="s">
        <v>23</v>
      </c>
      <c r="B33" s="13">
        <v>493.92950580017543</v>
      </c>
      <c r="C33" s="13">
        <v>2169.3808734884187</v>
      </c>
      <c r="D33" s="13">
        <v>1321.3849606590395</v>
      </c>
      <c r="E33" s="13">
        <v>1469.5276584953094</v>
      </c>
      <c r="F33" s="13">
        <v>545.74991792838387</v>
      </c>
      <c r="G33" s="13">
        <v>1415.3305220463728</v>
      </c>
      <c r="H33" s="13">
        <v>800.54239620441081</v>
      </c>
      <c r="I33" s="13">
        <v>470.44032681072088</v>
      </c>
      <c r="J33" s="13">
        <v>853.97383856717693</v>
      </c>
    </row>
    <row r="34" spans="1:12" x14ac:dyDescent="0.25">
      <c r="A34" s="11" t="s">
        <v>24</v>
      </c>
      <c r="B34" s="13">
        <v>508.6392269163772</v>
      </c>
      <c r="C34" s="13">
        <v>2132.9505039369769</v>
      </c>
      <c r="D34" s="13">
        <v>1043.6195110769454</v>
      </c>
      <c r="E34" s="13">
        <v>1158.2897182417273</v>
      </c>
      <c r="F34" s="13">
        <v>536.44313898934854</v>
      </c>
      <c r="G34" s="13">
        <v>1331.9721381009686</v>
      </c>
      <c r="H34" s="13">
        <v>720.73773832114932</v>
      </c>
      <c r="I34" s="13">
        <v>402.09578435525873</v>
      </c>
      <c r="J34" s="13">
        <v>766.18224006126979</v>
      </c>
    </row>
    <row r="35" spans="1:12" x14ac:dyDescent="0.25">
      <c r="A35" s="11" t="s">
        <v>25</v>
      </c>
      <c r="B35" s="13">
        <v>481.28776434791894</v>
      </c>
      <c r="C35" s="13">
        <v>2319.0488668371263</v>
      </c>
      <c r="D35" s="13">
        <v>1236.6660505404066</v>
      </c>
      <c r="E35" s="13">
        <v>1319.2939220508124</v>
      </c>
      <c r="F35" s="13">
        <v>759.30841028938391</v>
      </c>
      <c r="G35" s="13">
        <v>1481.4700497885988</v>
      </c>
      <c r="H35" s="13">
        <v>776.63355683764053</v>
      </c>
      <c r="I35" s="13">
        <v>441.9299635553698</v>
      </c>
      <c r="J35" s="13">
        <v>764.26141575276677</v>
      </c>
    </row>
    <row r="36" spans="1:12" x14ac:dyDescent="0.25">
      <c r="B36" s="11"/>
      <c r="C36" s="11"/>
      <c r="D36" s="11"/>
      <c r="E36" s="11"/>
      <c r="F36" s="11"/>
      <c r="G36" s="11"/>
      <c r="H36" s="11"/>
      <c r="I36" s="11"/>
      <c r="J36" s="11"/>
    </row>
    <row r="37" spans="1:12" x14ac:dyDescent="0.25">
      <c r="A37" s="1" t="s">
        <v>43</v>
      </c>
    </row>
    <row r="38" spans="1:12" x14ac:dyDescent="0.25">
      <c r="A38" s="11" t="s">
        <v>14</v>
      </c>
      <c r="B38" s="17">
        <f>B4*(1+B$19+B$21)-B24</f>
        <v>4160.9406520632319</v>
      </c>
      <c r="C38" s="17">
        <f t="shared" ref="C38:J38" si="1">C4*(1+C$19+C$21)-C24</f>
        <v>9544.5098868176938</v>
      </c>
      <c r="D38" s="17">
        <f t="shared" si="1"/>
        <v>38957.067222369522</v>
      </c>
      <c r="E38" s="17">
        <f t="shared" si="1"/>
        <v>17301.349109076204</v>
      </c>
      <c r="F38" s="17">
        <f t="shared" si="1"/>
        <v>3772.3396162651861</v>
      </c>
      <c r="G38" s="17">
        <f t="shared" si="1"/>
        <v>16599.09139599232</v>
      </c>
      <c r="H38" s="17">
        <f t="shared" si="1"/>
        <v>6967.5088056982813</v>
      </c>
      <c r="I38" s="17">
        <f t="shared" si="1"/>
        <v>3723.3772803238153</v>
      </c>
      <c r="J38" s="17">
        <f t="shared" si="1"/>
        <v>12129.419014154319</v>
      </c>
      <c r="L38" s="20"/>
    </row>
    <row r="39" spans="1:12" x14ac:dyDescent="0.25">
      <c r="A39" s="11" t="s">
        <v>15</v>
      </c>
      <c r="B39" s="17">
        <f>B5*(1+B$19+B$21)-B25</f>
        <v>3532.3095901202187</v>
      </c>
      <c r="C39" s="17">
        <f t="shared" ref="B39:J49" si="2">C5*(1+C$19+C$21)-C25</f>
        <v>8231.1979454149787</v>
      </c>
      <c r="D39" s="17">
        <f t="shared" si="2"/>
        <v>35134.85831004013</v>
      </c>
      <c r="E39" s="17">
        <f>E5*(1+E$19+E$21)-E25</f>
        <v>16875.393864867143</v>
      </c>
      <c r="F39" s="17">
        <f t="shared" si="2"/>
        <v>3332.1069453323221</v>
      </c>
      <c r="G39" s="17">
        <f t="shared" si="2"/>
        <v>15559.832598761073</v>
      </c>
      <c r="H39" s="17">
        <f t="shared" si="2"/>
        <v>6201.3867734334781</v>
      </c>
      <c r="I39" s="17">
        <f t="shared" si="2"/>
        <v>3412.449440503286</v>
      </c>
      <c r="J39" s="17">
        <f t="shared" si="2"/>
        <v>11997.927612893742</v>
      </c>
      <c r="L39" s="20"/>
    </row>
    <row r="40" spans="1:12" x14ac:dyDescent="0.25">
      <c r="A40" s="11" t="s">
        <v>16</v>
      </c>
      <c r="B40" s="17">
        <f t="shared" si="2"/>
        <v>3539.4223919069254</v>
      </c>
      <c r="C40" s="17">
        <f t="shared" si="2"/>
        <v>9477.1063066997231</v>
      </c>
      <c r="D40" s="17">
        <f t="shared" si="2"/>
        <v>39290.794930321143</v>
      </c>
      <c r="E40" s="17">
        <f t="shared" si="2"/>
        <v>18366.194303447042</v>
      </c>
      <c r="F40" s="17">
        <f t="shared" si="2"/>
        <v>3962.4457024841586</v>
      </c>
      <c r="G40" s="17">
        <f t="shared" si="2"/>
        <v>18674.566852488904</v>
      </c>
      <c r="H40" s="17">
        <f t="shared" si="2"/>
        <v>7179.9830844476028</v>
      </c>
      <c r="I40" s="17">
        <f t="shared" si="2"/>
        <v>4073.499539036733</v>
      </c>
      <c r="J40" s="17">
        <f t="shared" si="2"/>
        <v>13452.021923218019</v>
      </c>
      <c r="L40" s="20"/>
    </row>
    <row r="41" spans="1:12" x14ac:dyDescent="0.25">
      <c r="A41" s="11" t="s">
        <v>17</v>
      </c>
      <c r="B41" s="17">
        <f t="shared" si="2"/>
        <v>4140.2402465718005</v>
      </c>
      <c r="C41" s="17">
        <f t="shared" si="2"/>
        <v>11917.70356880902</v>
      </c>
      <c r="D41" s="17">
        <f t="shared" si="2"/>
        <v>51094.576232441148</v>
      </c>
      <c r="E41" s="17">
        <f t="shared" si="2"/>
        <v>22283.55107078849</v>
      </c>
      <c r="F41" s="17">
        <f t="shared" si="2"/>
        <v>5078.825233395557</v>
      </c>
      <c r="G41" s="17">
        <f t="shared" si="2"/>
        <v>22932.898187083621</v>
      </c>
      <c r="H41" s="17">
        <f t="shared" si="2"/>
        <v>8653.3944594323148</v>
      </c>
      <c r="I41" s="17">
        <f t="shared" si="2"/>
        <v>4931.9789423600123</v>
      </c>
      <c r="J41" s="17">
        <f t="shared" si="2"/>
        <v>16795.850367512103</v>
      </c>
      <c r="L41" s="20"/>
    </row>
    <row r="42" spans="1:12" x14ac:dyDescent="0.25">
      <c r="A42" s="11" t="s">
        <v>18</v>
      </c>
      <c r="B42" s="17">
        <f t="shared" si="2"/>
        <v>4302.7573283727179</v>
      </c>
      <c r="C42" s="17">
        <f t="shared" si="2"/>
        <v>12007.745348434253</v>
      </c>
      <c r="D42" s="17">
        <f t="shared" si="2"/>
        <v>50907.578811181113</v>
      </c>
      <c r="E42" s="17">
        <f t="shared" si="2"/>
        <v>22244.728768399407</v>
      </c>
      <c r="F42" s="17">
        <f t="shared" si="2"/>
        <v>5240.3474676607548</v>
      </c>
      <c r="G42" s="17">
        <f t="shared" si="2"/>
        <v>23206.862283026388</v>
      </c>
      <c r="H42" s="17">
        <f t="shared" si="2"/>
        <v>8768.0991259345101</v>
      </c>
      <c r="I42" s="17">
        <f t="shared" si="2"/>
        <v>4972.4080358706351</v>
      </c>
      <c r="J42" s="17">
        <f t="shared" si="2"/>
        <v>16954.88283112026</v>
      </c>
      <c r="L42" s="20"/>
    </row>
    <row r="43" spans="1:12" x14ac:dyDescent="0.25">
      <c r="A43" s="11" t="s">
        <v>19</v>
      </c>
      <c r="B43" s="17">
        <f t="shared" si="2"/>
        <v>4241.8782665066674</v>
      </c>
      <c r="C43" s="17">
        <f t="shared" si="2"/>
        <v>10835.549798827613</v>
      </c>
      <c r="D43" s="17">
        <f t="shared" si="2"/>
        <v>43671.772871537374</v>
      </c>
      <c r="E43" s="17">
        <f t="shared" si="2"/>
        <v>20104.443880111827</v>
      </c>
      <c r="F43" s="17">
        <f t="shared" si="2"/>
        <v>4797.1105038984169</v>
      </c>
      <c r="G43" s="17">
        <f t="shared" si="2"/>
        <v>20887.513371880817</v>
      </c>
      <c r="H43" s="17">
        <f t="shared" si="2"/>
        <v>7941.947295683116</v>
      </c>
      <c r="I43" s="17">
        <f t="shared" si="2"/>
        <v>4515.4186701493309</v>
      </c>
      <c r="J43" s="17">
        <f>J9*(1+J$19+J$21)-J29</f>
        <v>15021.291567582686</v>
      </c>
      <c r="L43" s="20"/>
    </row>
    <row r="44" spans="1:12" x14ac:dyDescent="0.25">
      <c r="A44" s="11" t="s">
        <v>20</v>
      </c>
      <c r="B44" s="17">
        <f t="shared" si="2"/>
        <v>4412.6994987644057</v>
      </c>
      <c r="C44" s="17">
        <f t="shared" si="2"/>
        <v>10161.756640446623</v>
      </c>
      <c r="D44" s="17">
        <f t="shared" si="2"/>
        <v>36565.075091685707</v>
      </c>
      <c r="E44" s="17">
        <f>E10*(1+E$19+E$21)-E30</f>
        <v>18369.622896513898</v>
      </c>
      <c r="F44" s="17">
        <f t="shared" si="2"/>
        <v>4084.9559645643271</v>
      </c>
      <c r="G44" s="17">
        <f t="shared" si="2"/>
        <v>17497.825932664433</v>
      </c>
      <c r="H44" s="17">
        <f t="shared" si="2"/>
        <v>6974.3190865888728</v>
      </c>
      <c r="I44" s="17">
        <f t="shared" si="2"/>
        <v>3752.6790901619452</v>
      </c>
      <c r="J44" s="17">
        <f t="shared" si="2"/>
        <v>13070.219275202116</v>
      </c>
      <c r="L44" s="20"/>
    </row>
    <row r="45" spans="1:12" x14ac:dyDescent="0.25">
      <c r="A45" s="11" t="s">
        <v>21</v>
      </c>
      <c r="B45" s="17">
        <f>B11*(1+B$19+B$21)-B31</f>
        <v>4860.0839796510445</v>
      </c>
      <c r="C45" s="17">
        <f t="shared" si="2"/>
        <v>11689.66411341242</v>
      </c>
      <c r="D45" s="17">
        <f t="shared" si="2"/>
        <v>41122.267011101067</v>
      </c>
      <c r="E45" s="17">
        <f t="shared" si="2"/>
        <v>19219.038600999258</v>
      </c>
      <c r="F45" s="17">
        <f t="shared" si="2"/>
        <v>4583.4142455226529</v>
      </c>
      <c r="G45" s="17">
        <f t="shared" si="2"/>
        <v>18794.687241667682</v>
      </c>
      <c r="H45" s="17">
        <f t="shared" si="2"/>
        <v>8194.3165070457289</v>
      </c>
      <c r="I45" s="17">
        <f t="shared" si="2"/>
        <v>4207.1463841434434</v>
      </c>
      <c r="J45" s="17">
        <f t="shared" si="2"/>
        <v>13924.329254178605</v>
      </c>
      <c r="L45" s="20"/>
    </row>
    <row r="46" spans="1:12" x14ac:dyDescent="0.25">
      <c r="A46" s="11" t="s">
        <v>22</v>
      </c>
      <c r="B46" s="17">
        <f>B12*(1+B$19+B$21)-B32</f>
        <v>5246.9909397743286</v>
      </c>
      <c r="C46" s="17">
        <f t="shared" si="2"/>
        <v>12832.191640287023</v>
      </c>
      <c r="D46" s="17">
        <f t="shared" si="2"/>
        <v>44913.7269757502</v>
      </c>
      <c r="E46" s="17">
        <f t="shared" si="2"/>
        <v>21263.292832835952</v>
      </c>
      <c r="F46" s="17">
        <f t="shared" si="2"/>
        <v>5226.4807438207654</v>
      </c>
      <c r="G46" s="17">
        <f t="shared" si="2"/>
        <v>22149.798604266653</v>
      </c>
      <c r="H46" s="17">
        <f t="shared" si="2"/>
        <v>9547.1037667701403</v>
      </c>
      <c r="I46" s="17">
        <f t="shared" si="2"/>
        <v>5137.9421772242094</v>
      </c>
      <c r="J46" s="17">
        <f t="shared" si="2"/>
        <v>17486.260757220967</v>
      </c>
      <c r="L46" s="20"/>
    </row>
    <row r="47" spans="1:12" x14ac:dyDescent="0.25">
      <c r="A47" s="11" t="s">
        <v>23</v>
      </c>
      <c r="B47" s="17">
        <f t="shared" si="2"/>
        <v>5460.6374941998247</v>
      </c>
      <c r="C47" s="17">
        <f t="shared" si="2"/>
        <v>13657.190126511581</v>
      </c>
      <c r="D47" s="17">
        <f t="shared" si="2"/>
        <v>48065.307293153804</v>
      </c>
      <c r="E47" s="17">
        <f t="shared" si="2"/>
        <v>22311.570765138131</v>
      </c>
      <c r="F47" s="17">
        <f t="shared" si="2"/>
        <v>5644.1272646112975</v>
      </c>
      <c r="G47" s="17">
        <f t="shared" si="2"/>
        <v>22634.969288200307</v>
      </c>
      <c r="H47" s="17">
        <f t="shared" si="2"/>
        <v>9567.1280037955876</v>
      </c>
      <c r="I47" s="17">
        <f t="shared" si="2"/>
        <v>5061.4839038055816</v>
      </c>
      <c r="J47" s="17">
        <f t="shared" si="2"/>
        <v>17659.284161432824</v>
      </c>
      <c r="L47" s="20"/>
    </row>
    <row r="48" spans="1:12" x14ac:dyDescent="0.25">
      <c r="A48" s="11" t="s">
        <v>24</v>
      </c>
      <c r="B48" s="17">
        <f t="shared" si="2"/>
        <v>5374.329773083623</v>
      </c>
      <c r="C48" s="17">
        <f t="shared" si="2"/>
        <v>13520.966994244842</v>
      </c>
      <c r="D48" s="17">
        <f t="shared" si="2"/>
        <v>48343.072742735894</v>
      </c>
      <c r="E48" s="17">
        <f t="shared" si="2"/>
        <v>22622.808705391712</v>
      </c>
      <c r="F48" s="17">
        <f t="shared" si="2"/>
        <v>5653.4340435503327</v>
      </c>
      <c r="G48" s="17">
        <f t="shared" si="2"/>
        <v>22718.327672145711</v>
      </c>
      <c r="H48" s="17">
        <f t="shared" si="2"/>
        <v>9646.9326616788494</v>
      </c>
      <c r="I48" s="17">
        <f t="shared" si="2"/>
        <v>5129.8284462610436</v>
      </c>
      <c r="J48" s="17">
        <f>J14*(1+J$19+J$21)-J34</f>
        <v>17747.075759938733</v>
      </c>
      <c r="L48" s="20"/>
    </row>
    <row r="49" spans="1:12" x14ac:dyDescent="0.25">
      <c r="A49" s="11" t="s">
        <v>25</v>
      </c>
      <c r="B49" s="17">
        <f>B15*(1+B$19+B$21)-B35</f>
        <v>4995.9592356520816</v>
      </c>
      <c r="C49" s="17">
        <f t="shared" si="2"/>
        <v>12275.927153526511</v>
      </c>
      <c r="D49" s="17">
        <f t="shared" si="2"/>
        <v>44092.286056407436</v>
      </c>
      <c r="E49" s="17">
        <f t="shared" si="2"/>
        <v>20794.760821518321</v>
      </c>
      <c r="F49" s="17">
        <f t="shared" si="2"/>
        <v>5077.0387127264894</v>
      </c>
      <c r="G49" s="17">
        <f t="shared" si="2"/>
        <v>20143.923498598495</v>
      </c>
      <c r="H49" s="17">
        <f t="shared" si="2"/>
        <v>8499.1660431623604</v>
      </c>
      <c r="I49" s="17">
        <f t="shared" si="2"/>
        <v>4493.8817422100383</v>
      </c>
      <c r="J49" s="17">
        <f t="shared" si="2"/>
        <v>14983.071584247235</v>
      </c>
      <c r="L49" s="20"/>
    </row>
    <row r="50" spans="1:12" x14ac:dyDescent="0.25">
      <c r="L50" s="20"/>
    </row>
    <row r="51" spans="1:12" x14ac:dyDescent="0.25">
      <c r="A51" s="1" t="s">
        <v>47</v>
      </c>
      <c r="K51" s="2" t="s">
        <v>56</v>
      </c>
    </row>
    <row r="52" spans="1:12" x14ac:dyDescent="0.25">
      <c r="A52" s="11" t="s">
        <v>14</v>
      </c>
      <c r="B52" s="17">
        <f>IF(入力!$E$13=B$2,入力!$E$16/10000,0)</f>
        <v>11.5</v>
      </c>
      <c r="C52" s="17">
        <f>IF(入力!$E$13=C$2,入力!$E$16/10000,0)</f>
        <v>0</v>
      </c>
      <c r="D52" s="17">
        <f>IF(入力!$E$13=D$2,入力!$E$16/10000,0)</f>
        <v>0</v>
      </c>
      <c r="E52" s="17">
        <f>IF(入力!$E$13=E$2,入力!$E$16/10000,0)</f>
        <v>0</v>
      </c>
      <c r="F52" s="17">
        <f>IF(入力!$E$13=F$2,入力!$E$16/10000,0)</f>
        <v>0</v>
      </c>
      <c r="G52" s="17">
        <f>IF(入力!$E$13=G$2,入力!$E$16/10000,0)</f>
        <v>0</v>
      </c>
      <c r="H52" s="17">
        <f>IF(入力!$E$13=H$2,入力!$E$16/10000,0)</f>
        <v>0</v>
      </c>
      <c r="I52" s="17">
        <f>IF(入力!$E$13=I$2,入力!$E$16/10000,0)</f>
        <v>0</v>
      </c>
      <c r="J52" s="17">
        <f>IF(入力!$E$13=J$2,入力!$E$16/10000,0)</f>
        <v>0</v>
      </c>
      <c r="K52" s="20">
        <f>SUM(B52:J52)</f>
        <v>11.5</v>
      </c>
      <c r="L52" s="20"/>
    </row>
    <row r="53" spans="1:12" x14ac:dyDescent="0.25">
      <c r="A53" s="11" t="s">
        <v>15</v>
      </c>
      <c r="B53" s="17">
        <f>IF(入力!$E$13=B$2,入力!$F$16/10000,0)</f>
        <v>11.5</v>
      </c>
      <c r="C53" s="17">
        <f>IF(入力!$E$13=C$2,入力!$F$16/10000,0)</f>
        <v>0</v>
      </c>
      <c r="D53" s="17">
        <f>IF(入力!$E$13=D$2,入力!$F$16/10000,0)</f>
        <v>0</v>
      </c>
      <c r="E53" s="17">
        <f>IF(入力!$E$13=E$2,入力!$F$16/10000,0)</f>
        <v>0</v>
      </c>
      <c r="F53" s="17">
        <f>IF(入力!$E$13=F$2,入力!$F$16/10000,0)</f>
        <v>0</v>
      </c>
      <c r="G53" s="17">
        <f>IF(入力!$E$13=G$2,入力!$F$16/10000,0)</f>
        <v>0</v>
      </c>
      <c r="H53" s="17">
        <f>IF(入力!$E$13=H$2,入力!$F$16/10000,0)</f>
        <v>0</v>
      </c>
      <c r="I53" s="17">
        <f>IF(入力!$E$13=I$2,入力!$F$16/10000,0)</f>
        <v>0</v>
      </c>
      <c r="J53" s="17">
        <f>IF(入力!$E$13=J$2,入力!$F$16/10000,0)</f>
        <v>0</v>
      </c>
      <c r="K53" s="20">
        <f t="shared" ref="K53:K63" si="3">SUM(B53:J53)</f>
        <v>11.5</v>
      </c>
      <c r="L53" s="20"/>
    </row>
    <row r="54" spans="1:12" x14ac:dyDescent="0.25">
      <c r="A54" s="11" t="s">
        <v>16</v>
      </c>
      <c r="B54" s="17">
        <f>IF(入力!$E$13=B$2,入力!$G$16/10000,0)</f>
        <v>11.3</v>
      </c>
      <c r="C54" s="17">
        <f>IF(入力!$E$13=C$2,入力!$G$16/10000,0)</f>
        <v>0</v>
      </c>
      <c r="D54" s="17">
        <f>IF(入力!$E$13=D$2,入力!$G$16/10000,0)</f>
        <v>0</v>
      </c>
      <c r="E54" s="17">
        <f>IF(入力!$E$13=E$2,入力!$G$16/10000,0)</f>
        <v>0</v>
      </c>
      <c r="F54" s="17">
        <f>IF(入力!$E$13=F$2,入力!$G$16/10000,0)</f>
        <v>0</v>
      </c>
      <c r="G54" s="17">
        <f>IF(入力!$E$13=G$2,入力!$G$16/10000,0)</f>
        <v>0</v>
      </c>
      <c r="H54" s="17">
        <f>IF(入力!$E$13=H$2,入力!$G$16/10000,0)</f>
        <v>0</v>
      </c>
      <c r="I54" s="17">
        <f>IF(入力!$E$13=I$2,入力!$G$16/10000,0)</f>
        <v>0</v>
      </c>
      <c r="J54" s="17">
        <f>IF(入力!$E$13=J$2,入力!$G$16/10000,0)</f>
        <v>0</v>
      </c>
      <c r="K54" s="20">
        <f t="shared" si="3"/>
        <v>11.3</v>
      </c>
      <c r="L54" s="20"/>
    </row>
    <row r="55" spans="1:12" x14ac:dyDescent="0.25">
      <c r="A55" s="11" t="s">
        <v>17</v>
      </c>
      <c r="B55" s="17">
        <f>IF(入力!$E$13=B$2,入力!$H$16/10000,0)</f>
        <v>11.2</v>
      </c>
      <c r="C55" s="17">
        <f>IF(入力!$E$13=C$2,入力!$H$16/10000,0)</f>
        <v>0</v>
      </c>
      <c r="D55" s="17">
        <f>IF(入力!$E$13=D$2,入力!$H$16/10000,0)</f>
        <v>0</v>
      </c>
      <c r="E55" s="17">
        <f>IF(入力!$E$13=E$2,入力!$H$16/10000,0)</f>
        <v>0</v>
      </c>
      <c r="F55" s="17">
        <f>IF(入力!$E$13=F$2,入力!$H$16/10000,0)</f>
        <v>0</v>
      </c>
      <c r="G55" s="17">
        <f>IF(入力!$E$13=G$2,入力!$H$16/10000,0)</f>
        <v>0</v>
      </c>
      <c r="H55" s="17">
        <f>IF(入力!$E$13=H$2,入力!$H$16/10000,0)</f>
        <v>0</v>
      </c>
      <c r="I55" s="17">
        <f>IF(入力!$E$13=I$2,入力!$H$16/10000,0)</f>
        <v>0</v>
      </c>
      <c r="J55" s="17">
        <f>IF(入力!$E$13=J$2,入力!$H$16/10000,0)</f>
        <v>0</v>
      </c>
      <c r="K55" s="20">
        <f t="shared" si="3"/>
        <v>11.2</v>
      </c>
      <c r="L55" s="20"/>
    </row>
    <row r="56" spans="1:12" x14ac:dyDescent="0.25">
      <c r="A56" s="11" t="s">
        <v>18</v>
      </c>
      <c r="B56" s="17">
        <f>IF(入力!$E$13=B$2,入力!$I$16/10000,0)</f>
        <v>11.2</v>
      </c>
      <c r="C56" s="17">
        <f>IF(入力!$E$13=C$2,入力!$I$16/10000,0)</f>
        <v>0</v>
      </c>
      <c r="D56" s="17">
        <f>IF(入力!$E$13=D$2,入力!$I$16/10000,0)</f>
        <v>0</v>
      </c>
      <c r="E56" s="17">
        <f>IF(入力!$E$13=E$2,入力!$I$16/10000,0)</f>
        <v>0</v>
      </c>
      <c r="F56" s="17">
        <f>IF(入力!$E$13=F$2,入力!$I$16/10000,0)</f>
        <v>0</v>
      </c>
      <c r="G56" s="17">
        <f>IF(入力!$E$13=G$2,入力!$I$16/10000,0)</f>
        <v>0</v>
      </c>
      <c r="H56" s="17">
        <f>IF(入力!$E$13=H$2,入力!$I$16/10000,0)</f>
        <v>0</v>
      </c>
      <c r="I56" s="17">
        <f>IF(入力!$E$13=I$2,入力!$I$16/10000,0)</f>
        <v>0</v>
      </c>
      <c r="J56" s="17">
        <f>IF(入力!$E$13=J$2,入力!$I$16/10000,0)</f>
        <v>0</v>
      </c>
      <c r="K56" s="20">
        <f t="shared" si="3"/>
        <v>11.2</v>
      </c>
      <c r="L56" s="20"/>
    </row>
    <row r="57" spans="1:12" x14ac:dyDescent="0.25">
      <c r="A57" s="11" t="s">
        <v>19</v>
      </c>
      <c r="B57" s="17">
        <f>IF(入力!$E$13=B$2,入力!$J$16/10000,0)</f>
        <v>11.3</v>
      </c>
      <c r="C57" s="17">
        <f>IF(入力!$E$13=C$2,入力!$J$16/10000,0)</f>
        <v>0</v>
      </c>
      <c r="D57" s="17">
        <f>IF(入力!$E$13=D$2,入力!$J$16/10000,0)</f>
        <v>0</v>
      </c>
      <c r="E57" s="17">
        <f>IF(入力!$E$13=E$2,入力!$J$16/10000,0)</f>
        <v>0</v>
      </c>
      <c r="F57" s="17">
        <f>IF(入力!$E$13=F$2,入力!$J$16/10000,0)</f>
        <v>0</v>
      </c>
      <c r="G57" s="17">
        <f>IF(入力!$E$13=G$2,入力!$J$16/10000,0)</f>
        <v>0</v>
      </c>
      <c r="H57" s="17">
        <f>IF(入力!$E$13=H$2,入力!$J$16/10000,0)</f>
        <v>0</v>
      </c>
      <c r="I57" s="17">
        <f>IF(入力!$E$13=I$2,入力!$J$16/10000,0)</f>
        <v>0</v>
      </c>
      <c r="J57" s="17">
        <f>IF(入力!$E$13=J$2,入力!$J$16/10000,0)</f>
        <v>0</v>
      </c>
      <c r="K57" s="20">
        <f t="shared" si="3"/>
        <v>11.3</v>
      </c>
      <c r="L57" s="20"/>
    </row>
    <row r="58" spans="1:12" x14ac:dyDescent="0.25">
      <c r="A58" s="11" t="s">
        <v>20</v>
      </c>
      <c r="B58" s="17">
        <f>IF(入力!$E$13=B$2,入力!$K$16/10000,0)</f>
        <v>11.5</v>
      </c>
      <c r="C58" s="17">
        <f>IF(入力!$E$13=C$2,入力!$K$16/10000,0)</f>
        <v>0</v>
      </c>
      <c r="D58" s="17">
        <f>IF(入力!$E$13=D$2,入力!$K$16/10000,0)</f>
        <v>0</v>
      </c>
      <c r="E58" s="17">
        <f>IF(入力!$E$13=E$2,入力!$K$16/10000,0)</f>
        <v>0</v>
      </c>
      <c r="F58" s="17">
        <f>IF(入力!$E$13=F$2,入力!$K$16/10000,0)</f>
        <v>0</v>
      </c>
      <c r="G58" s="17">
        <f>IF(入力!$E$13=G$2,入力!$K$16/10000,0)</f>
        <v>0</v>
      </c>
      <c r="H58" s="17">
        <f>IF(入力!$E$13=H$2,入力!$K$16/10000,0)</f>
        <v>0</v>
      </c>
      <c r="I58" s="17">
        <f>IF(入力!$E$13=I$2,入力!$K$16/10000,0)</f>
        <v>0</v>
      </c>
      <c r="J58" s="17">
        <f>IF(入力!$E$13=J$2,入力!$K$16/10000,0)</f>
        <v>0</v>
      </c>
      <c r="K58" s="20">
        <f t="shared" si="3"/>
        <v>11.5</v>
      </c>
      <c r="L58" s="20"/>
    </row>
    <row r="59" spans="1:12" x14ac:dyDescent="0.25">
      <c r="A59" s="11" t="s">
        <v>21</v>
      </c>
      <c r="B59" s="17">
        <f>IF(入力!$E$13=B$2,入力!$L$16/10000,0)</f>
        <v>11.5</v>
      </c>
      <c r="C59" s="17">
        <f>IF(入力!$E$13=C$2,入力!$L$16/10000,0)</f>
        <v>0</v>
      </c>
      <c r="D59" s="17">
        <f>IF(入力!$E$13=D$2,入力!$L$16/10000,0)</f>
        <v>0</v>
      </c>
      <c r="E59" s="17">
        <f>IF(入力!$E$13=E$2,入力!$L$16/10000,0)</f>
        <v>0</v>
      </c>
      <c r="F59" s="17">
        <f>IF(入力!$E$13=F$2,入力!$L$16/10000,0)</f>
        <v>0</v>
      </c>
      <c r="G59" s="17">
        <f>IF(入力!$E$13=G$2,入力!$L$16/10000,0)</f>
        <v>0</v>
      </c>
      <c r="H59" s="17">
        <f>IF(入力!$E$13=H$2,入力!$L$16/10000,0)</f>
        <v>0</v>
      </c>
      <c r="I59" s="17">
        <f>IF(入力!$E$13=I$2,入力!$L$16/10000,0)</f>
        <v>0</v>
      </c>
      <c r="J59" s="17">
        <f>IF(入力!$E$13=J$2,入力!$L$16/10000,0)</f>
        <v>0</v>
      </c>
      <c r="K59" s="20">
        <f t="shared" si="3"/>
        <v>11.5</v>
      </c>
      <c r="L59" s="20"/>
    </row>
    <row r="60" spans="1:12" x14ac:dyDescent="0.25">
      <c r="A60" s="11" t="s">
        <v>22</v>
      </c>
      <c r="B60" s="17">
        <f>IF(入力!$E$13=B$2,入力!$M$16/10000,0)</f>
        <v>11.7</v>
      </c>
      <c r="C60" s="17">
        <f>IF(入力!$E$13=C$2,入力!$M$16/10000,0)</f>
        <v>0</v>
      </c>
      <c r="D60" s="17">
        <f>IF(入力!$E$13=D$2,入力!$M$16/10000,0)</f>
        <v>0</v>
      </c>
      <c r="E60" s="17">
        <f>IF(入力!$E$13=E$2,入力!$M$16/10000,0)</f>
        <v>0</v>
      </c>
      <c r="F60" s="17">
        <f>IF(入力!$E$13=F$2,入力!$M$16/10000,0)</f>
        <v>0</v>
      </c>
      <c r="G60" s="17">
        <f>IF(入力!$E$13=G$2,入力!$M$16/10000,0)</f>
        <v>0</v>
      </c>
      <c r="H60" s="17">
        <f>IF(入力!$E$13=H$2,入力!$M$16/10000,0)</f>
        <v>0</v>
      </c>
      <c r="I60" s="17">
        <f>IF(入力!$E$13=I$2,入力!$M$16/10000,0)</f>
        <v>0</v>
      </c>
      <c r="J60" s="17">
        <f>IF(入力!$E$13=J$2,入力!$M$16/10000,0)</f>
        <v>0</v>
      </c>
      <c r="K60" s="20">
        <f t="shared" si="3"/>
        <v>11.7</v>
      </c>
      <c r="L60" s="20"/>
    </row>
    <row r="61" spans="1:12" x14ac:dyDescent="0.25">
      <c r="A61" s="11" t="s">
        <v>23</v>
      </c>
      <c r="B61" s="17">
        <f>IF(入力!$E$13=B$2,入力!$N$16/10000,0)</f>
        <v>11.8</v>
      </c>
      <c r="C61" s="17">
        <f>IF(入力!$E$13=C$2,入力!$N$16/10000,0)</f>
        <v>0</v>
      </c>
      <c r="D61" s="17">
        <f>IF(入力!$E$13=D$2,入力!$N$16/10000,0)</f>
        <v>0</v>
      </c>
      <c r="E61" s="17">
        <f>IF(入力!$E$13=E$2,入力!$N$16/10000,0)</f>
        <v>0</v>
      </c>
      <c r="F61" s="17">
        <f>IF(入力!$E$13=F$2,入力!$N$16/10000,0)</f>
        <v>0</v>
      </c>
      <c r="G61" s="17">
        <f>IF(入力!$E$13=G$2,入力!$N$16/10000,0)</f>
        <v>0</v>
      </c>
      <c r="H61" s="17">
        <f>IF(入力!$E$13=H$2,入力!$N$16/10000,0)</f>
        <v>0</v>
      </c>
      <c r="I61" s="17">
        <f>IF(入力!$E$13=I$2,入力!$N$16/10000,0)</f>
        <v>0</v>
      </c>
      <c r="J61" s="17">
        <f>IF(入力!$E$13=J$2,入力!$N$16/10000,0)</f>
        <v>0</v>
      </c>
      <c r="K61" s="20">
        <f t="shared" si="3"/>
        <v>11.8</v>
      </c>
      <c r="L61" s="20"/>
    </row>
    <row r="62" spans="1:12" x14ac:dyDescent="0.25">
      <c r="A62" s="11" t="s">
        <v>24</v>
      </c>
      <c r="B62" s="17">
        <f>IF(入力!$E$13=B$2,入力!$O$16/10000,0)</f>
        <v>11.8</v>
      </c>
      <c r="C62" s="17">
        <f>IF(入力!$E$13=C$2,入力!$O$16/10000,0)</f>
        <v>0</v>
      </c>
      <c r="D62" s="17">
        <f>IF(入力!$E$13=D$2,入力!$O$16/10000,0)</f>
        <v>0</v>
      </c>
      <c r="E62" s="17">
        <f>IF(入力!$E$13=E$2,入力!$O$16/10000,0)</f>
        <v>0</v>
      </c>
      <c r="F62" s="17">
        <f>IF(入力!$E$13=F$2,入力!$O$16/10000,0)</f>
        <v>0</v>
      </c>
      <c r="G62" s="17">
        <f>IF(入力!$E$13=G$2,入力!$O$16/10000,0)</f>
        <v>0</v>
      </c>
      <c r="H62" s="17">
        <f>IF(入力!$E$13=H$2,入力!$O$16/10000,0)</f>
        <v>0</v>
      </c>
      <c r="I62" s="17">
        <f>IF(入力!$E$13=I$2,入力!$O$16/10000,0)</f>
        <v>0</v>
      </c>
      <c r="J62" s="17">
        <f>IF(入力!$E$13=J$2,入力!$O$16/10000,0)</f>
        <v>0</v>
      </c>
      <c r="K62" s="20">
        <f t="shared" si="3"/>
        <v>11.8</v>
      </c>
      <c r="L62" s="20"/>
    </row>
    <row r="63" spans="1:12" x14ac:dyDescent="0.25">
      <c r="A63" s="11" t="s">
        <v>25</v>
      </c>
      <c r="B63" s="17">
        <f>IF(入力!$E$13=B$2,入力!$P$16/10000,0)</f>
        <v>11.7</v>
      </c>
      <c r="C63" s="17">
        <f>IF(入力!$E$13=C$2,入力!$P$16/10000,0)</f>
        <v>0</v>
      </c>
      <c r="D63" s="17">
        <f>IF(入力!$E$13=D$2,入力!$P$16/10000,0)</f>
        <v>0</v>
      </c>
      <c r="E63" s="17">
        <f>IF(入力!$E$13=E$2,入力!$P$16/10000,0)</f>
        <v>0</v>
      </c>
      <c r="F63" s="17">
        <f>IF(入力!$E$13=F$2,入力!$P$16/10000,0)</f>
        <v>0</v>
      </c>
      <c r="G63" s="17">
        <f>IF(入力!$E$13=G$2,入力!$P$16/10000,0)</f>
        <v>0</v>
      </c>
      <c r="H63" s="17">
        <f>IF(入力!$E$13=H$2,入力!$P$16/10000,0)</f>
        <v>0</v>
      </c>
      <c r="I63" s="17">
        <f>IF(入力!$E$13=I$2,入力!$P$16/10000,0)</f>
        <v>0</v>
      </c>
      <c r="J63" s="17">
        <f>IF(入力!$E$13=J$2,入力!$P$16/10000,0)</f>
        <v>0</v>
      </c>
      <c r="K63" s="20">
        <f t="shared" si="3"/>
        <v>11.7</v>
      </c>
      <c r="L63" s="20"/>
    </row>
    <row r="65" spans="1:15" x14ac:dyDescent="0.25">
      <c r="A65" s="1" t="s">
        <v>48</v>
      </c>
    </row>
    <row r="66" spans="1:15" x14ac:dyDescent="0.25">
      <c r="A66" s="11" t="s">
        <v>14</v>
      </c>
      <c r="B66" s="17">
        <f>B38-(B52-MIN(B$52:B$63))</f>
        <v>4160.6406520632318</v>
      </c>
      <c r="C66" s="17">
        <f>C38-(C52-MIN(C$52:C$63))</f>
        <v>9544.5098868176938</v>
      </c>
      <c r="D66" s="17">
        <f>D38-(D52-MIN(D$52:D$63))</f>
        <v>38957.067222369522</v>
      </c>
      <c r="E66" s="17">
        <f t="shared" ref="E66:J66" si="4">E38-(E52-MIN(E$52:E$63))</f>
        <v>17301.349109076204</v>
      </c>
      <c r="F66" s="17">
        <f t="shared" si="4"/>
        <v>3772.3396162651861</v>
      </c>
      <c r="G66" s="17">
        <f>G38-(G52-MIN(G$52:G$63))</f>
        <v>16599.09139599232</v>
      </c>
      <c r="H66" s="17">
        <f t="shared" si="4"/>
        <v>6967.5088056982813</v>
      </c>
      <c r="I66" s="17">
        <f t="shared" si="4"/>
        <v>3723.3772803238153</v>
      </c>
      <c r="J66" s="17">
        <f t="shared" si="4"/>
        <v>12129.419014154319</v>
      </c>
      <c r="L66" s="20"/>
      <c r="M66" s="20"/>
      <c r="O66" s="34"/>
    </row>
    <row r="67" spans="1:15" x14ac:dyDescent="0.25">
      <c r="A67" s="11" t="s">
        <v>15</v>
      </c>
      <c r="B67" s="17">
        <f>B39-(B53-MIN(B$52:B$63))</f>
        <v>3532.0095901202185</v>
      </c>
      <c r="C67" s="17">
        <f t="shared" ref="B67:J77" si="5">C39-(C53-MIN(C$52:C$63))</f>
        <v>8231.1979454149787</v>
      </c>
      <c r="D67" s="17">
        <f t="shared" si="5"/>
        <v>35134.85831004013</v>
      </c>
      <c r="E67" s="17">
        <f t="shared" si="5"/>
        <v>16875.393864867143</v>
      </c>
      <c r="F67" s="17">
        <f t="shared" si="5"/>
        <v>3332.1069453323221</v>
      </c>
      <c r="G67" s="17">
        <f>G39-(G53-MIN(G$52:G$63))</f>
        <v>15559.832598761073</v>
      </c>
      <c r="H67" s="17">
        <f t="shared" si="5"/>
        <v>6201.3867734334781</v>
      </c>
      <c r="I67" s="17">
        <f t="shared" si="5"/>
        <v>3412.449440503286</v>
      </c>
      <c r="J67" s="17">
        <f t="shared" si="5"/>
        <v>11997.927612893742</v>
      </c>
      <c r="L67" s="20"/>
      <c r="M67" s="20"/>
      <c r="O67" s="34"/>
    </row>
    <row r="68" spans="1:15" x14ac:dyDescent="0.25">
      <c r="A68" s="11" t="s">
        <v>16</v>
      </c>
      <c r="B68" s="17">
        <f t="shared" si="5"/>
        <v>3539.3223919069255</v>
      </c>
      <c r="C68" s="17">
        <f t="shared" si="5"/>
        <v>9477.1063066997231</v>
      </c>
      <c r="D68" s="17">
        <f>D40-(D54-MIN(D$52:D$63))</f>
        <v>39290.794930321143</v>
      </c>
      <c r="E68" s="17">
        <f t="shared" si="5"/>
        <v>18366.194303447042</v>
      </c>
      <c r="F68" s="17">
        <f t="shared" si="5"/>
        <v>3962.4457024841586</v>
      </c>
      <c r="G68" s="17">
        <f>G40-(G54-MIN(G$52:G$63))</f>
        <v>18674.566852488904</v>
      </c>
      <c r="H68" s="17">
        <f t="shared" si="5"/>
        <v>7179.9830844476028</v>
      </c>
      <c r="I68" s="17">
        <f t="shared" si="5"/>
        <v>4073.499539036733</v>
      </c>
      <c r="J68" s="17">
        <f t="shared" si="5"/>
        <v>13452.021923218019</v>
      </c>
      <c r="L68" s="20"/>
      <c r="M68" s="20"/>
      <c r="O68" s="34"/>
    </row>
    <row r="69" spans="1:15" x14ac:dyDescent="0.25">
      <c r="A69" s="11" t="s">
        <v>17</v>
      </c>
      <c r="B69" s="17">
        <f>B41-(B55-MIN(B$52:B$63))</f>
        <v>4140.2402465718005</v>
      </c>
      <c r="C69" s="17">
        <f t="shared" si="5"/>
        <v>11917.70356880902</v>
      </c>
      <c r="D69" s="17">
        <f t="shared" si="5"/>
        <v>51094.576232441148</v>
      </c>
      <c r="E69" s="17">
        <f t="shared" si="5"/>
        <v>22283.55107078849</v>
      </c>
      <c r="F69" s="17">
        <f t="shared" si="5"/>
        <v>5078.825233395557</v>
      </c>
      <c r="G69" s="17">
        <f>G41-(G55-MIN(G$52:G$63))</f>
        <v>22932.898187083621</v>
      </c>
      <c r="H69" s="17">
        <f t="shared" si="5"/>
        <v>8653.3944594323148</v>
      </c>
      <c r="I69" s="17">
        <f t="shared" si="5"/>
        <v>4931.9789423600123</v>
      </c>
      <c r="J69" s="17">
        <f t="shared" si="5"/>
        <v>16795.850367512103</v>
      </c>
      <c r="L69" s="20"/>
      <c r="M69" s="20"/>
      <c r="O69" s="34"/>
    </row>
    <row r="70" spans="1:15" x14ac:dyDescent="0.25">
      <c r="A70" s="11" t="s">
        <v>18</v>
      </c>
      <c r="B70" s="17">
        <f t="shared" si="5"/>
        <v>4302.7573283727179</v>
      </c>
      <c r="C70" s="17">
        <f>C42-(C56-MIN(C$52:C$63))</f>
        <v>12007.745348434253</v>
      </c>
      <c r="D70" s="17">
        <f>D42-(D56-MIN(D$52:D$63))</f>
        <v>50907.578811181113</v>
      </c>
      <c r="E70" s="17">
        <f t="shared" si="5"/>
        <v>22244.728768399407</v>
      </c>
      <c r="F70" s="17">
        <f t="shared" si="5"/>
        <v>5240.3474676607548</v>
      </c>
      <c r="G70" s="17">
        <f t="shared" si="5"/>
        <v>23206.862283026388</v>
      </c>
      <c r="H70" s="17">
        <f t="shared" si="5"/>
        <v>8768.0991259345101</v>
      </c>
      <c r="I70" s="17">
        <f t="shared" si="5"/>
        <v>4972.4080358706351</v>
      </c>
      <c r="J70" s="17">
        <f t="shared" si="5"/>
        <v>16954.88283112026</v>
      </c>
      <c r="L70" s="20"/>
      <c r="M70" s="20"/>
      <c r="O70" s="34"/>
    </row>
    <row r="71" spans="1:15" x14ac:dyDescent="0.25">
      <c r="A71" s="11" t="s">
        <v>19</v>
      </c>
      <c r="B71" s="17">
        <f t="shared" si="5"/>
        <v>4241.778266506667</v>
      </c>
      <c r="C71" s="17">
        <f t="shared" si="5"/>
        <v>10835.549798827613</v>
      </c>
      <c r="D71" s="17">
        <f t="shared" si="5"/>
        <v>43671.772871537374</v>
      </c>
      <c r="E71" s="17">
        <f t="shared" si="5"/>
        <v>20104.443880111827</v>
      </c>
      <c r="F71" s="17">
        <f t="shared" si="5"/>
        <v>4797.1105038984169</v>
      </c>
      <c r="G71" s="17">
        <f t="shared" si="5"/>
        <v>20887.513371880817</v>
      </c>
      <c r="H71" s="17">
        <f t="shared" si="5"/>
        <v>7941.947295683116</v>
      </c>
      <c r="I71" s="17">
        <f t="shared" si="5"/>
        <v>4515.4186701493309</v>
      </c>
      <c r="J71" s="17">
        <f t="shared" si="5"/>
        <v>15021.291567582686</v>
      </c>
      <c r="L71" s="20"/>
      <c r="M71" s="20"/>
      <c r="O71" s="34"/>
    </row>
    <row r="72" spans="1:15" x14ac:dyDescent="0.25">
      <c r="A72" s="11" t="s">
        <v>20</v>
      </c>
      <c r="B72" s="17">
        <f t="shared" si="5"/>
        <v>4412.3994987644055</v>
      </c>
      <c r="C72" s="17">
        <f t="shared" si="5"/>
        <v>10161.756640446623</v>
      </c>
      <c r="D72" s="17">
        <f t="shared" si="5"/>
        <v>36565.075091685707</v>
      </c>
      <c r="E72" s="17">
        <f t="shared" si="5"/>
        <v>18369.622896513898</v>
      </c>
      <c r="F72" s="17">
        <f t="shared" si="5"/>
        <v>4084.9559645643271</v>
      </c>
      <c r="G72" s="17">
        <f t="shared" si="5"/>
        <v>17497.825932664433</v>
      </c>
      <c r="H72" s="17">
        <f t="shared" si="5"/>
        <v>6974.3190865888728</v>
      </c>
      <c r="I72" s="17">
        <f t="shared" si="5"/>
        <v>3752.6790901619452</v>
      </c>
      <c r="J72" s="17">
        <f t="shared" si="5"/>
        <v>13070.219275202116</v>
      </c>
      <c r="L72" s="20"/>
      <c r="M72" s="20"/>
      <c r="O72" s="34"/>
    </row>
    <row r="73" spans="1:15" x14ac:dyDescent="0.25">
      <c r="A73" s="11" t="s">
        <v>21</v>
      </c>
      <c r="B73" s="17">
        <f t="shared" si="5"/>
        <v>4859.7839796510443</v>
      </c>
      <c r="C73" s="17">
        <f t="shared" si="5"/>
        <v>11689.66411341242</v>
      </c>
      <c r="D73" s="17">
        <f t="shared" si="5"/>
        <v>41122.267011101067</v>
      </c>
      <c r="E73" s="17">
        <f t="shared" si="5"/>
        <v>19219.038600999258</v>
      </c>
      <c r="F73" s="17">
        <f t="shared" si="5"/>
        <v>4583.4142455226529</v>
      </c>
      <c r="G73" s="17">
        <f t="shared" si="5"/>
        <v>18794.687241667682</v>
      </c>
      <c r="H73" s="17">
        <f t="shared" si="5"/>
        <v>8194.3165070457289</v>
      </c>
      <c r="I73" s="17">
        <f t="shared" si="5"/>
        <v>4207.1463841434434</v>
      </c>
      <c r="J73" s="17">
        <f t="shared" si="5"/>
        <v>13924.329254178605</v>
      </c>
      <c r="L73" s="20"/>
      <c r="M73" s="20"/>
      <c r="O73" s="34"/>
    </row>
    <row r="74" spans="1:15" x14ac:dyDescent="0.25">
      <c r="A74" s="11" t="s">
        <v>22</v>
      </c>
      <c r="B74" s="17">
        <f t="shared" si="5"/>
        <v>5246.4909397743286</v>
      </c>
      <c r="C74" s="17">
        <f>C46-(C60-MIN(C$52:C$63))</f>
        <v>12832.191640287023</v>
      </c>
      <c r="D74" s="17">
        <f t="shared" si="5"/>
        <v>44913.7269757502</v>
      </c>
      <c r="E74" s="17">
        <f t="shared" si="5"/>
        <v>21263.292832835952</v>
      </c>
      <c r="F74" s="17">
        <f t="shared" si="5"/>
        <v>5226.4807438207654</v>
      </c>
      <c r="G74" s="17">
        <f t="shared" si="5"/>
        <v>22149.798604266653</v>
      </c>
      <c r="H74" s="17">
        <f t="shared" si="5"/>
        <v>9547.1037667701403</v>
      </c>
      <c r="I74" s="17">
        <f t="shared" si="5"/>
        <v>5137.9421772242094</v>
      </c>
      <c r="J74" s="17">
        <f t="shared" si="5"/>
        <v>17486.260757220967</v>
      </c>
      <c r="L74" s="20"/>
      <c r="M74" s="20"/>
      <c r="O74" s="34"/>
    </row>
    <row r="75" spans="1:15" x14ac:dyDescent="0.25">
      <c r="A75" s="11" t="s">
        <v>23</v>
      </c>
      <c r="B75" s="17">
        <f t="shared" si="5"/>
        <v>5460.0374941998243</v>
      </c>
      <c r="C75" s="17">
        <f t="shared" si="5"/>
        <v>13657.190126511581</v>
      </c>
      <c r="D75" s="17">
        <f t="shared" si="5"/>
        <v>48065.307293153804</v>
      </c>
      <c r="E75" s="17">
        <f t="shared" si="5"/>
        <v>22311.570765138131</v>
      </c>
      <c r="F75" s="17">
        <f t="shared" si="5"/>
        <v>5644.1272646112975</v>
      </c>
      <c r="G75" s="17">
        <f t="shared" si="5"/>
        <v>22634.969288200307</v>
      </c>
      <c r="H75" s="17">
        <f t="shared" si="5"/>
        <v>9567.1280037955876</v>
      </c>
      <c r="I75" s="17">
        <f t="shared" si="5"/>
        <v>5061.4839038055816</v>
      </c>
      <c r="J75" s="17">
        <f t="shared" si="5"/>
        <v>17659.284161432824</v>
      </c>
      <c r="L75" s="20"/>
      <c r="M75" s="20"/>
      <c r="O75" s="34"/>
    </row>
    <row r="76" spans="1:15" x14ac:dyDescent="0.25">
      <c r="A76" s="11" t="s">
        <v>24</v>
      </c>
      <c r="B76" s="17">
        <f t="shared" si="5"/>
        <v>5373.7297730836226</v>
      </c>
      <c r="C76" s="17">
        <f t="shared" si="5"/>
        <v>13520.966994244842</v>
      </c>
      <c r="D76" s="17">
        <f t="shared" si="5"/>
        <v>48343.072742735894</v>
      </c>
      <c r="E76" s="17">
        <f t="shared" si="5"/>
        <v>22622.808705391712</v>
      </c>
      <c r="F76" s="17">
        <f t="shared" si="5"/>
        <v>5653.4340435503327</v>
      </c>
      <c r="G76" s="17">
        <f t="shared" si="5"/>
        <v>22718.327672145711</v>
      </c>
      <c r="H76" s="17">
        <f t="shared" si="5"/>
        <v>9646.9326616788494</v>
      </c>
      <c r="I76" s="17">
        <f t="shared" si="5"/>
        <v>5129.8284462610436</v>
      </c>
      <c r="J76" s="17">
        <f t="shared" si="5"/>
        <v>17747.075759938733</v>
      </c>
      <c r="L76" s="20"/>
      <c r="M76" s="20"/>
      <c r="O76" s="34"/>
    </row>
    <row r="77" spans="1:15" x14ac:dyDescent="0.25">
      <c r="A77" s="11" t="s">
        <v>25</v>
      </c>
      <c r="B77" s="17">
        <f t="shared" si="5"/>
        <v>4995.4592356520816</v>
      </c>
      <c r="C77" s="17">
        <f t="shared" si="5"/>
        <v>12275.927153526511</v>
      </c>
      <c r="D77" s="17">
        <f t="shared" si="5"/>
        <v>44092.286056407436</v>
      </c>
      <c r="E77" s="17">
        <f t="shared" si="5"/>
        <v>20794.760821518321</v>
      </c>
      <c r="F77" s="17">
        <f t="shared" si="5"/>
        <v>5077.0387127264894</v>
      </c>
      <c r="G77" s="17">
        <f t="shared" si="5"/>
        <v>20143.923498598495</v>
      </c>
      <c r="H77" s="17">
        <f t="shared" si="5"/>
        <v>8499.1660431623604</v>
      </c>
      <c r="I77" s="17">
        <f t="shared" si="5"/>
        <v>4493.8817422100383</v>
      </c>
      <c r="J77" s="17">
        <f t="shared" si="5"/>
        <v>14983.071584247235</v>
      </c>
      <c r="L77" s="20"/>
      <c r="M77" s="20"/>
      <c r="O77" s="34"/>
    </row>
    <row r="79" spans="1:15" x14ac:dyDescent="0.25">
      <c r="A79" s="1" t="s">
        <v>49</v>
      </c>
      <c r="B79" s="2" t="s">
        <v>50</v>
      </c>
    </row>
    <row r="80" spans="1:15" x14ac:dyDescent="0.25">
      <c r="A80" s="11" t="s">
        <v>14</v>
      </c>
      <c r="B80" s="17">
        <f>$B$17-SUM($B66:$J66)</f>
        <v>43811.314327431755</v>
      </c>
    </row>
    <row r="81" spans="1:4" x14ac:dyDescent="0.25">
      <c r="A81" s="11" t="s">
        <v>15</v>
      </c>
      <c r="B81" s="17">
        <f>$B$17-SUM($B67:$J67)</f>
        <v>52689.454228825925</v>
      </c>
    </row>
    <row r="82" spans="1:4" x14ac:dyDescent="0.25">
      <c r="A82" s="11" t="s">
        <v>16</v>
      </c>
      <c r="B82" s="17">
        <f>$B$17-SUM($B68:$J68)</f>
        <v>38950.682276142048</v>
      </c>
    </row>
    <row r="83" spans="1:4" x14ac:dyDescent="0.25">
      <c r="A83" s="11" t="s">
        <v>17</v>
      </c>
      <c r="B83" s="17">
        <f>$B$17-SUM($B69:$J69)</f>
        <v>9137.5990017982549</v>
      </c>
    </row>
    <row r="84" spans="1:4" x14ac:dyDescent="0.25">
      <c r="A84" s="11" t="s">
        <v>18</v>
      </c>
      <c r="B84" s="17">
        <f>$B$17-SUM($B70:$J70)</f>
        <v>8361.207310192287</v>
      </c>
    </row>
    <row r="85" spans="1:4" x14ac:dyDescent="0.25">
      <c r="A85" s="11" t="s">
        <v>19</v>
      </c>
      <c r="B85" s="17">
        <f t="shared" ref="B85:B91" si="6">$B$17-SUM($B71:$J71)</f>
        <v>24949.791084014461</v>
      </c>
    </row>
    <row r="86" spans="1:4" x14ac:dyDescent="0.25">
      <c r="A86" s="11" t="s">
        <v>20</v>
      </c>
      <c r="B86" s="17">
        <f t="shared" si="6"/>
        <v>42077.76383359998</v>
      </c>
    </row>
    <row r="87" spans="1:4" x14ac:dyDescent="0.25">
      <c r="A87" s="11" t="s">
        <v>21</v>
      </c>
      <c r="B87" s="17">
        <f t="shared" si="6"/>
        <v>30371.969972470426</v>
      </c>
    </row>
    <row r="88" spans="1:4" x14ac:dyDescent="0.25">
      <c r="A88" s="11" t="s">
        <v>22</v>
      </c>
      <c r="B88" s="17">
        <f t="shared" si="6"/>
        <v>13163.328872242069</v>
      </c>
    </row>
    <row r="89" spans="1:4" x14ac:dyDescent="0.25">
      <c r="A89" s="11" t="s">
        <v>23</v>
      </c>
      <c r="B89" s="17">
        <f t="shared" si="6"/>
        <v>6905.5190093433775</v>
      </c>
    </row>
    <row r="90" spans="1:4" x14ac:dyDescent="0.25">
      <c r="A90" s="11" t="s">
        <v>24</v>
      </c>
      <c r="B90" s="17">
        <f t="shared" si="6"/>
        <v>6210.4405111615779</v>
      </c>
    </row>
    <row r="91" spans="1:4" x14ac:dyDescent="0.25">
      <c r="A91" s="11" t="s">
        <v>25</v>
      </c>
      <c r="B91" s="17">
        <f t="shared" si="6"/>
        <v>21611.102462143346</v>
      </c>
    </row>
    <row r="92" spans="1:4" x14ac:dyDescent="0.25">
      <c r="A92" s="19" t="s">
        <v>51</v>
      </c>
      <c r="B92" s="22">
        <f>SUM($B$80:$B$91)/$B$17</f>
        <v>1.9000229348129036</v>
      </c>
    </row>
    <row r="94" spans="1:4" x14ac:dyDescent="0.25">
      <c r="A94" s="1" t="s">
        <v>52</v>
      </c>
      <c r="B94" s="17">
        <f>(SUM($B$80:$B$91)-$D$95*$B$17)/12</f>
        <v>0.30000000001261168</v>
      </c>
      <c r="D94" s="1" t="s">
        <v>54</v>
      </c>
    </row>
    <row r="95" spans="1:4" x14ac:dyDescent="0.25">
      <c r="A95" s="1" t="s">
        <v>53</v>
      </c>
      <c r="D95" s="21">
        <v>1.9</v>
      </c>
    </row>
    <row r="96" spans="1:4" ht="16.5" thickBot="1" x14ac:dyDescent="0.3"/>
    <row r="97" spans="1:2" ht="16.5" thickBot="1" x14ac:dyDescent="0.3">
      <c r="A97" s="1" t="s">
        <v>57</v>
      </c>
      <c r="B97" s="35">
        <f>ROUND((MIN($K$52:$K$63)+$B$94)*10000,1)</f>
        <v>115000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topLeftCell="A64" zoomScale="85" zoomScaleNormal="85" workbookViewId="0">
      <selection activeCell="H100" sqref="H100:H101"/>
    </sheetView>
  </sheetViews>
  <sheetFormatPr defaultRowHeight="15.75" x14ac:dyDescent="0.25"/>
  <cols>
    <col min="1" max="1" width="24.125" style="1" bestFit="1" customWidth="1"/>
    <col min="2" max="3" width="9.75" style="1" customWidth="1"/>
    <col min="4" max="10" width="9.75" style="1" bestFit="1" customWidth="1"/>
    <col min="11" max="11" width="9.875" style="1" customWidth="1"/>
    <col min="12" max="12" width="10" style="1" bestFit="1" customWidth="1"/>
    <col min="13" max="13" width="17.875" style="1" customWidth="1"/>
    <col min="14" max="14" width="4.375" style="1" customWidth="1"/>
    <col min="15" max="15" width="17.875" style="1" bestFit="1" customWidth="1"/>
    <col min="16" max="16384" width="9" style="1"/>
  </cols>
  <sheetData>
    <row r="1" spans="1:11" x14ac:dyDescent="0.25">
      <c r="J1" s="11" t="s">
        <v>40</v>
      </c>
    </row>
    <row r="2" spans="1:11" x14ac:dyDescent="0.25">
      <c r="B2" s="12" t="s">
        <v>31</v>
      </c>
      <c r="C2" s="12" t="s">
        <v>32</v>
      </c>
      <c r="D2" s="12" t="s">
        <v>33</v>
      </c>
      <c r="E2" s="12" t="s">
        <v>34</v>
      </c>
      <c r="F2" s="12" t="s">
        <v>35</v>
      </c>
      <c r="G2" s="12" t="s">
        <v>36</v>
      </c>
      <c r="H2" s="12" t="s">
        <v>37</v>
      </c>
      <c r="I2" s="12" t="s">
        <v>38</v>
      </c>
      <c r="J2" s="12" t="s">
        <v>39</v>
      </c>
    </row>
    <row r="3" spans="1:11" x14ac:dyDescent="0.25">
      <c r="A3" s="1" t="s">
        <v>45</v>
      </c>
    </row>
    <row r="4" spans="1:11" x14ac:dyDescent="0.25">
      <c r="A4" s="11" t="s">
        <v>14</v>
      </c>
      <c r="B4" s="24">
        <f>'計算用(期待容量)'!B4</f>
        <v>4030</v>
      </c>
      <c r="C4" s="24">
        <f>'計算用(期待容量)'!C4</f>
        <v>10584.581818181818</v>
      </c>
      <c r="D4" s="24">
        <f>'計算用(期待容量)'!D4</f>
        <v>38306.111843344006</v>
      </c>
      <c r="E4" s="24">
        <f>'計算用(期待容量)'!E4</f>
        <v>18392.15032154341</v>
      </c>
      <c r="F4" s="24">
        <f>'計算用(期待容量)'!F4</f>
        <v>3927.7777777777778</v>
      </c>
      <c r="G4" s="24">
        <f>'計算用(期待容量)'!G4</f>
        <v>18399.905123339657</v>
      </c>
      <c r="H4" s="24">
        <f>'計算用(期待容量)'!H4</f>
        <v>7574.4</v>
      </c>
      <c r="I4" s="24">
        <f>'計算用(期待容量)'!I4</f>
        <v>3493.0417495029819</v>
      </c>
      <c r="J4" s="24">
        <f>'計算用(期待容量)'!J4</f>
        <v>10440</v>
      </c>
      <c r="K4" s="9"/>
    </row>
    <row r="5" spans="1:11" x14ac:dyDescent="0.25">
      <c r="A5" s="11" t="s">
        <v>15</v>
      </c>
      <c r="B5" s="24">
        <f>'計算用(期待容量)'!B5</f>
        <v>3690</v>
      </c>
      <c r="C5" s="24">
        <f>'計算用(期待容量)'!C5</f>
        <v>9845.6581818181821</v>
      </c>
      <c r="D5" s="24">
        <f>'計算用(期待容量)'!D5</f>
        <v>36325.104500094145</v>
      </c>
      <c r="E5" s="24">
        <f>'計算用(期待容量)'!E5</f>
        <v>19072.970257234727</v>
      </c>
      <c r="F5" s="24">
        <f>'計算用(期待容量)'!F5</f>
        <v>3722.3710317460318</v>
      </c>
      <c r="G5" s="24">
        <f>'計算用(期待容量)'!G5</f>
        <v>18350.094876660343</v>
      </c>
      <c r="H5" s="24">
        <f>'計算用(期待容量)'!H5</f>
        <v>7584.4190476190479</v>
      </c>
      <c r="I5" s="24">
        <f>'計算用(期待容量)'!I5</f>
        <v>3542.9423459244531</v>
      </c>
      <c r="J5" s="24">
        <f>'計算用(期待容量)'!J5</f>
        <v>10890</v>
      </c>
      <c r="K5" s="9"/>
    </row>
    <row r="6" spans="1:11" x14ac:dyDescent="0.25">
      <c r="A6" s="11" t="s">
        <v>16</v>
      </c>
      <c r="B6" s="24">
        <f>'計算用(期待容量)'!B6</f>
        <v>3650</v>
      </c>
      <c r="C6" s="24">
        <f>'計算用(期待容量)'!C6</f>
        <v>10664.465454545454</v>
      </c>
      <c r="D6" s="24">
        <f>'計算用(期待容量)'!D6</f>
        <v>40625.582752777256</v>
      </c>
      <c r="E6" s="24">
        <f>'計算用(期待容量)'!E6</f>
        <v>20584.790996784566</v>
      </c>
      <c r="F6" s="24">
        <f>'計算用(期待容量)'!F6</f>
        <v>4108.1349206349205</v>
      </c>
      <c r="G6" s="24">
        <f>'計算用(期待容量)'!G6</f>
        <v>21468.21631878558</v>
      </c>
      <c r="H6" s="24">
        <f>'計算用(期待容量)'!H6</f>
        <v>8436.0380952380947</v>
      </c>
      <c r="I6" s="24">
        <f>'計算用(期待容量)'!I6</f>
        <v>4012.0079522862825</v>
      </c>
      <c r="J6" s="24">
        <f>'計算用(期待容量)'!J6</f>
        <v>12280</v>
      </c>
      <c r="K6" s="9"/>
    </row>
    <row r="7" spans="1:11" x14ac:dyDescent="0.25">
      <c r="A7" s="11" t="s">
        <v>17</v>
      </c>
      <c r="B7" s="24">
        <f>'計算用(期待容量)'!B7</f>
        <v>4060.3095238095239</v>
      </c>
      <c r="C7" s="24">
        <f>'計算用(期待容量)'!C7</f>
        <v>12700.340030911901</v>
      </c>
      <c r="D7" s="24">
        <f>'計算用(期待容量)'!D7</f>
        <v>52870</v>
      </c>
      <c r="E7" s="24">
        <f>'計算用(期待容量)'!E7</f>
        <v>24910</v>
      </c>
      <c r="F7" s="24">
        <f>'計算用(期待容量)'!F7</f>
        <v>5050</v>
      </c>
      <c r="G7" s="24">
        <f>'計算用(期待容量)'!G7</f>
        <v>26250</v>
      </c>
      <c r="H7" s="24">
        <f>'計算用(期待容量)'!H7</f>
        <v>10520</v>
      </c>
      <c r="I7" s="24">
        <f>'計算用(期待容量)'!I7</f>
        <v>5020</v>
      </c>
      <c r="J7" s="24">
        <f>'計算用(期待容量)'!J7</f>
        <v>15530</v>
      </c>
      <c r="K7" s="9"/>
    </row>
    <row r="8" spans="1:11" x14ac:dyDescent="0.25">
      <c r="A8" s="11" t="s">
        <v>18</v>
      </c>
      <c r="B8" s="24">
        <f>'計算用(期待容量)'!B8</f>
        <v>4190</v>
      </c>
      <c r="C8" s="24">
        <f>'計算用(期待容量)'!C8</f>
        <v>12920</v>
      </c>
      <c r="D8" s="24">
        <f>'計算用(期待容量)'!D8</f>
        <v>52870</v>
      </c>
      <c r="E8" s="24">
        <f>'計算用(期待容量)'!E8</f>
        <v>24910</v>
      </c>
      <c r="F8" s="24">
        <f>'計算用(期待容量)'!F8</f>
        <v>5050</v>
      </c>
      <c r="G8" s="24">
        <f>'計算用(期待容量)'!G8</f>
        <v>26250</v>
      </c>
      <c r="H8" s="24">
        <f>'計算用(期待容量)'!H8</f>
        <v>10520</v>
      </c>
      <c r="I8" s="24">
        <f>'計算用(期待容量)'!I8</f>
        <v>5020</v>
      </c>
      <c r="J8" s="24">
        <f>'計算用(期待容量)'!J8</f>
        <v>15530</v>
      </c>
      <c r="K8" s="9"/>
    </row>
    <row r="9" spans="1:11" x14ac:dyDescent="0.25">
      <c r="A9" s="11" t="s">
        <v>19</v>
      </c>
      <c r="B9" s="24">
        <f>'計算用(期待容量)'!B9</f>
        <v>4000.4523809523807</v>
      </c>
      <c r="C9" s="24">
        <f>'計算用(期待容量)'!C9</f>
        <v>11612.024729520865</v>
      </c>
      <c r="D9" s="24">
        <f>'計算用(期待容量)'!D9</f>
        <v>44916.106194690263</v>
      </c>
      <c r="E9" s="24">
        <f>'計算用(期待容量)'!E9</f>
        <v>21906.382636655948</v>
      </c>
      <c r="F9" s="24">
        <f>'計算用(期待容量)'!F9</f>
        <v>4589.0873015873012</v>
      </c>
      <c r="G9" s="24">
        <f>'計算用(期待容量)'!G9</f>
        <v>23151.80265654649</v>
      </c>
      <c r="H9" s="24">
        <f>'計算用(期待容量)'!H9</f>
        <v>9127.3523809523813</v>
      </c>
      <c r="I9" s="24">
        <f>'計算用(期待容量)'!I9</f>
        <v>4401.2326043737576</v>
      </c>
      <c r="J9" s="24">
        <f>'計算用(期待容量)'!J9</f>
        <v>13560</v>
      </c>
      <c r="K9" s="9"/>
    </row>
    <row r="10" spans="1:11" x14ac:dyDescent="0.25">
      <c r="A10" s="11" t="s">
        <v>20</v>
      </c>
      <c r="B10" s="24">
        <f>'計算用(期待容量)'!B10</f>
        <v>4150</v>
      </c>
      <c r="C10" s="24">
        <f>'計算用(期待容量)'!C10</f>
        <v>10654.48</v>
      </c>
      <c r="D10" s="24">
        <f>'計算用(期待容量)'!D10</f>
        <v>36783.025795518734</v>
      </c>
      <c r="E10" s="24">
        <f>'計算用(期待容量)'!E10</f>
        <v>19633.645498392281</v>
      </c>
      <c r="F10" s="24">
        <f>'計算用(期待容量)'!F10</f>
        <v>3882.688492063492</v>
      </c>
      <c r="G10" s="24">
        <f>'計算用(期待容量)'!G10</f>
        <v>19166.982922201139</v>
      </c>
      <c r="H10" s="24">
        <f>'計算用(期待容量)'!H10</f>
        <v>7804.8380952380949</v>
      </c>
      <c r="I10" s="24">
        <f>'計算用(期待容量)'!I10</f>
        <v>3632.7634194831012</v>
      </c>
      <c r="J10" s="24">
        <f>'計算用(期待容量)'!J10</f>
        <v>11620</v>
      </c>
      <c r="K10" s="9"/>
    </row>
    <row r="11" spans="1:11" x14ac:dyDescent="0.25">
      <c r="A11" s="11" t="s">
        <v>21</v>
      </c>
      <c r="B11" s="24">
        <f>'計算用(期待容量)'!B11</f>
        <v>4560</v>
      </c>
      <c r="C11" s="24">
        <f>'計算用(期待容量)'!C11</f>
        <v>11852.734545454545</v>
      </c>
      <c r="D11" s="24">
        <f>'計算用(期待容量)'!D11</f>
        <v>40078.068160421768</v>
      </c>
      <c r="E11" s="24">
        <f>'計算用(期待容量)'!E11</f>
        <v>19663.681672025723</v>
      </c>
      <c r="F11" s="24">
        <f>'計算用(期待容量)'!F11</f>
        <v>4243.4027777777774</v>
      </c>
      <c r="G11" s="24">
        <f>'計算用(期待容量)'!G11</f>
        <v>19854.364326375711</v>
      </c>
      <c r="H11" s="24">
        <f>'計算用(期待容量)'!H11</f>
        <v>8385.942857142858</v>
      </c>
      <c r="I11" s="24">
        <f>'計算用(期待容量)'!I11</f>
        <v>3742.5447316103377</v>
      </c>
      <c r="J11" s="24">
        <f>'計算用(期待容量)'!J11</f>
        <v>11790</v>
      </c>
      <c r="K11" s="9"/>
    </row>
    <row r="12" spans="1:11" x14ac:dyDescent="0.25">
      <c r="A12" s="11" t="s">
        <v>22</v>
      </c>
      <c r="B12" s="24">
        <f>'計算用(期待容量)'!B12</f>
        <v>4860</v>
      </c>
      <c r="C12" s="24">
        <f>'計算用(期待容量)'!C12</f>
        <v>13100.916363636363</v>
      </c>
      <c r="D12" s="24">
        <f>'計算用(期待容量)'!D12</f>
        <v>43621.980794577292</v>
      </c>
      <c r="E12" s="24">
        <f>'計算用(期待容量)'!E12</f>
        <v>22176.708199356912</v>
      </c>
      <c r="F12" s="24">
        <f>'計算用(期待容量)'!F12</f>
        <v>4764.4345238095239</v>
      </c>
      <c r="G12" s="24">
        <f>'計算用(期待容量)'!G12</f>
        <v>23580.170777988616</v>
      </c>
      <c r="H12" s="24">
        <f>'計算用(期待容量)'!H12</f>
        <v>9999.0095238095237</v>
      </c>
      <c r="I12" s="24">
        <f>'計算用(期待容量)'!I12</f>
        <v>4630.7753479125249</v>
      </c>
      <c r="J12" s="24">
        <f>'計算用(期待容量)'!J12</f>
        <v>14860</v>
      </c>
      <c r="K12" s="9"/>
    </row>
    <row r="13" spans="1:11" x14ac:dyDescent="0.25">
      <c r="A13" s="11" t="s">
        <v>23</v>
      </c>
      <c r="B13" s="24">
        <f>'計算用(期待容量)'!B13</f>
        <v>4990</v>
      </c>
      <c r="C13" s="24">
        <f>'計算用(期待容量)'!C13</f>
        <v>13730</v>
      </c>
      <c r="D13" s="24">
        <f>'計算用(期待容量)'!D13</f>
        <v>46767.700997928827</v>
      </c>
      <c r="E13" s="24">
        <f>'計算用(期待容量)'!E13</f>
        <v>23137.865755627008</v>
      </c>
      <c r="F13" s="24">
        <f>'計算用(期待容量)'!F13</f>
        <v>4999.9007936507933</v>
      </c>
      <c r="G13" s="24">
        <f>'計算用(期待容量)'!G13</f>
        <v>24108.159392789374</v>
      </c>
      <c r="H13" s="24">
        <f>'計算用(期待容量)'!H13</f>
        <v>10179.352380952381</v>
      </c>
      <c r="I13" s="24">
        <f>'計算用(期待容量)'!I13</f>
        <v>4630.7753479125249</v>
      </c>
      <c r="J13" s="24">
        <f>'計算用(期待容量)'!J13</f>
        <v>15060</v>
      </c>
      <c r="K13" s="9"/>
    </row>
    <row r="14" spans="1:11" x14ac:dyDescent="0.25">
      <c r="A14" s="11" t="s">
        <v>24</v>
      </c>
      <c r="B14" s="24">
        <f>'計算用(期待容量)'!B14</f>
        <v>4930</v>
      </c>
      <c r="C14" s="24">
        <f>'計算用(期待容量)'!C14</f>
        <v>13580.218181818182</v>
      </c>
      <c r="D14" s="24">
        <f>'計算用(期待容量)'!D14</f>
        <v>46767.700997928827</v>
      </c>
      <c r="E14" s="24">
        <f>'計算用(期待容量)'!E14</f>
        <v>23137.865755627008</v>
      </c>
      <c r="F14" s="24">
        <f>'計算用(期待容量)'!F14</f>
        <v>4999.9007936507933</v>
      </c>
      <c r="G14" s="24">
        <f>'計算用(期待容量)'!G14</f>
        <v>24108.159392789374</v>
      </c>
      <c r="H14" s="24">
        <f>'計算用(期待容量)'!H14</f>
        <v>10179.352380952381</v>
      </c>
      <c r="I14" s="24">
        <f>'計算用(期待容量)'!I14</f>
        <v>4630.7753479125249</v>
      </c>
      <c r="J14" s="24">
        <f>'計算用(期待容量)'!J14</f>
        <v>15060</v>
      </c>
      <c r="K14" s="9"/>
    </row>
    <row r="15" spans="1:11" x14ac:dyDescent="0.25">
      <c r="A15" s="11" t="s">
        <v>25</v>
      </c>
      <c r="B15" s="24">
        <f>'計算用(期待容量)'!B15</f>
        <v>4590</v>
      </c>
      <c r="C15" s="24">
        <f>'計算用(期待容量)'!C15</f>
        <v>12661.556363636364</v>
      </c>
      <c r="D15" s="24">
        <f>'計算用(期待容量)'!D15</f>
        <v>42925.144040670304</v>
      </c>
      <c r="E15" s="24">
        <f>'計算用(期待容量)'!E15</f>
        <v>21515.912379421221</v>
      </c>
      <c r="F15" s="24">
        <f>'計算用(期待容量)'!F15</f>
        <v>4714.3353174603171</v>
      </c>
      <c r="G15" s="24">
        <f>'計算用(期待容量)'!G15</f>
        <v>21677.419354838708</v>
      </c>
      <c r="H15" s="24">
        <f>'計算用(期待容量)'!H15</f>
        <v>9107.3142857142866</v>
      </c>
      <c r="I15" s="24">
        <f>'計算用(期待容量)'!I15</f>
        <v>4131.7693836978133</v>
      </c>
      <c r="J15" s="24">
        <f>'計算用(期待容量)'!J15</f>
        <v>12810</v>
      </c>
      <c r="K15" s="9"/>
    </row>
    <row r="16" spans="1:11" x14ac:dyDescent="0.25">
      <c r="B16" s="25"/>
      <c r="C16" s="25"/>
      <c r="D16" s="25"/>
      <c r="E16" s="25"/>
      <c r="F16" s="25"/>
      <c r="G16" s="25"/>
      <c r="H16" s="25"/>
      <c r="I16" s="25"/>
      <c r="J16" s="25"/>
      <c r="K16" s="32"/>
    </row>
    <row r="17" spans="1:12" x14ac:dyDescent="0.25">
      <c r="A17" s="1" t="s">
        <v>46</v>
      </c>
      <c r="B17" s="26">
        <f>'計算用(期待容量)'!B17</f>
        <v>156966.61731019232</v>
      </c>
      <c r="C17" s="25"/>
      <c r="D17" s="25"/>
      <c r="E17" s="25"/>
      <c r="F17" s="25"/>
      <c r="G17" s="25"/>
      <c r="H17" s="25"/>
      <c r="I17" s="25"/>
      <c r="J17" s="25"/>
      <c r="K17" s="32"/>
    </row>
    <row r="18" spans="1:12" x14ac:dyDescent="0.25">
      <c r="B18" s="25"/>
      <c r="C18" s="25"/>
      <c r="D18" s="25"/>
      <c r="E18" s="25"/>
      <c r="F18" s="25"/>
      <c r="G18" s="25"/>
      <c r="H18" s="25"/>
      <c r="I18" s="25"/>
      <c r="J18" s="25"/>
      <c r="K18" s="32"/>
    </row>
    <row r="19" spans="1:12" x14ac:dyDescent="0.25">
      <c r="A19" s="1" t="s">
        <v>41</v>
      </c>
      <c r="B19" s="27">
        <f>'計算用(期待容量)'!B19</f>
        <v>0.18329999999999999</v>
      </c>
      <c r="C19" s="27">
        <f>'計算用(期待容量)'!C19</f>
        <v>0.14269999999999999</v>
      </c>
      <c r="D19" s="27">
        <f>'計算用(期待容量)'!D19</f>
        <v>4.5999999999999999E-2</v>
      </c>
      <c r="E19" s="27">
        <f>'計算用(期待容量)'!E19</f>
        <v>1.78E-2</v>
      </c>
      <c r="F19" s="27">
        <f>'計算用(期待容量)'!F19</f>
        <v>0.22800000000000001</v>
      </c>
      <c r="G19" s="27">
        <f>'計算用(期待容量)'!G19</f>
        <v>-1.24E-2</v>
      </c>
      <c r="H19" s="27">
        <f>'計算用(期待容量)'!H19</f>
        <v>8.5000000000000006E-3</v>
      </c>
      <c r="I19" s="27">
        <f>'計算用(期待容量)'!I19</f>
        <v>0.18460000000000001</v>
      </c>
      <c r="J19" s="27">
        <f>'計算用(期待容量)'!J19</f>
        <v>0.21929999999999999</v>
      </c>
      <c r="K19" s="9"/>
    </row>
    <row r="20" spans="1:12" x14ac:dyDescent="0.25">
      <c r="B20" s="28"/>
      <c r="C20" s="28"/>
      <c r="D20" s="28"/>
      <c r="E20" s="28"/>
      <c r="F20" s="28"/>
      <c r="G20" s="28"/>
      <c r="H20" s="28"/>
      <c r="I20" s="28"/>
      <c r="J20" s="28"/>
      <c r="K20" s="9"/>
      <c r="L20" s="15"/>
    </row>
    <row r="21" spans="1:12" x14ac:dyDescent="0.25">
      <c r="A21" s="1" t="s">
        <v>44</v>
      </c>
      <c r="B21" s="27">
        <f>'計算用(期待容量)'!B21</f>
        <v>0.01</v>
      </c>
      <c r="C21" s="27">
        <f>B21</f>
        <v>0.01</v>
      </c>
      <c r="D21" s="27">
        <f t="shared" ref="D21:J21" si="0">C21</f>
        <v>0.01</v>
      </c>
      <c r="E21" s="27">
        <f t="shared" si="0"/>
        <v>0.01</v>
      </c>
      <c r="F21" s="27">
        <f t="shared" si="0"/>
        <v>0.01</v>
      </c>
      <c r="G21" s="27">
        <f t="shared" si="0"/>
        <v>0.01</v>
      </c>
      <c r="H21" s="27">
        <f t="shared" si="0"/>
        <v>0.01</v>
      </c>
      <c r="I21" s="27">
        <f t="shared" si="0"/>
        <v>0.01</v>
      </c>
      <c r="J21" s="27">
        <f t="shared" si="0"/>
        <v>0.01</v>
      </c>
      <c r="K21" s="9"/>
      <c r="L21" s="15"/>
    </row>
    <row r="22" spans="1:12" x14ac:dyDescent="0.25">
      <c r="B22" s="28"/>
      <c r="C22" s="28"/>
      <c r="D22" s="28"/>
      <c r="E22" s="28"/>
      <c r="F22" s="28"/>
      <c r="G22" s="28"/>
      <c r="H22" s="28"/>
      <c r="I22" s="28"/>
      <c r="J22" s="28"/>
      <c r="K22" s="9"/>
      <c r="L22" s="15"/>
    </row>
    <row r="23" spans="1:12" x14ac:dyDescent="0.25">
      <c r="A23" s="1" t="s">
        <v>42</v>
      </c>
      <c r="B23" s="28"/>
      <c r="C23" s="28"/>
      <c r="D23" s="28"/>
      <c r="E23" s="28"/>
      <c r="F23" s="28"/>
      <c r="G23" s="28"/>
      <c r="H23" s="28"/>
      <c r="I23" s="28"/>
      <c r="J23" s="28"/>
      <c r="K23" s="9"/>
    </row>
    <row r="24" spans="1:12" x14ac:dyDescent="0.25">
      <c r="A24" s="11" t="s">
        <v>14</v>
      </c>
      <c r="B24" s="24">
        <f>'計算用(期待容量)'!B24</f>
        <v>648.05834793676763</v>
      </c>
      <c r="C24" s="24">
        <f>'計算用(期待容量)'!C24</f>
        <v>2656.3375750004889</v>
      </c>
      <c r="D24" s="24">
        <f>'計算用(期待容量)'!D24</f>
        <v>1494.1868842017491</v>
      </c>
      <c r="E24" s="24">
        <f>'計算用(期待容量)'!E24</f>
        <v>1602.1029914061155</v>
      </c>
      <c r="F24" s="24">
        <f>'計算用(期待容量)'!F24</f>
        <v>1090.2492726237022</v>
      </c>
      <c r="G24" s="24">
        <f>'計算用(期待容量)'!G24</f>
        <v>1756.6539550513212</v>
      </c>
      <c r="H24" s="24">
        <f>'計算用(期待容量)'!H24</f>
        <v>747.0175943017183</v>
      </c>
      <c r="I24" s="24">
        <f>'計算用(期待容量)'!I24</f>
        <v>449.41039363244704</v>
      </c>
      <c r="J24" s="24">
        <f>'計算用(期待容量)'!J24</f>
        <v>704.47298584568193</v>
      </c>
      <c r="K24" s="9"/>
    </row>
    <row r="25" spans="1:12" x14ac:dyDescent="0.25">
      <c r="A25" s="11" t="s">
        <v>15</v>
      </c>
      <c r="B25" s="24">
        <f>'計算用(期待容量)'!B25</f>
        <v>870.9674098797816</v>
      </c>
      <c r="C25" s="24">
        <f>'計算用(期待容量)'!C25</f>
        <v>3117.8922407668397</v>
      </c>
      <c r="D25" s="24">
        <f>'計算用(期待容量)'!D25</f>
        <v>3224.4520420592853</v>
      </c>
      <c r="E25" s="24">
        <f>'計算用(期待容量)'!E25</f>
        <v>2727.8049655187097</v>
      </c>
      <c r="F25" s="24">
        <f>'計算用(期待容量)'!F25</f>
        <v>1276.188391969265</v>
      </c>
      <c r="G25" s="24">
        <f>'計算用(期待容量)'!G25</f>
        <v>2746.2220501952866</v>
      </c>
      <c r="H25" s="24">
        <f>'計算用(期待容量)'!H25</f>
        <v>1523.344026566522</v>
      </c>
      <c r="I25" s="24">
        <f>'計算用(期待容量)'!I25</f>
        <v>819.94948593806623</v>
      </c>
      <c r="J25" s="24">
        <f>'計算用(期待容量)'!J25</f>
        <v>1389.1493871062585</v>
      </c>
      <c r="K25" s="9"/>
    </row>
    <row r="26" spans="1:12" x14ac:dyDescent="0.25">
      <c r="A26" s="11" t="s">
        <v>16</v>
      </c>
      <c r="B26" s="24">
        <f>'計算用(期待容量)'!B26</f>
        <v>816.12260809307475</v>
      </c>
      <c r="C26" s="24">
        <f>'計算用(期待容量)'!C26</f>
        <v>2815.823022754822</v>
      </c>
      <c r="D26" s="24">
        <f>'計算用(期待容量)'!D26</f>
        <v>3609.8204566116401</v>
      </c>
      <c r="E26" s="24">
        <f>'計算用(期待容量)'!E26</f>
        <v>2790.8538830481389</v>
      </c>
      <c r="F26" s="24">
        <f>'計算用(期待容量)'!F26</f>
        <v>1123.4253292618732</v>
      </c>
      <c r="G26" s="24">
        <f>'計算用(期待容量)'!G26</f>
        <v>2742.1257471315917</v>
      </c>
      <c r="H26" s="24">
        <f>'計算用(期待容量)'!H26</f>
        <v>1412.1217155523966</v>
      </c>
      <c r="I26" s="24">
        <f>'計算用(期待容量)'!I26</f>
        <v>719.24516076446059</v>
      </c>
      <c r="J26" s="24">
        <f>'計算用(期待容量)'!J26</f>
        <v>1643.7820767819808</v>
      </c>
      <c r="K26" s="9"/>
    </row>
    <row r="27" spans="1:12" x14ac:dyDescent="0.25">
      <c r="A27" s="11" t="s">
        <v>17</v>
      </c>
      <c r="B27" s="24">
        <f>'計算用(期待容量)'!B27</f>
        <v>704.92710819010426</v>
      </c>
      <c r="C27" s="24">
        <f>'計算用(期待容量)'!C27</f>
        <v>2721.9783848231291</v>
      </c>
      <c r="D27" s="24">
        <f>'計算用(期待容量)'!D27</f>
        <v>4736.1437675588513</v>
      </c>
      <c r="E27" s="24">
        <f>'計算用(期待容量)'!E27</f>
        <v>3318.9469292115105</v>
      </c>
      <c r="F27" s="24">
        <f>'計算用(期待容量)'!F27</f>
        <v>1173.0747666044426</v>
      </c>
      <c r="G27" s="24">
        <f>'計算用(期待容量)'!G27</f>
        <v>3254.1018129163804</v>
      </c>
      <c r="H27" s="24">
        <f>'計算用(期待容量)'!H27</f>
        <v>2061.2255405676838</v>
      </c>
      <c r="I27" s="24">
        <f>'計算用(期待容量)'!I27</f>
        <v>1064.913057639988</v>
      </c>
      <c r="J27" s="24">
        <f>'計算用(期待容量)'!J27</f>
        <v>2295.1786324878994</v>
      </c>
      <c r="K27" s="9"/>
    </row>
    <row r="28" spans="1:12" x14ac:dyDescent="0.25">
      <c r="A28" s="11" t="s">
        <v>18</v>
      </c>
      <c r="B28" s="24">
        <f>'計算用(期待容量)'!B28</f>
        <v>697.16967162728179</v>
      </c>
      <c r="C28" s="24">
        <f>'計算用(期待容量)'!C28</f>
        <v>2885.1386515657473</v>
      </c>
      <c r="D28" s="24">
        <f>'計算用(期待容量)'!D28</f>
        <v>4923.1411888188904</v>
      </c>
      <c r="E28" s="24">
        <f>'計算用(期待容量)'!E28</f>
        <v>3357.7692316005932</v>
      </c>
      <c r="F28" s="24">
        <f>'計算用(期待容量)'!F28</f>
        <v>1011.5525323392449</v>
      </c>
      <c r="G28" s="24">
        <f>'計算用(期待容量)'!G28</f>
        <v>2980.1377169736106</v>
      </c>
      <c r="H28" s="24">
        <f>'計算用(期待容量)'!H28</f>
        <v>1946.5208740654898</v>
      </c>
      <c r="I28" s="24">
        <f>'計算用(期待容量)'!I28</f>
        <v>1024.4839641293659</v>
      </c>
      <c r="J28" s="24">
        <f>'計算用(期待容量)'!J28</f>
        <v>2136.1461688797435</v>
      </c>
      <c r="K28" s="9"/>
    </row>
    <row r="29" spans="1:12" x14ac:dyDescent="0.25">
      <c r="A29" s="11" t="s">
        <v>19</v>
      </c>
      <c r="B29" s="24">
        <f>'計算用(期待容量)'!B29</f>
        <v>531.86155968380865</v>
      </c>
      <c r="C29" s="24">
        <f>'計算用(期待容量)'!C29</f>
        <v>2549.6311068910886</v>
      </c>
      <c r="D29" s="24">
        <f>'計算用(期待容量)'!D29</f>
        <v>3759.6352700555435</v>
      </c>
      <c r="E29" s="24">
        <f>'計算用(期待容量)'!E29</f>
        <v>2410.9361938431589</v>
      </c>
      <c r="F29" s="24">
        <f>'計算用(期待容量)'!F29</f>
        <v>884.17957546666139</v>
      </c>
      <c r="G29" s="24">
        <f>'計算用(期待容量)'!G29</f>
        <v>2208.724958289959</v>
      </c>
      <c r="H29" s="24">
        <f>'計算用(期待容量)'!H29</f>
        <v>1354.2611043168831</v>
      </c>
      <c r="I29" s="24">
        <f>'計算用(期待容量)'!I29</f>
        <v>742.29379903556026</v>
      </c>
      <c r="J29" s="24">
        <f>'計算用(期待容量)'!J29</f>
        <v>1648.0164324173152</v>
      </c>
      <c r="K29" s="9"/>
    </row>
    <row r="30" spans="1:12" x14ac:dyDescent="0.25">
      <c r="A30" s="11" t="s">
        <v>20</v>
      </c>
      <c r="B30" s="24">
        <f>'計算用(期待容量)'!B30</f>
        <v>539.49550123559436</v>
      </c>
      <c r="C30" s="24">
        <f>'計算用(期待容量)'!C30</f>
        <v>2119.6624555533772</v>
      </c>
      <c r="D30" s="24">
        <f>'計算用(期待容量)'!D30</f>
        <v>2277.8001483820781</v>
      </c>
      <c r="E30" s="24">
        <f>'計算用(期待容量)'!E30</f>
        <v>1809.8379467336895</v>
      </c>
      <c r="F30" s="24">
        <f>'計算用(期待容量)'!F30</f>
        <v>721.81238861027623</v>
      </c>
      <c r="G30" s="24">
        <f>'計算用(期待容量)'!G30</f>
        <v>1623.156230523424</v>
      </c>
      <c r="H30" s="24">
        <f>'計算用(期待容量)'!H30</f>
        <v>974.90851341112682</v>
      </c>
      <c r="I30" s="24">
        <f>'計算用(期待容量)'!I30</f>
        <v>587.02009075256785</v>
      </c>
      <c r="J30" s="24">
        <f>'計算用(期待容量)'!J30</f>
        <v>1214.2467247978834</v>
      </c>
      <c r="K30" s="9"/>
    </row>
    <row r="31" spans="1:12" x14ac:dyDescent="0.25">
      <c r="A31" s="11" t="s">
        <v>21</v>
      </c>
      <c r="B31" s="24">
        <f>'計算用(期待容量)'!B31</f>
        <v>581.36402034895627</v>
      </c>
      <c r="C31" s="24">
        <f>'計算用(期待容量)'!C31</f>
        <v>1972.982997133035</v>
      </c>
      <c r="D31" s="24">
        <f>'計算用(期待容量)'!D31</f>
        <v>1200.1729663043247</v>
      </c>
      <c r="E31" s="24">
        <f>'計算用(期待容量)'!E31</f>
        <v>991.29342150878256</v>
      </c>
      <c r="F31" s="24">
        <f>'計算用(期待容量)'!F31</f>
        <v>669.91839336623548</v>
      </c>
      <c r="G31" s="24">
        <f>'計算用(期待容量)'!G31</f>
        <v>1012.02661032473</v>
      </c>
      <c r="H31" s="24">
        <f>'計算用(期待容量)'!H31</f>
        <v>346.76629295427051</v>
      </c>
      <c r="I31" s="24">
        <f>'計算用(期待容量)'!I31</f>
        <v>263.69755223826598</v>
      </c>
      <c r="J31" s="24">
        <f>'計算用(期待容量)'!J31</f>
        <v>569.11774582139549</v>
      </c>
      <c r="K31" s="9"/>
    </row>
    <row r="32" spans="1:12" x14ac:dyDescent="0.25">
      <c r="A32" s="11" t="s">
        <v>22</v>
      </c>
      <c r="B32" s="24">
        <f>'計算用(期待容量)'!B32</f>
        <v>552.44706022567175</v>
      </c>
      <c r="C32" s="24">
        <f>'計算用(期待容量)'!C32</f>
        <v>2269.2346520766141</v>
      </c>
      <c r="D32" s="24">
        <f>'計算用(期待容量)'!D32</f>
        <v>1151.0847433234235</v>
      </c>
      <c r="E32" s="24">
        <f>'計算用(期待容量)'!E32</f>
        <v>1529.927854463084</v>
      </c>
      <c r="F32" s="24">
        <f>'計算用(期待容量)'!F32</f>
        <v>671.88919665542448</v>
      </c>
      <c r="G32" s="24">
        <f>'計算用(期待容量)'!G32</f>
        <v>1373.7797638547918</v>
      </c>
      <c r="H32" s="24">
        <f>'計算用(期待容量)'!H32</f>
        <v>636.88743322985886</v>
      </c>
      <c r="I32" s="24">
        <f>'計算用(期待容量)'!I32</f>
        <v>393.98205339209295</v>
      </c>
      <c r="J32" s="24">
        <f>'計算用(期待容量)'!J32</f>
        <v>781.13724277903361</v>
      </c>
      <c r="K32" s="9"/>
    </row>
    <row r="33" spans="1:11" x14ac:dyDescent="0.25">
      <c r="A33" s="11" t="s">
        <v>23</v>
      </c>
      <c r="B33" s="24">
        <f>'計算用(期待容量)'!B33</f>
        <v>493.92950580017543</v>
      </c>
      <c r="C33" s="24">
        <f>'計算用(期待容量)'!C33</f>
        <v>2169.3808734884187</v>
      </c>
      <c r="D33" s="24">
        <f>'計算用(期待容量)'!D33</f>
        <v>1321.3849606590395</v>
      </c>
      <c r="E33" s="24">
        <f>'計算用(期待容量)'!E33</f>
        <v>1469.5276584953094</v>
      </c>
      <c r="F33" s="24">
        <f>'計算用(期待容量)'!F33</f>
        <v>545.74991792838387</v>
      </c>
      <c r="G33" s="24">
        <f>'計算用(期待容量)'!G33</f>
        <v>1415.3305220463728</v>
      </c>
      <c r="H33" s="24">
        <f>'計算用(期待容量)'!H33</f>
        <v>800.54239620441081</v>
      </c>
      <c r="I33" s="24">
        <f>'計算用(期待容量)'!I33</f>
        <v>470.44032681072088</v>
      </c>
      <c r="J33" s="24">
        <f>'計算用(期待容量)'!J33</f>
        <v>853.97383856717693</v>
      </c>
      <c r="K33" s="9"/>
    </row>
    <row r="34" spans="1:11" x14ac:dyDescent="0.25">
      <c r="A34" s="11" t="s">
        <v>24</v>
      </c>
      <c r="B34" s="24">
        <f>'計算用(期待容量)'!B34</f>
        <v>508.6392269163772</v>
      </c>
      <c r="C34" s="24">
        <f>'計算用(期待容量)'!C34</f>
        <v>2132.9505039369769</v>
      </c>
      <c r="D34" s="24">
        <f>'計算用(期待容量)'!D34</f>
        <v>1043.6195110769454</v>
      </c>
      <c r="E34" s="24">
        <f>'計算用(期待容量)'!E34</f>
        <v>1158.2897182417273</v>
      </c>
      <c r="F34" s="24">
        <f>'計算用(期待容量)'!F34</f>
        <v>536.44313898934854</v>
      </c>
      <c r="G34" s="24">
        <f>'計算用(期待容量)'!G34</f>
        <v>1331.9721381009686</v>
      </c>
      <c r="H34" s="24">
        <f>'計算用(期待容量)'!H34</f>
        <v>720.73773832114932</v>
      </c>
      <c r="I34" s="24">
        <f>'計算用(期待容量)'!I34</f>
        <v>402.09578435525873</v>
      </c>
      <c r="J34" s="24">
        <f>'計算用(期待容量)'!J34</f>
        <v>766.18224006126979</v>
      </c>
      <c r="K34" s="9"/>
    </row>
    <row r="35" spans="1:11" x14ac:dyDescent="0.25">
      <c r="A35" s="11" t="s">
        <v>25</v>
      </c>
      <c r="B35" s="24">
        <f>'計算用(期待容量)'!B35</f>
        <v>481.28776434791894</v>
      </c>
      <c r="C35" s="24">
        <f>'計算用(期待容量)'!C35</f>
        <v>2319.0488668371263</v>
      </c>
      <c r="D35" s="24">
        <f>'計算用(期待容量)'!D35</f>
        <v>1236.6660505404066</v>
      </c>
      <c r="E35" s="24">
        <f>'計算用(期待容量)'!E35</f>
        <v>1319.2939220508124</v>
      </c>
      <c r="F35" s="24">
        <f>'計算用(期待容量)'!F35</f>
        <v>759.30841028938391</v>
      </c>
      <c r="G35" s="24">
        <f>'計算用(期待容量)'!G35</f>
        <v>1481.4700497885988</v>
      </c>
      <c r="H35" s="24">
        <f>'計算用(期待容量)'!H35</f>
        <v>776.63355683764053</v>
      </c>
      <c r="I35" s="24">
        <f>'計算用(期待容量)'!I35</f>
        <v>441.9299635553698</v>
      </c>
      <c r="J35" s="24">
        <f>'計算用(期待容量)'!J35</f>
        <v>764.26141575276677</v>
      </c>
      <c r="K35" s="9"/>
    </row>
    <row r="36" spans="1:11" x14ac:dyDescent="0.25">
      <c r="B36" s="29"/>
      <c r="C36" s="29"/>
      <c r="D36" s="29"/>
      <c r="E36" s="29"/>
      <c r="F36" s="29"/>
      <c r="G36" s="29"/>
      <c r="H36" s="29"/>
      <c r="I36" s="29"/>
      <c r="J36" s="29"/>
      <c r="K36" s="9"/>
    </row>
    <row r="37" spans="1:11" x14ac:dyDescent="0.25">
      <c r="A37" s="1" t="s">
        <v>43</v>
      </c>
      <c r="B37" s="28"/>
      <c r="C37" s="28"/>
      <c r="D37" s="28"/>
      <c r="E37" s="28"/>
      <c r="F37" s="28"/>
      <c r="G37" s="28"/>
      <c r="H37" s="28"/>
      <c r="I37" s="28"/>
      <c r="J37" s="28"/>
      <c r="K37" s="9"/>
    </row>
    <row r="38" spans="1:11" x14ac:dyDescent="0.25">
      <c r="A38" s="11" t="s">
        <v>14</v>
      </c>
      <c r="B38" s="24">
        <f>B4*(1+B$19+B$21)-B24</f>
        <v>4160.9406520632319</v>
      </c>
      <c r="C38" s="24">
        <f t="shared" ref="C38:J38" si="1">C4*(1+C$19+C$21)-C24</f>
        <v>9544.5098868176938</v>
      </c>
      <c r="D38" s="24">
        <f t="shared" si="1"/>
        <v>38957.067222369522</v>
      </c>
      <c r="E38" s="24">
        <f t="shared" si="1"/>
        <v>17301.349109076204</v>
      </c>
      <c r="F38" s="24">
        <f t="shared" si="1"/>
        <v>3772.3396162651861</v>
      </c>
      <c r="G38" s="24">
        <f t="shared" si="1"/>
        <v>16599.09139599232</v>
      </c>
      <c r="H38" s="24">
        <f t="shared" si="1"/>
        <v>6967.5088056982813</v>
      </c>
      <c r="I38" s="24">
        <f t="shared" si="1"/>
        <v>3723.3772803238153</v>
      </c>
      <c r="J38" s="24">
        <f t="shared" si="1"/>
        <v>12129.419014154319</v>
      </c>
      <c r="K38" s="9"/>
    </row>
    <row r="39" spans="1:11" x14ac:dyDescent="0.25">
      <c r="A39" s="11" t="s">
        <v>15</v>
      </c>
      <c r="B39" s="24">
        <f t="shared" ref="B39:J49" si="2">B5*(1+B$19+B$21)-B25</f>
        <v>3532.3095901202187</v>
      </c>
      <c r="C39" s="24">
        <f t="shared" si="2"/>
        <v>8231.1979454149787</v>
      </c>
      <c r="D39" s="24">
        <f t="shared" si="2"/>
        <v>35134.85831004013</v>
      </c>
      <c r="E39" s="24">
        <f t="shared" si="2"/>
        <v>16875.393864867143</v>
      </c>
      <c r="F39" s="24">
        <f t="shared" si="2"/>
        <v>3332.1069453323221</v>
      </c>
      <c r="G39" s="24">
        <f t="shared" si="2"/>
        <v>15559.832598761073</v>
      </c>
      <c r="H39" s="24">
        <f t="shared" si="2"/>
        <v>6201.3867734334781</v>
      </c>
      <c r="I39" s="24">
        <f t="shared" si="2"/>
        <v>3412.449440503286</v>
      </c>
      <c r="J39" s="24">
        <f t="shared" si="2"/>
        <v>11997.927612893742</v>
      </c>
      <c r="K39" s="9"/>
    </row>
    <row r="40" spans="1:11" x14ac:dyDescent="0.25">
      <c r="A40" s="11" t="s">
        <v>16</v>
      </c>
      <c r="B40" s="24">
        <f t="shared" si="2"/>
        <v>3539.4223919069254</v>
      </c>
      <c r="C40" s="24">
        <f t="shared" si="2"/>
        <v>9477.1063066997231</v>
      </c>
      <c r="D40" s="24">
        <f t="shared" si="2"/>
        <v>39290.794930321143</v>
      </c>
      <c r="E40" s="24">
        <f t="shared" si="2"/>
        <v>18366.194303447042</v>
      </c>
      <c r="F40" s="24">
        <f t="shared" si="2"/>
        <v>3962.4457024841586</v>
      </c>
      <c r="G40" s="24">
        <f t="shared" si="2"/>
        <v>18674.566852488904</v>
      </c>
      <c r="H40" s="24">
        <f t="shared" si="2"/>
        <v>7179.9830844476028</v>
      </c>
      <c r="I40" s="24">
        <f t="shared" si="2"/>
        <v>4073.499539036733</v>
      </c>
      <c r="J40" s="24">
        <f t="shared" si="2"/>
        <v>13452.021923218019</v>
      </c>
      <c r="K40" s="9"/>
    </row>
    <row r="41" spans="1:11" x14ac:dyDescent="0.25">
      <c r="A41" s="11" t="s">
        <v>17</v>
      </c>
      <c r="B41" s="24">
        <f t="shared" si="2"/>
        <v>4140.2402465718005</v>
      </c>
      <c r="C41" s="24">
        <f t="shared" si="2"/>
        <v>11917.70356880902</v>
      </c>
      <c r="D41" s="24">
        <f t="shared" si="2"/>
        <v>51094.576232441148</v>
      </c>
      <c r="E41" s="24">
        <f t="shared" si="2"/>
        <v>22283.55107078849</v>
      </c>
      <c r="F41" s="24">
        <f t="shared" si="2"/>
        <v>5078.825233395557</v>
      </c>
      <c r="G41" s="24">
        <f t="shared" si="2"/>
        <v>22932.898187083621</v>
      </c>
      <c r="H41" s="24">
        <f t="shared" si="2"/>
        <v>8653.3944594323148</v>
      </c>
      <c r="I41" s="24">
        <f t="shared" si="2"/>
        <v>4931.9789423600123</v>
      </c>
      <c r="J41" s="24">
        <f t="shared" si="2"/>
        <v>16795.850367512103</v>
      </c>
      <c r="K41" s="9"/>
    </row>
    <row r="42" spans="1:11" x14ac:dyDescent="0.25">
      <c r="A42" s="11" t="s">
        <v>18</v>
      </c>
      <c r="B42" s="24">
        <f t="shared" si="2"/>
        <v>4302.7573283727179</v>
      </c>
      <c r="C42" s="24">
        <f t="shared" si="2"/>
        <v>12007.745348434253</v>
      </c>
      <c r="D42" s="24">
        <f t="shared" si="2"/>
        <v>50907.578811181113</v>
      </c>
      <c r="E42" s="24">
        <f t="shared" si="2"/>
        <v>22244.728768399407</v>
      </c>
      <c r="F42" s="24">
        <f t="shared" si="2"/>
        <v>5240.3474676607548</v>
      </c>
      <c r="G42" s="24">
        <f t="shared" si="2"/>
        <v>23206.862283026388</v>
      </c>
      <c r="H42" s="24">
        <f t="shared" si="2"/>
        <v>8768.0991259345101</v>
      </c>
      <c r="I42" s="24">
        <f t="shared" si="2"/>
        <v>4972.4080358706351</v>
      </c>
      <c r="J42" s="24">
        <f t="shared" si="2"/>
        <v>16954.88283112026</v>
      </c>
      <c r="K42" s="9"/>
    </row>
    <row r="43" spans="1:11" x14ac:dyDescent="0.25">
      <c r="A43" s="11" t="s">
        <v>19</v>
      </c>
      <c r="B43" s="24">
        <f t="shared" si="2"/>
        <v>4241.8782665066674</v>
      </c>
      <c r="C43" s="24">
        <f t="shared" si="2"/>
        <v>10835.549798827613</v>
      </c>
      <c r="D43" s="24">
        <f t="shared" si="2"/>
        <v>43671.772871537374</v>
      </c>
      <c r="E43" s="24">
        <f t="shared" si="2"/>
        <v>20104.443880111827</v>
      </c>
      <c r="F43" s="24">
        <f t="shared" si="2"/>
        <v>4797.1105038984169</v>
      </c>
      <c r="G43" s="24">
        <f t="shared" si="2"/>
        <v>20887.513371880817</v>
      </c>
      <c r="H43" s="24">
        <f t="shared" si="2"/>
        <v>7941.947295683116</v>
      </c>
      <c r="I43" s="24">
        <f t="shared" si="2"/>
        <v>4515.4186701493309</v>
      </c>
      <c r="J43" s="24">
        <f>J9*(1+J$19+J$21)-J29</f>
        <v>15021.291567582686</v>
      </c>
      <c r="K43" s="9"/>
    </row>
    <row r="44" spans="1:11" x14ac:dyDescent="0.25">
      <c r="A44" s="11" t="s">
        <v>20</v>
      </c>
      <c r="B44" s="24">
        <f t="shared" si="2"/>
        <v>4412.6994987644057</v>
      </c>
      <c r="C44" s="24">
        <f t="shared" si="2"/>
        <v>10161.756640446623</v>
      </c>
      <c r="D44" s="24">
        <f t="shared" si="2"/>
        <v>36565.075091685707</v>
      </c>
      <c r="E44" s="24">
        <f t="shared" si="2"/>
        <v>18369.622896513898</v>
      </c>
      <c r="F44" s="24">
        <f t="shared" si="2"/>
        <v>4084.9559645643271</v>
      </c>
      <c r="G44" s="24">
        <f t="shared" si="2"/>
        <v>17497.825932664433</v>
      </c>
      <c r="H44" s="24">
        <f t="shared" si="2"/>
        <v>6974.3190865888728</v>
      </c>
      <c r="I44" s="24">
        <f t="shared" si="2"/>
        <v>3752.6790901619452</v>
      </c>
      <c r="J44" s="24">
        <f t="shared" si="2"/>
        <v>13070.219275202116</v>
      </c>
      <c r="K44" s="9"/>
    </row>
    <row r="45" spans="1:11" x14ac:dyDescent="0.25">
      <c r="A45" s="11" t="s">
        <v>21</v>
      </c>
      <c r="B45" s="24">
        <f t="shared" si="2"/>
        <v>4860.0839796510445</v>
      </c>
      <c r="C45" s="24">
        <f t="shared" si="2"/>
        <v>11689.66411341242</v>
      </c>
      <c r="D45" s="24">
        <f t="shared" si="2"/>
        <v>41122.267011101067</v>
      </c>
      <c r="E45" s="24">
        <f t="shared" si="2"/>
        <v>19219.038600999258</v>
      </c>
      <c r="F45" s="24">
        <f t="shared" si="2"/>
        <v>4583.4142455226529</v>
      </c>
      <c r="G45" s="24">
        <f t="shared" si="2"/>
        <v>18794.687241667682</v>
      </c>
      <c r="H45" s="24">
        <f t="shared" si="2"/>
        <v>8194.3165070457289</v>
      </c>
      <c r="I45" s="24">
        <f t="shared" si="2"/>
        <v>4207.1463841434434</v>
      </c>
      <c r="J45" s="24">
        <f t="shared" si="2"/>
        <v>13924.329254178605</v>
      </c>
      <c r="K45" s="9"/>
    </row>
    <row r="46" spans="1:11" x14ac:dyDescent="0.25">
      <c r="A46" s="11" t="s">
        <v>22</v>
      </c>
      <c r="B46" s="24">
        <f t="shared" si="2"/>
        <v>5246.9909397743286</v>
      </c>
      <c r="C46" s="24">
        <f t="shared" si="2"/>
        <v>12832.191640287023</v>
      </c>
      <c r="D46" s="24">
        <f t="shared" si="2"/>
        <v>44913.7269757502</v>
      </c>
      <c r="E46" s="24">
        <f t="shared" si="2"/>
        <v>21263.292832835952</v>
      </c>
      <c r="F46" s="24">
        <f t="shared" si="2"/>
        <v>5226.4807438207654</v>
      </c>
      <c r="G46" s="24">
        <f t="shared" si="2"/>
        <v>22149.798604266653</v>
      </c>
      <c r="H46" s="24">
        <f t="shared" si="2"/>
        <v>9547.1037667701403</v>
      </c>
      <c r="I46" s="24">
        <f t="shared" si="2"/>
        <v>5137.9421772242094</v>
      </c>
      <c r="J46" s="24">
        <f t="shared" si="2"/>
        <v>17486.260757220967</v>
      </c>
      <c r="K46" s="9"/>
    </row>
    <row r="47" spans="1:11" x14ac:dyDescent="0.25">
      <c r="A47" s="11" t="s">
        <v>23</v>
      </c>
      <c r="B47" s="24">
        <f t="shared" si="2"/>
        <v>5460.6374941998247</v>
      </c>
      <c r="C47" s="24">
        <f t="shared" si="2"/>
        <v>13657.190126511581</v>
      </c>
      <c r="D47" s="24">
        <f t="shared" si="2"/>
        <v>48065.307293153804</v>
      </c>
      <c r="E47" s="24">
        <f t="shared" si="2"/>
        <v>22311.570765138131</v>
      </c>
      <c r="F47" s="24">
        <f t="shared" si="2"/>
        <v>5644.1272646112975</v>
      </c>
      <c r="G47" s="24">
        <f t="shared" si="2"/>
        <v>22634.969288200307</v>
      </c>
      <c r="H47" s="24">
        <f t="shared" si="2"/>
        <v>9567.1280037955876</v>
      </c>
      <c r="I47" s="24">
        <f t="shared" si="2"/>
        <v>5061.4839038055816</v>
      </c>
      <c r="J47" s="24">
        <f t="shared" si="2"/>
        <v>17659.284161432824</v>
      </c>
      <c r="K47" s="9"/>
    </row>
    <row r="48" spans="1:11" x14ac:dyDescent="0.25">
      <c r="A48" s="11" t="s">
        <v>24</v>
      </c>
      <c r="B48" s="24">
        <f t="shared" si="2"/>
        <v>5374.329773083623</v>
      </c>
      <c r="C48" s="24">
        <f t="shared" si="2"/>
        <v>13520.966994244842</v>
      </c>
      <c r="D48" s="24">
        <f t="shared" si="2"/>
        <v>48343.072742735894</v>
      </c>
      <c r="E48" s="24">
        <f t="shared" si="2"/>
        <v>22622.808705391712</v>
      </c>
      <c r="F48" s="24">
        <f t="shared" si="2"/>
        <v>5653.4340435503327</v>
      </c>
      <c r="G48" s="24">
        <f t="shared" si="2"/>
        <v>22718.327672145711</v>
      </c>
      <c r="H48" s="24">
        <f t="shared" si="2"/>
        <v>9646.9326616788494</v>
      </c>
      <c r="I48" s="24">
        <f t="shared" si="2"/>
        <v>5129.8284462610436</v>
      </c>
      <c r="J48" s="24">
        <f t="shared" si="2"/>
        <v>17747.075759938733</v>
      </c>
      <c r="K48" s="9"/>
    </row>
    <row r="49" spans="1:11" x14ac:dyDescent="0.25">
      <c r="A49" s="11" t="s">
        <v>25</v>
      </c>
      <c r="B49" s="24">
        <f t="shared" si="2"/>
        <v>4995.9592356520816</v>
      </c>
      <c r="C49" s="24">
        <f t="shared" si="2"/>
        <v>12275.927153526511</v>
      </c>
      <c r="D49" s="24">
        <f t="shared" si="2"/>
        <v>44092.286056407436</v>
      </c>
      <c r="E49" s="24">
        <f t="shared" si="2"/>
        <v>20794.760821518321</v>
      </c>
      <c r="F49" s="24">
        <f t="shared" si="2"/>
        <v>5077.0387127264894</v>
      </c>
      <c r="G49" s="24">
        <f t="shared" si="2"/>
        <v>20143.923498598495</v>
      </c>
      <c r="H49" s="24">
        <f t="shared" si="2"/>
        <v>8499.1660431623604</v>
      </c>
      <c r="I49" s="24">
        <f t="shared" si="2"/>
        <v>4493.8817422100383</v>
      </c>
      <c r="J49" s="24">
        <f t="shared" si="2"/>
        <v>14983.071584247235</v>
      </c>
      <c r="K49" s="9"/>
    </row>
    <row r="50" spans="1:11" x14ac:dyDescent="0.25">
      <c r="B50" s="28"/>
      <c r="C50" s="28"/>
      <c r="D50" s="28"/>
      <c r="E50" s="28"/>
      <c r="F50" s="28"/>
      <c r="G50" s="28"/>
      <c r="H50" s="28"/>
      <c r="I50" s="28"/>
      <c r="J50" s="28"/>
      <c r="K50" s="9"/>
    </row>
    <row r="51" spans="1:11" x14ac:dyDescent="0.25">
      <c r="A51" s="1" t="s">
        <v>47</v>
      </c>
      <c r="B51" s="28"/>
      <c r="C51" s="28"/>
      <c r="D51" s="28"/>
      <c r="E51" s="28"/>
      <c r="F51" s="28"/>
      <c r="G51" s="28"/>
      <c r="H51" s="28"/>
      <c r="I51" s="28"/>
      <c r="J51" s="28"/>
      <c r="K51" s="32" t="s">
        <v>56</v>
      </c>
    </row>
    <row r="52" spans="1:11" x14ac:dyDescent="0.25">
      <c r="A52" s="11" t="s">
        <v>14</v>
      </c>
      <c r="B52" s="24">
        <f>IF(入力!$E$13=B$2,入力!$E$19/10000,0)</f>
        <v>11.3</v>
      </c>
      <c r="C52" s="24">
        <f>IF(入力!$E$13=C$2,入力!$E$19/10000,0)</f>
        <v>0</v>
      </c>
      <c r="D52" s="24">
        <f>IF(入力!$E$13=D$2,入力!$E$19/10000,0)</f>
        <v>0</v>
      </c>
      <c r="E52" s="24">
        <f>IF(入力!$E$13=E$2,入力!$E$19/10000,0)</f>
        <v>0</v>
      </c>
      <c r="F52" s="24">
        <f>IF(入力!$E$13=F$2,入力!$E$19/10000,0)</f>
        <v>0</v>
      </c>
      <c r="G52" s="24">
        <f>IF(入力!$E$13=G$2,入力!$E$19/10000,0)</f>
        <v>0</v>
      </c>
      <c r="H52" s="24">
        <f>IF(入力!$E$13=H$2,入力!$E$19/10000,0)</f>
        <v>0</v>
      </c>
      <c r="I52" s="24">
        <f>IF(入力!$E$13=I$2,入力!$E$19/10000,0)</f>
        <v>0</v>
      </c>
      <c r="J52" s="24">
        <f>IF(入力!$E$13=J$2,入力!$E$19/10000,0)</f>
        <v>0</v>
      </c>
      <c r="K52" s="33">
        <f>SUM(B52:J52)</f>
        <v>11.3</v>
      </c>
    </row>
    <row r="53" spans="1:11" x14ac:dyDescent="0.25">
      <c r="A53" s="11" t="s">
        <v>15</v>
      </c>
      <c r="B53" s="24">
        <f>IF(入力!$E$13=B$2,入力!$F$19/10000,0)</f>
        <v>11.3</v>
      </c>
      <c r="C53" s="24">
        <f>IF(入力!$E$13=C$2,入力!$F$19/10000,0)</f>
        <v>0</v>
      </c>
      <c r="D53" s="24">
        <f>IF(入力!$E$13=D$2,入力!$F$19/10000,0)</f>
        <v>0</v>
      </c>
      <c r="E53" s="24">
        <f>IF(入力!$E$13=E$2,入力!$F$19/10000,0)</f>
        <v>0</v>
      </c>
      <c r="F53" s="24">
        <f>IF(入力!$E$13=F$2,入力!$F$19/10000,0)</f>
        <v>0</v>
      </c>
      <c r="G53" s="24">
        <f>IF(入力!$E$13=G$2,入力!$F$19/10000,0)</f>
        <v>0</v>
      </c>
      <c r="H53" s="24">
        <f>IF(入力!$E$13=H$2,入力!$F$19/10000,0)</f>
        <v>0</v>
      </c>
      <c r="I53" s="24">
        <f>IF(入力!$E$13=I$2,入力!$F$19/10000,0)</f>
        <v>0</v>
      </c>
      <c r="J53" s="24">
        <f>IF(入力!$E$13=J$2,入力!$F$19/10000,0)</f>
        <v>0</v>
      </c>
      <c r="K53" s="33">
        <f t="shared" ref="K53:K63" si="3">SUM(B53:J53)</f>
        <v>11.3</v>
      </c>
    </row>
    <row r="54" spans="1:11" x14ac:dyDescent="0.25">
      <c r="A54" s="11" t="s">
        <v>16</v>
      </c>
      <c r="B54" s="24">
        <f>IF(入力!$E$13=B$2,入力!$G$19/10000,0)</f>
        <v>11.1</v>
      </c>
      <c r="C54" s="24">
        <f>IF(入力!$E$13=C$2,入力!$G$19/10000,0)</f>
        <v>0</v>
      </c>
      <c r="D54" s="24">
        <f>IF(入力!$E$13=D$2,入力!$G$19/10000,0)</f>
        <v>0</v>
      </c>
      <c r="E54" s="24">
        <f>IF(入力!$E$13=E$2,入力!$G$19/10000,0)</f>
        <v>0</v>
      </c>
      <c r="F54" s="24">
        <f>IF(入力!$E$13=F$2,入力!$G$19/10000,0)</f>
        <v>0</v>
      </c>
      <c r="G54" s="24">
        <f>IF(入力!$E$13=G$2,入力!$G$19/10000,0)</f>
        <v>0</v>
      </c>
      <c r="H54" s="24">
        <f>IF(入力!$E$13=H$2,入力!$G$19/10000,0)</f>
        <v>0</v>
      </c>
      <c r="I54" s="24">
        <f>IF(入力!$E$13=I$2,入力!$G$19/10000,0)</f>
        <v>0</v>
      </c>
      <c r="J54" s="24">
        <f>IF(入力!$E$13=J$2,入力!$G$19/10000,0)</f>
        <v>0</v>
      </c>
      <c r="K54" s="33">
        <f t="shared" si="3"/>
        <v>11.1</v>
      </c>
    </row>
    <row r="55" spans="1:11" x14ac:dyDescent="0.25">
      <c r="A55" s="11" t="s">
        <v>17</v>
      </c>
      <c r="B55" s="24">
        <f>IF(入力!$E$13=B$2,入力!$H$19/10000,0)</f>
        <v>11</v>
      </c>
      <c r="C55" s="24">
        <f>IF(入力!$E$13=C$2,入力!$H$19/10000,0)</f>
        <v>0</v>
      </c>
      <c r="D55" s="24">
        <f>IF(入力!$E$13=D$2,入力!$H$19/10000,0)</f>
        <v>0</v>
      </c>
      <c r="E55" s="24">
        <f>IF(入力!$E$13=E$2,入力!$H$19/10000,0)</f>
        <v>0</v>
      </c>
      <c r="F55" s="24">
        <f>IF(入力!$E$13=F$2,入力!$H$19/10000,0)</f>
        <v>0</v>
      </c>
      <c r="G55" s="24">
        <f>IF(入力!$E$13=G$2,入力!$H$19/10000,0)</f>
        <v>0</v>
      </c>
      <c r="H55" s="24">
        <f>IF(入力!$E$13=H$2,入力!$H$19/10000,0)</f>
        <v>0</v>
      </c>
      <c r="I55" s="24">
        <f>IF(入力!$E$13=I$2,入力!$H$19/10000,0)</f>
        <v>0</v>
      </c>
      <c r="J55" s="24">
        <f>IF(入力!$E$13=J$2,入力!$H$19/10000,0)</f>
        <v>0</v>
      </c>
      <c r="K55" s="33">
        <f t="shared" si="3"/>
        <v>11</v>
      </c>
    </row>
    <row r="56" spans="1:11" x14ac:dyDescent="0.25">
      <c r="A56" s="11" t="s">
        <v>18</v>
      </c>
      <c r="B56" s="24">
        <f>IF(入力!$E$13=B$2,入力!$I$19/10000,0)</f>
        <v>11</v>
      </c>
      <c r="C56" s="24">
        <f>IF(入力!$E$13=C$2,入力!$I$19/10000,0)</f>
        <v>0</v>
      </c>
      <c r="D56" s="24">
        <f>IF(入力!$E$13=D$2,入力!$I$19/10000,0)</f>
        <v>0</v>
      </c>
      <c r="E56" s="24">
        <f>IF(入力!$E$13=E$2,入力!$I$19/10000,0)</f>
        <v>0</v>
      </c>
      <c r="F56" s="24">
        <f>IF(入力!$E$13=F$2,入力!$I$19/10000,0)</f>
        <v>0</v>
      </c>
      <c r="G56" s="24">
        <f>IF(入力!$E$13=G$2,入力!$I$19/10000,0)</f>
        <v>0</v>
      </c>
      <c r="H56" s="24">
        <f>IF(入力!$E$13=H$2,入力!$I$19/10000,0)</f>
        <v>0</v>
      </c>
      <c r="I56" s="24">
        <f>IF(入力!$E$13=I$2,入力!$I$19/10000,0)</f>
        <v>0</v>
      </c>
      <c r="J56" s="24">
        <f>IF(入力!$E$13=J$2,入力!$I$19/10000,0)</f>
        <v>0</v>
      </c>
      <c r="K56" s="33">
        <f t="shared" si="3"/>
        <v>11</v>
      </c>
    </row>
    <row r="57" spans="1:11" x14ac:dyDescent="0.25">
      <c r="A57" s="11" t="s">
        <v>19</v>
      </c>
      <c r="B57" s="24">
        <f>IF(入力!$E$13=B$2,入力!$J$19/10000,0)</f>
        <v>11.1</v>
      </c>
      <c r="C57" s="24">
        <f>IF(入力!$E$13=C$2,入力!$J$19/10000,0)</f>
        <v>0</v>
      </c>
      <c r="D57" s="24">
        <f>IF(入力!$E$13=D$2,入力!$J$19/10000,0)</f>
        <v>0</v>
      </c>
      <c r="E57" s="24">
        <f>IF(入力!$E$13=E$2,入力!$J$19/10000,0)</f>
        <v>0</v>
      </c>
      <c r="F57" s="24">
        <f>IF(入力!$E$13=F$2,入力!$J$19/10000,0)</f>
        <v>0</v>
      </c>
      <c r="G57" s="24">
        <f>IF(入力!$E$13=G$2,入力!$J$19/10000,0)</f>
        <v>0</v>
      </c>
      <c r="H57" s="24">
        <f>IF(入力!$E$13=H$2,入力!$J$19/10000,0)</f>
        <v>0</v>
      </c>
      <c r="I57" s="24">
        <f>IF(入力!$E$13=I$2,入力!$J$19/10000,0)</f>
        <v>0</v>
      </c>
      <c r="J57" s="24">
        <f>IF(入力!$E$13=J$2,入力!$J$19/10000,0)</f>
        <v>0</v>
      </c>
      <c r="K57" s="33">
        <f t="shared" si="3"/>
        <v>11.1</v>
      </c>
    </row>
    <row r="58" spans="1:11" x14ac:dyDescent="0.25">
      <c r="A58" s="11" t="s">
        <v>20</v>
      </c>
      <c r="B58" s="24">
        <f>IF(入力!$E$13=B$2,入力!$K$19/10000,0)</f>
        <v>11.3</v>
      </c>
      <c r="C58" s="24">
        <f>IF(入力!$E$13=C$2,入力!$K$19/10000,0)</f>
        <v>0</v>
      </c>
      <c r="D58" s="24">
        <f>IF(入力!$E$13=D$2,入力!$K$19/10000,0)</f>
        <v>0</v>
      </c>
      <c r="E58" s="24">
        <f>IF(入力!$E$13=E$2,入力!$K$19/10000,0)</f>
        <v>0</v>
      </c>
      <c r="F58" s="24">
        <f>IF(入力!$E$13=F$2,入力!$K$19/10000,0)</f>
        <v>0</v>
      </c>
      <c r="G58" s="24">
        <f>IF(入力!$E$13=G$2,入力!$K$19/10000,0)</f>
        <v>0</v>
      </c>
      <c r="H58" s="24">
        <f>IF(入力!$E$13=H$2,入力!$K$19/10000,0)</f>
        <v>0</v>
      </c>
      <c r="I58" s="24">
        <f>IF(入力!$E$13=I$2,入力!$K$19/10000,0)</f>
        <v>0</v>
      </c>
      <c r="J58" s="24">
        <f>IF(入力!$E$13=J$2,入力!$K$19/10000,0)</f>
        <v>0</v>
      </c>
      <c r="K58" s="33">
        <f t="shared" si="3"/>
        <v>11.3</v>
      </c>
    </row>
    <row r="59" spans="1:11" x14ac:dyDescent="0.25">
      <c r="A59" s="11" t="s">
        <v>21</v>
      </c>
      <c r="B59" s="24">
        <f>IF(入力!$E$13=B$2,入力!$L$19/10000,0)</f>
        <v>11.3</v>
      </c>
      <c r="C59" s="24">
        <f>IF(入力!$E$13=C$2,入力!$L$19/10000,0)</f>
        <v>0</v>
      </c>
      <c r="D59" s="24">
        <f>IF(入力!$E$13=D$2,入力!$L$19/10000,0)</f>
        <v>0</v>
      </c>
      <c r="E59" s="24">
        <f>IF(入力!$E$13=E$2,入力!$L$19/10000,0)</f>
        <v>0</v>
      </c>
      <c r="F59" s="24">
        <f>IF(入力!$E$13=F$2,入力!$L$19/10000,0)</f>
        <v>0</v>
      </c>
      <c r="G59" s="24">
        <f>IF(入力!$E$13=G$2,入力!$L$19/10000,0)</f>
        <v>0</v>
      </c>
      <c r="H59" s="24">
        <f>IF(入力!$E$13=H$2,入力!$L$19/10000,0)</f>
        <v>0</v>
      </c>
      <c r="I59" s="24">
        <f>IF(入力!$E$13=I$2,入力!$L$19/10000,0)</f>
        <v>0</v>
      </c>
      <c r="J59" s="24">
        <f>IF(入力!$E$13=J$2,入力!$L$19/10000,0)</f>
        <v>0</v>
      </c>
      <c r="K59" s="33">
        <f t="shared" si="3"/>
        <v>11.3</v>
      </c>
    </row>
    <row r="60" spans="1:11" x14ac:dyDescent="0.25">
      <c r="A60" s="11" t="s">
        <v>22</v>
      </c>
      <c r="B60" s="24">
        <f>IF(入力!$E$13=B$2,入力!$M$19/10000,0)</f>
        <v>11.5</v>
      </c>
      <c r="C60" s="24">
        <f>IF(入力!$E$13=C$2,入力!$M$19/10000,0)</f>
        <v>0</v>
      </c>
      <c r="D60" s="24">
        <f>IF(入力!$E$13=D$2,入力!$M$19/10000,0)</f>
        <v>0</v>
      </c>
      <c r="E60" s="24">
        <f>IF(入力!$E$13=E$2,入力!$M$19/10000,0)</f>
        <v>0</v>
      </c>
      <c r="F60" s="24">
        <f>IF(入力!$E$13=F$2,入力!$M$19/10000,0)</f>
        <v>0</v>
      </c>
      <c r="G60" s="24">
        <f>IF(入力!$E$13=G$2,入力!$M$19/10000,0)</f>
        <v>0</v>
      </c>
      <c r="H60" s="24">
        <f>IF(入力!$E$13=H$2,入力!$M$19/10000,0)</f>
        <v>0</v>
      </c>
      <c r="I60" s="24">
        <f>IF(入力!$E$13=I$2,入力!$M$19/10000,0)</f>
        <v>0</v>
      </c>
      <c r="J60" s="24">
        <f>IF(入力!$E$13=J$2,入力!$M$19/10000,0)</f>
        <v>0</v>
      </c>
      <c r="K60" s="33">
        <f t="shared" si="3"/>
        <v>11.5</v>
      </c>
    </row>
    <row r="61" spans="1:11" x14ac:dyDescent="0.25">
      <c r="A61" s="11" t="s">
        <v>23</v>
      </c>
      <c r="B61" s="24">
        <f>IF(入力!$E$13=B$2,入力!$N$19/10000,0)</f>
        <v>11.6</v>
      </c>
      <c r="C61" s="24">
        <f>IF(入力!$E$13=C$2,入力!$N$19/10000,0)</f>
        <v>0</v>
      </c>
      <c r="D61" s="24">
        <f>IF(入力!$E$13=D$2,入力!$N$19/10000,0)</f>
        <v>0</v>
      </c>
      <c r="E61" s="24">
        <f>IF(入力!$E$13=E$2,入力!$N$19/10000,0)</f>
        <v>0</v>
      </c>
      <c r="F61" s="24">
        <f>IF(入力!$E$13=F$2,入力!$N$19/10000,0)</f>
        <v>0</v>
      </c>
      <c r="G61" s="24">
        <f>IF(入力!$E$13=G$2,入力!$N$19/10000,0)</f>
        <v>0</v>
      </c>
      <c r="H61" s="24">
        <f>IF(入力!$E$13=H$2,入力!$N$19/10000,0)</f>
        <v>0</v>
      </c>
      <c r="I61" s="24">
        <f>IF(入力!$E$13=I$2,入力!$N$19/10000,0)</f>
        <v>0</v>
      </c>
      <c r="J61" s="24">
        <f>IF(入力!$E$13=J$2,入力!$N$19/10000,0)</f>
        <v>0</v>
      </c>
      <c r="K61" s="33">
        <f t="shared" si="3"/>
        <v>11.6</v>
      </c>
    </row>
    <row r="62" spans="1:11" x14ac:dyDescent="0.25">
      <c r="A62" s="11" t="s">
        <v>24</v>
      </c>
      <c r="B62" s="24">
        <f>IF(入力!$E$13=B$2,入力!$O$19/10000,0)</f>
        <v>11.6</v>
      </c>
      <c r="C62" s="24">
        <f>IF(入力!$E$13=C$2,入力!$O$19/10000,0)</f>
        <v>0</v>
      </c>
      <c r="D62" s="24">
        <f>IF(入力!$E$13=D$2,入力!$O$19/10000,0)</f>
        <v>0</v>
      </c>
      <c r="E62" s="24">
        <f>IF(入力!$E$13=E$2,入力!$O$19/10000,0)</f>
        <v>0</v>
      </c>
      <c r="F62" s="24">
        <f>IF(入力!$E$13=F$2,入力!$O$19/10000,0)</f>
        <v>0</v>
      </c>
      <c r="G62" s="24">
        <f>IF(入力!$E$13=G$2,入力!$O$19/10000,0)</f>
        <v>0</v>
      </c>
      <c r="H62" s="24">
        <f>IF(入力!$E$13=H$2,入力!$O$19/10000,0)</f>
        <v>0</v>
      </c>
      <c r="I62" s="24">
        <f>IF(入力!$E$13=I$2,入力!$O$19/10000,0)</f>
        <v>0</v>
      </c>
      <c r="J62" s="24">
        <f>IF(入力!$E$13=J$2,入力!$O$19/10000,0)</f>
        <v>0</v>
      </c>
      <c r="K62" s="33">
        <f t="shared" si="3"/>
        <v>11.6</v>
      </c>
    </row>
    <row r="63" spans="1:11" x14ac:dyDescent="0.25">
      <c r="A63" s="11" t="s">
        <v>25</v>
      </c>
      <c r="B63" s="24">
        <f>IF(入力!$E$13=B$2,入力!$P$19/10000,0)</f>
        <v>11.5</v>
      </c>
      <c r="C63" s="24">
        <f>IF(入力!$E$13=C$2,入力!$P$19/10000,0)</f>
        <v>0</v>
      </c>
      <c r="D63" s="24">
        <f>IF(入力!$E$13=D$2,入力!$P$19/10000,0)</f>
        <v>0</v>
      </c>
      <c r="E63" s="24">
        <f>IF(入力!$E$13=E$2,入力!$P$19/10000,0)</f>
        <v>0</v>
      </c>
      <c r="F63" s="24">
        <f>IF(入力!$E$13=F$2,入力!$P$19/10000,0)</f>
        <v>0</v>
      </c>
      <c r="G63" s="24">
        <f>IF(入力!$E$13=G$2,入力!$P$19/10000,0)</f>
        <v>0</v>
      </c>
      <c r="H63" s="24">
        <f>IF(入力!$E$13=H$2,入力!$P$19/10000,0)</f>
        <v>0</v>
      </c>
      <c r="I63" s="24">
        <f>IF(入力!$E$13=I$2,入力!$P$19/10000,0)</f>
        <v>0</v>
      </c>
      <c r="J63" s="24">
        <f>IF(入力!$E$13=J$2,入力!$P$19/10000,0)</f>
        <v>0</v>
      </c>
      <c r="K63" s="33">
        <f t="shared" si="3"/>
        <v>11.5</v>
      </c>
    </row>
    <row r="64" spans="1:11" x14ac:dyDescent="0.25">
      <c r="B64" s="28"/>
      <c r="C64" s="28"/>
      <c r="D64" s="28"/>
      <c r="E64" s="28"/>
      <c r="F64" s="28"/>
      <c r="G64" s="28"/>
      <c r="H64" s="28"/>
      <c r="I64" s="28"/>
      <c r="J64" s="28"/>
      <c r="K64" s="9"/>
    </row>
    <row r="65" spans="1:11" x14ac:dyDescent="0.25">
      <c r="A65" s="1" t="s">
        <v>48</v>
      </c>
      <c r="B65" s="28"/>
      <c r="C65" s="28"/>
      <c r="D65" s="28"/>
      <c r="E65" s="28"/>
      <c r="F65" s="28"/>
      <c r="G65" s="28"/>
      <c r="H65" s="28"/>
      <c r="I65" s="28"/>
      <c r="J65" s="28"/>
      <c r="K65" s="9"/>
    </row>
    <row r="66" spans="1:11" x14ac:dyDescent="0.25">
      <c r="A66" s="11" t="s">
        <v>14</v>
      </c>
      <c r="B66" s="24">
        <f>B38-(B52-MIN(B$52:B$63))</f>
        <v>4160.6406520632318</v>
      </c>
      <c r="C66" s="24">
        <f>C38-(C52-MIN(C$52:C$63))</f>
        <v>9544.5098868176938</v>
      </c>
      <c r="D66" s="24">
        <f t="shared" ref="D66:J66" si="4">D38-(D52-MIN(D$52:D$63))</f>
        <v>38957.067222369522</v>
      </c>
      <c r="E66" s="24">
        <f t="shared" si="4"/>
        <v>17301.349109076204</v>
      </c>
      <c r="F66" s="24">
        <f t="shared" si="4"/>
        <v>3772.3396162651861</v>
      </c>
      <c r="G66" s="24">
        <f>G38-(G52-MIN(G$52:G$63))</f>
        <v>16599.09139599232</v>
      </c>
      <c r="H66" s="24">
        <f t="shared" si="4"/>
        <v>6967.5088056982813</v>
      </c>
      <c r="I66" s="24">
        <f t="shared" si="4"/>
        <v>3723.3772803238153</v>
      </c>
      <c r="J66" s="24">
        <f t="shared" si="4"/>
        <v>12129.419014154319</v>
      </c>
      <c r="K66" s="9"/>
    </row>
    <row r="67" spans="1:11" x14ac:dyDescent="0.25">
      <c r="A67" s="11" t="s">
        <v>15</v>
      </c>
      <c r="B67" s="24">
        <f>B39-(B53-MIN(B$52:B$63))</f>
        <v>3532.0095901202185</v>
      </c>
      <c r="C67" s="24">
        <f t="shared" ref="B67:J77" si="5">C39-(C53-MIN(C$52:C$63))</f>
        <v>8231.1979454149787</v>
      </c>
      <c r="D67" s="24">
        <f t="shared" si="5"/>
        <v>35134.85831004013</v>
      </c>
      <c r="E67" s="24">
        <f t="shared" si="5"/>
        <v>16875.393864867143</v>
      </c>
      <c r="F67" s="24">
        <f t="shared" si="5"/>
        <v>3332.1069453323221</v>
      </c>
      <c r="G67" s="24">
        <f>G39-(G53-MIN(G$52:G$63))</f>
        <v>15559.832598761073</v>
      </c>
      <c r="H67" s="24">
        <f t="shared" si="5"/>
        <v>6201.3867734334781</v>
      </c>
      <c r="I67" s="24">
        <f t="shared" si="5"/>
        <v>3412.449440503286</v>
      </c>
      <c r="J67" s="24">
        <f t="shared" si="5"/>
        <v>11997.927612893742</v>
      </c>
      <c r="K67" s="9"/>
    </row>
    <row r="68" spans="1:11" x14ac:dyDescent="0.25">
      <c r="A68" s="11" t="s">
        <v>16</v>
      </c>
      <c r="B68" s="24">
        <f t="shared" si="5"/>
        <v>3539.3223919069255</v>
      </c>
      <c r="C68" s="24">
        <f t="shared" si="5"/>
        <v>9477.1063066997231</v>
      </c>
      <c r="D68" s="24">
        <f t="shared" si="5"/>
        <v>39290.794930321143</v>
      </c>
      <c r="E68" s="24">
        <f t="shared" si="5"/>
        <v>18366.194303447042</v>
      </c>
      <c r="F68" s="24">
        <f t="shared" si="5"/>
        <v>3962.4457024841586</v>
      </c>
      <c r="G68" s="24">
        <f>G40-(G54-MIN(G$52:G$63))</f>
        <v>18674.566852488904</v>
      </c>
      <c r="H68" s="24">
        <f t="shared" si="5"/>
        <v>7179.9830844476028</v>
      </c>
      <c r="I68" s="24">
        <f t="shared" si="5"/>
        <v>4073.499539036733</v>
      </c>
      <c r="J68" s="24">
        <f t="shared" si="5"/>
        <v>13452.021923218019</v>
      </c>
      <c r="K68" s="9"/>
    </row>
    <row r="69" spans="1:11" x14ac:dyDescent="0.25">
      <c r="A69" s="11" t="s">
        <v>17</v>
      </c>
      <c r="B69" s="24">
        <f t="shared" si="5"/>
        <v>4140.2402465718005</v>
      </c>
      <c r="C69" s="24">
        <f t="shared" si="5"/>
        <v>11917.70356880902</v>
      </c>
      <c r="D69" s="24">
        <f t="shared" si="5"/>
        <v>51094.576232441148</v>
      </c>
      <c r="E69" s="24">
        <f t="shared" si="5"/>
        <v>22283.55107078849</v>
      </c>
      <c r="F69" s="24">
        <f t="shared" si="5"/>
        <v>5078.825233395557</v>
      </c>
      <c r="G69" s="24">
        <f>G41-(G55-MIN(G$52:G$63))</f>
        <v>22932.898187083621</v>
      </c>
      <c r="H69" s="24">
        <f t="shared" si="5"/>
        <v>8653.3944594323148</v>
      </c>
      <c r="I69" s="24">
        <f t="shared" si="5"/>
        <v>4931.9789423600123</v>
      </c>
      <c r="J69" s="24">
        <f t="shared" si="5"/>
        <v>16795.850367512103</v>
      </c>
      <c r="K69" s="9"/>
    </row>
    <row r="70" spans="1:11" x14ac:dyDescent="0.25">
      <c r="A70" s="11" t="s">
        <v>18</v>
      </c>
      <c r="B70" s="24">
        <f t="shared" si="5"/>
        <v>4302.7573283727179</v>
      </c>
      <c r="C70" s="24">
        <f t="shared" si="5"/>
        <v>12007.745348434253</v>
      </c>
      <c r="D70" s="24">
        <f t="shared" si="5"/>
        <v>50907.578811181113</v>
      </c>
      <c r="E70" s="24">
        <f t="shared" si="5"/>
        <v>22244.728768399407</v>
      </c>
      <c r="F70" s="24">
        <f t="shared" si="5"/>
        <v>5240.3474676607548</v>
      </c>
      <c r="G70" s="24">
        <f t="shared" si="5"/>
        <v>23206.862283026388</v>
      </c>
      <c r="H70" s="24">
        <f t="shared" si="5"/>
        <v>8768.0991259345101</v>
      </c>
      <c r="I70" s="24">
        <f t="shared" si="5"/>
        <v>4972.4080358706351</v>
      </c>
      <c r="J70" s="24">
        <f t="shared" si="5"/>
        <v>16954.88283112026</v>
      </c>
      <c r="K70" s="9"/>
    </row>
    <row r="71" spans="1:11" x14ac:dyDescent="0.25">
      <c r="A71" s="11" t="s">
        <v>19</v>
      </c>
      <c r="B71" s="24">
        <f t="shared" si="5"/>
        <v>4241.778266506667</v>
      </c>
      <c r="C71" s="24">
        <f t="shared" si="5"/>
        <v>10835.549798827613</v>
      </c>
      <c r="D71" s="24">
        <f t="shared" si="5"/>
        <v>43671.772871537374</v>
      </c>
      <c r="E71" s="24">
        <f t="shared" si="5"/>
        <v>20104.443880111827</v>
      </c>
      <c r="F71" s="24">
        <f t="shared" si="5"/>
        <v>4797.1105038984169</v>
      </c>
      <c r="G71" s="24">
        <f t="shared" si="5"/>
        <v>20887.513371880817</v>
      </c>
      <c r="H71" s="24">
        <f t="shared" si="5"/>
        <v>7941.947295683116</v>
      </c>
      <c r="I71" s="24">
        <f t="shared" si="5"/>
        <v>4515.4186701493309</v>
      </c>
      <c r="J71" s="24">
        <f t="shared" si="5"/>
        <v>15021.291567582686</v>
      </c>
      <c r="K71" s="9"/>
    </row>
    <row r="72" spans="1:11" x14ac:dyDescent="0.25">
      <c r="A72" s="11" t="s">
        <v>20</v>
      </c>
      <c r="B72" s="24">
        <f t="shared" si="5"/>
        <v>4412.3994987644055</v>
      </c>
      <c r="C72" s="24">
        <f t="shared" si="5"/>
        <v>10161.756640446623</v>
      </c>
      <c r="D72" s="24">
        <f t="shared" si="5"/>
        <v>36565.075091685707</v>
      </c>
      <c r="E72" s="24">
        <f t="shared" si="5"/>
        <v>18369.622896513898</v>
      </c>
      <c r="F72" s="24">
        <f t="shared" si="5"/>
        <v>4084.9559645643271</v>
      </c>
      <c r="G72" s="24">
        <f t="shared" si="5"/>
        <v>17497.825932664433</v>
      </c>
      <c r="H72" s="24">
        <f t="shared" si="5"/>
        <v>6974.3190865888728</v>
      </c>
      <c r="I72" s="24">
        <f t="shared" si="5"/>
        <v>3752.6790901619452</v>
      </c>
      <c r="J72" s="24">
        <f t="shared" si="5"/>
        <v>13070.219275202116</v>
      </c>
      <c r="K72" s="9"/>
    </row>
    <row r="73" spans="1:11" x14ac:dyDescent="0.25">
      <c r="A73" s="11" t="s">
        <v>21</v>
      </c>
      <c r="B73" s="24">
        <f t="shared" si="5"/>
        <v>4859.7839796510443</v>
      </c>
      <c r="C73" s="24">
        <f t="shared" si="5"/>
        <v>11689.66411341242</v>
      </c>
      <c r="D73" s="24">
        <f t="shared" si="5"/>
        <v>41122.267011101067</v>
      </c>
      <c r="E73" s="24">
        <f t="shared" si="5"/>
        <v>19219.038600999258</v>
      </c>
      <c r="F73" s="24">
        <f t="shared" si="5"/>
        <v>4583.4142455226529</v>
      </c>
      <c r="G73" s="24">
        <f t="shared" si="5"/>
        <v>18794.687241667682</v>
      </c>
      <c r="H73" s="24">
        <f t="shared" si="5"/>
        <v>8194.3165070457289</v>
      </c>
      <c r="I73" s="24">
        <f t="shared" si="5"/>
        <v>4207.1463841434434</v>
      </c>
      <c r="J73" s="24">
        <f t="shared" si="5"/>
        <v>13924.329254178605</v>
      </c>
      <c r="K73" s="9"/>
    </row>
    <row r="74" spans="1:11" x14ac:dyDescent="0.25">
      <c r="A74" s="11" t="s">
        <v>22</v>
      </c>
      <c r="B74" s="24">
        <f t="shared" si="5"/>
        <v>5246.4909397743286</v>
      </c>
      <c r="C74" s="24">
        <f t="shared" si="5"/>
        <v>12832.191640287023</v>
      </c>
      <c r="D74" s="24">
        <f t="shared" si="5"/>
        <v>44913.7269757502</v>
      </c>
      <c r="E74" s="24">
        <f t="shared" si="5"/>
        <v>21263.292832835952</v>
      </c>
      <c r="F74" s="24">
        <f t="shared" si="5"/>
        <v>5226.4807438207654</v>
      </c>
      <c r="G74" s="24">
        <f t="shared" si="5"/>
        <v>22149.798604266653</v>
      </c>
      <c r="H74" s="24">
        <f t="shared" si="5"/>
        <v>9547.1037667701403</v>
      </c>
      <c r="I74" s="24">
        <f t="shared" si="5"/>
        <v>5137.9421772242094</v>
      </c>
      <c r="J74" s="24">
        <f t="shared" si="5"/>
        <v>17486.260757220967</v>
      </c>
      <c r="K74" s="9"/>
    </row>
    <row r="75" spans="1:11" x14ac:dyDescent="0.25">
      <c r="A75" s="11" t="s">
        <v>23</v>
      </c>
      <c r="B75" s="24">
        <f t="shared" si="5"/>
        <v>5460.0374941998243</v>
      </c>
      <c r="C75" s="24">
        <f t="shared" si="5"/>
        <v>13657.190126511581</v>
      </c>
      <c r="D75" s="24">
        <f t="shared" si="5"/>
        <v>48065.307293153804</v>
      </c>
      <c r="E75" s="24">
        <f t="shared" si="5"/>
        <v>22311.570765138131</v>
      </c>
      <c r="F75" s="24">
        <f t="shared" si="5"/>
        <v>5644.1272646112975</v>
      </c>
      <c r="G75" s="24">
        <f t="shared" si="5"/>
        <v>22634.969288200307</v>
      </c>
      <c r="H75" s="24">
        <f t="shared" si="5"/>
        <v>9567.1280037955876</v>
      </c>
      <c r="I75" s="24">
        <f t="shared" si="5"/>
        <v>5061.4839038055816</v>
      </c>
      <c r="J75" s="24">
        <f t="shared" si="5"/>
        <v>17659.284161432824</v>
      </c>
      <c r="K75" s="9"/>
    </row>
    <row r="76" spans="1:11" x14ac:dyDescent="0.25">
      <c r="A76" s="11" t="s">
        <v>24</v>
      </c>
      <c r="B76" s="24">
        <f t="shared" si="5"/>
        <v>5373.7297730836226</v>
      </c>
      <c r="C76" s="24">
        <f t="shared" si="5"/>
        <v>13520.966994244842</v>
      </c>
      <c r="D76" s="24">
        <f t="shared" si="5"/>
        <v>48343.072742735894</v>
      </c>
      <c r="E76" s="24">
        <f t="shared" si="5"/>
        <v>22622.808705391712</v>
      </c>
      <c r="F76" s="24">
        <f t="shared" si="5"/>
        <v>5653.4340435503327</v>
      </c>
      <c r="G76" s="24">
        <f t="shared" si="5"/>
        <v>22718.327672145711</v>
      </c>
      <c r="H76" s="24">
        <f t="shared" si="5"/>
        <v>9646.9326616788494</v>
      </c>
      <c r="I76" s="24">
        <f t="shared" si="5"/>
        <v>5129.8284462610436</v>
      </c>
      <c r="J76" s="24">
        <f t="shared" si="5"/>
        <v>17747.075759938733</v>
      </c>
      <c r="K76" s="9"/>
    </row>
    <row r="77" spans="1:11" x14ac:dyDescent="0.25">
      <c r="A77" s="11" t="s">
        <v>25</v>
      </c>
      <c r="B77" s="24">
        <f t="shared" si="5"/>
        <v>4995.4592356520816</v>
      </c>
      <c r="C77" s="24">
        <f t="shared" si="5"/>
        <v>12275.927153526511</v>
      </c>
      <c r="D77" s="24">
        <f t="shared" si="5"/>
        <v>44092.286056407436</v>
      </c>
      <c r="E77" s="24">
        <f t="shared" si="5"/>
        <v>20794.760821518321</v>
      </c>
      <c r="F77" s="24">
        <f t="shared" si="5"/>
        <v>5077.0387127264894</v>
      </c>
      <c r="G77" s="24">
        <f t="shared" si="5"/>
        <v>20143.923498598495</v>
      </c>
      <c r="H77" s="24">
        <f t="shared" si="5"/>
        <v>8499.1660431623604</v>
      </c>
      <c r="I77" s="24">
        <f t="shared" si="5"/>
        <v>4493.8817422100383</v>
      </c>
      <c r="J77" s="24">
        <f t="shared" si="5"/>
        <v>14983.071584247235</v>
      </c>
      <c r="K77" s="9"/>
    </row>
    <row r="78" spans="1:11" x14ac:dyDescent="0.25">
      <c r="B78" s="28"/>
      <c r="C78" s="28"/>
      <c r="D78" s="28"/>
      <c r="E78" s="28"/>
      <c r="F78" s="28"/>
      <c r="G78" s="28"/>
      <c r="H78" s="28"/>
      <c r="I78" s="28"/>
      <c r="J78" s="28"/>
      <c r="K78" s="9"/>
    </row>
    <row r="79" spans="1:11" x14ac:dyDescent="0.25">
      <c r="A79" s="1" t="s">
        <v>49</v>
      </c>
      <c r="B79" s="25" t="s">
        <v>50</v>
      </c>
      <c r="C79" s="28"/>
      <c r="D79" s="28"/>
      <c r="E79" s="28"/>
      <c r="F79" s="28"/>
      <c r="G79" s="28"/>
      <c r="H79" s="28"/>
      <c r="I79" s="28"/>
      <c r="J79" s="28"/>
      <c r="K79" s="9"/>
    </row>
    <row r="80" spans="1:11" x14ac:dyDescent="0.25">
      <c r="A80" s="11" t="s">
        <v>14</v>
      </c>
      <c r="B80" s="24">
        <f>$B$17-SUM($B66:$J66)</f>
        <v>43811.314327431755</v>
      </c>
      <c r="C80" s="28"/>
      <c r="D80" s="28"/>
      <c r="E80" s="28"/>
      <c r="F80" s="28"/>
      <c r="G80" s="28"/>
      <c r="H80" s="28"/>
      <c r="I80" s="28"/>
      <c r="J80" s="28"/>
      <c r="K80" s="9"/>
    </row>
    <row r="81" spans="1:11" x14ac:dyDescent="0.25">
      <c r="A81" s="11" t="s">
        <v>15</v>
      </c>
      <c r="B81" s="24">
        <f>$B$17-SUM($B67:$J67)</f>
        <v>52689.454228825925</v>
      </c>
      <c r="C81" s="28"/>
      <c r="D81" s="28"/>
      <c r="E81" s="28"/>
      <c r="F81" s="28"/>
      <c r="G81" s="28"/>
      <c r="H81" s="28"/>
      <c r="I81" s="28"/>
      <c r="J81" s="28"/>
      <c r="K81" s="9"/>
    </row>
    <row r="82" spans="1:11" x14ac:dyDescent="0.25">
      <c r="A82" s="11" t="s">
        <v>16</v>
      </c>
      <c r="B82" s="24">
        <f t="shared" ref="B82:B91" si="6">$B$17-SUM($B68:$J68)</f>
        <v>38950.682276142048</v>
      </c>
      <c r="C82" s="28"/>
      <c r="D82" s="28"/>
      <c r="E82" s="28"/>
      <c r="F82" s="28"/>
      <c r="G82" s="28"/>
      <c r="H82" s="28"/>
      <c r="I82" s="28"/>
      <c r="J82" s="28"/>
      <c r="K82" s="9"/>
    </row>
    <row r="83" spans="1:11" x14ac:dyDescent="0.25">
      <c r="A83" s="11" t="s">
        <v>17</v>
      </c>
      <c r="B83" s="24">
        <f>$B$17-SUM($B69:$J69)</f>
        <v>9137.5990017982549</v>
      </c>
      <c r="C83" s="28"/>
      <c r="D83" s="28"/>
      <c r="E83" s="28"/>
      <c r="F83" s="28"/>
      <c r="G83" s="28"/>
      <c r="H83" s="28"/>
      <c r="I83" s="28"/>
      <c r="J83" s="28"/>
      <c r="K83" s="9"/>
    </row>
    <row r="84" spans="1:11" x14ac:dyDescent="0.25">
      <c r="A84" s="11" t="s">
        <v>18</v>
      </c>
      <c r="B84" s="24">
        <f t="shared" si="6"/>
        <v>8361.207310192287</v>
      </c>
      <c r="C84" s="28"/>
      <c r="D84" s="28"/>
      <c r="E84" s="28"/>
      <c r="F84" s="28"/>
      <c r="G84" s="28"/>
      <c r="H84" s="28"/>
      <c r="I84" s="28"/>
      <c r="J84" s="28"/>
      <c r="K84" s="9"/>
    </row>
    <row r="85" spans="1:11" x14ac:dyDescent="0.25">
      <c r="A85" s="11" t="s">
        <v>19</v>
      </c>
      <c r="B85" s="24">
        <f t="shared" si="6"/>
        <v>24949.791084014461</v>
      </c>
      <c r="C85" s="28"/>
      <c r="D85" s="28"/>
      <c r="E85" s="28"/>
      <c r="F85" s="28"/>
      <c r="G85" s="28"/>
      <c r="H85" s="28"/>
      <c r="I85" s="28"/>
      <c r="J85" s="28"/>
      <c r="K85" s="9"/>
    </row>
    <row r="86" spans="1:11" x14ac:dyDescent="0.25">
      <c r="A86" s="11" t="s">
        <v>20</v>
      </c>
      <c r="B86" s="24">
        <f t="shared" si="6"/>
        <v>42077.76383359998</v>
      </c>
      <c r="C86" s="28"/>
      <c r="D86" s="28"/>
      <c r="E86" s="28"/>
      <c r="F86" s="28"/>
      <c r="G86" s="28"/>
      <c r="H86" s="28"/>
      <c r="I86" s="28"/>
      <c r="J86" s="28"/>
      <c r="K86" s="9"/>
    </row>
    <row r="87" spans="1:11" x14ac:dyDescent="0.25">
      <c r="A87" s="11" t="s">
        <v>21</v>
      </c>
      <c r="B87" s="24">
        <f t="shared" si="6"/>
        <v>30371.969972470426</v>
      </c>
      <c r="C87" s="28"/>
      <c r="D87" s="28"/>
      <c r="E87" s="28"/>
      <c r="F87" s="28"/>
      <c r="G87" s="28"/>
      <c r="H87" s="28"/>
      <c r="I87" s="28"/>
      <c r="J87" s="28"/>
      <c r="K87" s="9"/>
    </row>
    <row r="88" spans="1:11" x14ac:dyDescent="0.25">
      <c r="A88" s="11" t="s">
        <v>22</v>
      </c>
      <c r="B88" s="24">
        <f t="shared" si="6"/>
        <v>13163.328872242069</v>
      </c>
      <c r="C88" s="28"/>
      <c r="D88" s="28"/>
      <c r="E88" s="28"/>
      <c r="F88" s="28"/>
      <c r="G88" s="28"/>
      <c r="H88" s="28"/>
      <c r="I88" s="28"/>
      <c r="J88" s="28"/>
      <c r="K88" s="9"/>
    </row>
    <row r="89" spans="1:11" x14ac:dyDescent="0.25">
      <c r="A89" s="11" t="s">
        <v>23</v>
      </c>
      <c r="B89" s="24">
        <f t="shared" si="6"/>
        <v>6905.5190093433775</v>
      </c>
      <c r="C89" s="28"/>
      <c r="D89" s="28"/>
      <c r="E89" s="28"/>
      <c r="F89" s="28"/>
      <c r="G89" s="28"/>
      <c r="H89" s="28"/>
      <c r="I89" s="28"/>
      <c r="J89" s="28"/>
      <c r="K89" s="9"/>
    </row>
    <row r="90" spans="1:11" x14ac:dyDescent="0.25">
      <c r="A90" s="11" t="s">
        <v>24</v>
      </c>
      <c r="B90" s="24">
        <f t="shared" si="6"/>
        <v>6210.4405111615779</v>
      </c>
      <c r="C90" s="28"/>
      <c r="D90" s="28"/>
      <c r="E90" s="28"/>
      <c r="F90" s="28"/>
      <c r="G90" s="28"/>
      <c r="H90" s="28"/>
      <c r="I90" s="28"/>
      <c r="J90" s="28"/>
      <c r="K90" s="9"/>
    </row>
    <row r="91" spans="1:11" x14ac:dyDescent="0.25">
      <c r="A91" s="11" t="s">
        <v>25</v>
      </c>
      <c r="B91" s="24">
        <f t="shared" si="6"/>
        <v>21611.102462143346</v>
      </c>
      <c r="C91" s="28"/>
      <c r="D91" s="28"/>
      <c r="E91" s="28"/>
      <c r="F91" s="28"/>
      <c r="G91" s="28"/>
      <c r="H91" s="28"/>
      <c r="I91" s="28"/>
      <c r="J91" s="28"/>
      <c r="K91" s="9"/>
    </row>
    <row r="92" spans="1:11" x14ac:dyDescent="0.25">
      <c r="A92" s="19" t="s">
        <v>51</v>
      </c>
      <c r="B92" s="30">
        <f>SUM($B$80:$B$91)/$B$17</f>
        <v>1.9000229348129036</v>
      </c>
      <c r="C92" s="28"/>
      <c r="D92" s="28"/>
      <c r="E92" s="28"/>
      <c r="F92" s="28"/>
      <c r="G92" s="28"/>
      <c r="H92" s="28"/>
      <c r="I92" s="28"/>
      <c r="J92" s="28"/>
      <c r="K92" s="9"/>
    </row>
    <row r="93" spans="1:11" x14ac:dyDescent="0.25">
      <c r="B93" s="28"/>
      <c r="C93" s="28"/>
      <c r="D93" s="28"/>
      <c r="E93" s="28"/>
      <c r="F93" s="28"/>
      <c r="G93" s="28"/>
      <c r="H93" s="28"/>
      <c r="I93" s="28"/>
      <c r="J93" s="28"/>
      <c r="K93" s="9"/>
    </row>
    <row r="94" spans="1:11" x14ac:dyDescent="0.25">
      <c r="A94" s="1" t="s">
        <v>52</v>
      </c>
      <c r="B94" s="24">
        <f>(SUM($B$80:$B$91)-1.9*$B$17)/12</f>
        <v>0.30000000001261168</v>
      </c>
      <c r="C94" s="28"/>
      <c r="D94" s="28" t="s">
        <v>54</v>
      </c>
      <c r="E94" s="28"/>
      <c r="F94" s="28"/>
      <c r="G94" s="28"/>
      <c r="H94" s="28"/>
      <c r="I94" s="28"/>
      <c r="J94" s="28"/>
      <c r="K94" s="9"/>
    </row>
    <row r="95" spans="1:11" x14ac:dyDescent="0.25">
      <c r="A95" s="1" t="s">
        <v>53</v>
      </c>
      <c r="B95" s="28"/>
      <c r="C95" s="28"/>
      <c r="D95" s="31">
        <f>'計算用(期待容量)'!D95</f>
        <v>1.9</v>
      </c>
      <c r="E95" s="28"/>
      <c r="F95" s="28"/>
      <c r="G95" s="28"/>
      <c r="H95" s="28"/>
      <c r="I95" s="28"/>
      <c r="J95" s="28"/>
      <c r="K95" s="9"/>
    </row>
    <row r="96" spans="1:11" ht="16.5" thickBot="1" x14ac:dyDescent="0.3">
      <c r="B96" s="28"/>
      <c r="C96" s="28"/>
      <c r="D96" s="28"/>
      <c r="E96" s="28"/>
      <c r="F96" s="28"/>
      <c r="G96" s="28"/>
      <c r="H96" s="28"/>
      <c r="I96" s="28"/>
      <c r="J96" s="28"/>
      <c r="K96" s="9"/>
    </row>
    <row r="97" spans="1:10" ht="16.5" thickBot="1" x14ac:dyDescent="0.3">
      <c r="A97" s="1" t="s">
        <v>55</v>
      </c>
      <c r="B97" s="36">
        <f>ROUND((MIN($K$52:$K$63)+$B$94)*10000,1)</f>
        <v>113000</v>
      </c>
      <c r="C97" s="23"/>
      <c r="D97" s="23"/>
      <c r="E97" s="23"/>
      <c r="F97" s="23"/>
      <c r="G97" s="23"/>
      <c r="H97" s="23"/>
      <c r="I97" s="23"/>
      <c r="J97" s="23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入力</vt:lpstr>
      <vt:lpstr>リスト</vt:lpstr>
      <vt:lpstr>計算用(期待容量)</vt:lpstr>
      <vt:lpstr>計算用(応札容量)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2020-03-06T08:31:04Z</dcterms:modified>
</cp:coreProperties>
</file>