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codeName="ThisWorkbook" defaultThemeVersion="124226"/>
  <xr:revisionPtr revIDLastSave="0" documentId="13_ncr:1_{C7373D16-6C9D-4817-AE33-9F35552C1557}" xr6:coauthVersionLast="36" xr6:coauthVersionMax="36" xr10:uidLastSave="{00000000-0000-0000-0000-000000000000}"/>
  <workbookProtection workbookAlgorithmName="SHA-512" workbookHashValue="78ehm0K3ryMQv5LDMCoBvJ+CCvId2ro5bbg801zrYmfiW/LMsl+Fa2HgwUjz4+zu6EmaRr0MiDyX3YSsHdJqpQ==" workbookSaltValue="mIvtBJ7sXm2aKDd/nS6aeA==" workbookSpinCount="100000" lockStructure="1"/>
  <bookViews>
    <workbookView xWindow="0" yWindow="0" windowWidth="23040" windowHeight="8244" tabRatio="875" activeTab="2" xr2:uid="{00000000-000D-0000-FFFF-FFFF00000000}"/>
  </bookViews>
  <sheets>
    <sheet name="入力欄(基本情報)" sheetId="21" r:id="rId1"/>
    <sheet name="入力欄(差替情報)" sheetId="22" r:id="rId2"/>
    <sheet name="提出用（算定諸元一覧(差替先)）" sheetId="15" r:id="rId3"/>
    <sheet name="webにUP時は非表示にする⇒" sheetId="13" state="hidden" r:id="rId4"/>
    <sheet name="計算用(差替先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O155" i="22" l="1"/>
  <c r="N155" i="22"/>
  <c r="M155" i="22"/>
  <c r="L155" i="22"/>
  <c r="K155" i="22"/>
  <c r="J155" i="22"/>
  <c r="I155" i="22"/>
  <c r="H155" i="22"/>
  <c r="G155" i="22"/>
  <c r="F155" i="22"/>
  <c r="E155" i="22"/>
  <c r="D155" i="22"/>
  <c r="B38" i="19" l="1"/>
  <c r="C38" i="19" l="1"/>
  <c r="D38" i="19"/>
  <c r="E38" i="19"/>
  <c r="F38" i="19"/>
  <c r="G38" i="19"/>
  <c r="H38" i="19"/>
  <c r="I38" i="19"/>
  <c r="J38" i="19"/>
  <c r="C39" i="19"/>
  <c r="D39" i="19"/>
  <c r="E39" i="19"/>
  <c r="F39" i="19"/>
  <c r="G39" i="19"/>
  <c r="H39" i="19"/>
  <c r="I39" i="19"/>
  <c r="J39" i="19"/>
  <c r="C40" i="19"/>
  <c r="D40" i="19"/>
  <c r="E40" i="19"/>
  <c r="F40" i="19"/>
  <c r="G40" i="19"/>
  <c r="H40" i="19"/>
  <c r="I40" i="19"/>
  <c r="J40" i="19"/>
  <c r="C41" i="19"/>
  <c r="D41" i="19"/>
  <c r="E41" i="19"/>
  <c r="F41" i="19"/>
  <c r="G41" i="19"/>
  <c r="H41" i="19"/>
  <c r="I41" i="19"/>
  <c r="J41" i="19"/>
  <c r="C42" i="19"/>
  <c r="D42" i="19"/>
  <c r="E42" i="19"/>
  <c r="F42" i="19"/>
  <c r="G42" i="19"/>
  <c r="H42" i="19"/>
  <c r="I42" i="19"/>
  <c r="J42" i="19"/>
  <c r="C43" i="19"/>
  <c r="D43" i="19"/>
  <c r="E43" i="19"/>
  <c r="F43" i="19"/>
  <c r="G43" i="19"/>
  <c r="H43" i="19"/>
  <c r="I43" i="19"/>
  <c r="J43" i="19"/>
  <c r="C44" i="19"/>
  <c r="D44" i="19"/>
  <c r="E44" i="19"/>
  <c r="F44" i="19"/>
  <c r="G44" i="19"/>
  <c r="H44" i="19"/>
  <c r="I44" i="19"/>
  <c r="J44" i="19"/>
  <c r="C45" i="19"/>
  <c r="D45" i="19"/>
  <c r="E45" i="19"/>
  <c r="F45" i="19"/>
  <c r="G45" i="19"/>
  <c r="H45" i="19"/>
  <c r="I45" i="19"/>
  <c r="J45" i="19"/>
  <c r="C46" i="19"/>
  <c r="D46" i="19"/>
  <c r="E46" i="19"/>
  <c r="F46" i="19"/>
  <c r="G46" i="19"/>
  <c r="H46" i="19"/>
  <c r="I46" i="19"/>
  <c r="J46" i="19"/>
  <c r="C47" i="19"/>
  <c r="D47" i="19"/>
  <c r="E47" i="19"/>
  <c r="F47" i="19"/>
  <c r="G47" i="19"/>
  <c r="H47" i="19"/>
  <c r="I47" i="19"/>
  <c r="J47" i="19"/>
  <c r="C48" i="19"/>
  <c r="D48" i="19"/>
  <c r="E48" i="19"/>
  <c r="F48" i="19"/>
  <c r="G48" i="19"/>
  <c r="H48" i="19"/>
  <c r="I48" i="19"/>
  <c r="J48" i="19"/>
  <c r="C49" i="19"/>
  <c r="D49" i="19"/>
  <c r="E49" i="19"/>
  <c r="F49" i="19"/>
  <c r="G49" i="19"/>
  <c r="H49" i="19"/>
  <c r="I49" i="19"/>
  <c r="J49" i="19"/>
  <c r="B39" i="19"/>
  <c r="B40" i="19"/>
  <c r="B41" i="19"/>
  <c r="B42" i="19"/>
  <c r="B43" i="19"/>
  <c r="B44" i="19"/>
  <c r="B45" i="19"/>
  <c r="B46" i="19"/>
  <c r="B47" i="19"/>
  <c r="B48" i="19"/>
  <c r="B49" i="19"/>
  <c r="E157" i="22" l="1"/>
  <c r="F157" i="22"/>
  <c r="G157" i="22"/>
  <c r="H157" i="22"/>
  <c r="I157" i="22"/>
  <c r="J157" i="22"/>
  <c r="K157" i="22"/>
  <c r="L157" i="22"/>
  <c r="M157" i="22"/>
  <c r="N157" i="22"/>
  <c r="O157" i="22"/>
  <c r="D157" i="22"/>
  <c r="E161" i="22" l="1"/>
  <c r="F161" i="22"/>
  <c r="G161" i="22"/>
  <c r="H161" i="22"/>
  <c r="I161" i="22"/>
  <c r="J161" i="22"/>
  <c r="K161" i="22"/>
  <c r="L161" i="22"/>
  <c r="M161" i="22"/>
  <c r="N161" i="22"/>
  <c r="O161" i="22"/>
  <c r="D161" i="22"/>
  <c r="E153" i="22" l="1"/>
  <c r="F153" i="22"/>
  <c r="G153" i="22"/>
  <c r="H153" i="22"/>
  <c r="I153" i="22"/>
  <c r="J153" i="22"/>
  <c r="K153" i="22"/>
  <c r="L153" i="22"/>
  <c r="M153" i="22"/>
  <c r="N153" i="22"/>
  <c r="O153" i="22"/>
  <c r="D153" i="22"/>
  <c r="O162" i="22" l="1"/>
  <c r="J162" i="22"/>
  <c r="G162" i="22"/>
  <c r="H162" i="22"/>
  <c r="I162" i="22"/>
  <c r="K162" i="22"/>
  <c r="D162" i="22"/>
  <c r="L162" i="22"/>
  <c r="E162" i="22"/>
  <c r="M162" i="22"/>
  <c r="F162" i="22"/>
  <c r="N162" i="22"/>
  <c r="D164" i="22"/>
  <c r="D136" i="22" l="1"/>
  <c r="O133" i="22"/>
  <c r="O134" i="22" s="1"/>
  <c r="N133" i="22"/>
  <c r="N134" i="22" s="1"/>
  <c r="M133" i="22"/>
  <c r="M134" i="22" s="1"/>
  <c r="L133" i="22"/>
  <c r="L134" i="22" s="1"/>
  <c r="K133" i="22"/>
  <c r="K134" i="22" s="1"/>
  <c r="J133" i="22"/>
  <c r="J134" i="22" s="1"/>
  <c r="I133" i="22"/>
  <c r="I134" i="22" s="1"/>
  <c r="H133" i="22"/>
  <c r="H134" i="22" s="1"/>
  <c r="G133" i="22"/>
  <c r="G134" i="22" s="1"/>
  <c r="F133" i="22"/>
  <c r="F134" i="22" s="1"/>
  <c r="E133" i="22"/>
  <c r="E134" i="22" s="1"/>
  <c r="D133" i="22"/>
  <c r="D134" i="22" s="1"/>
  <c r="O130" i="22"/>
  <c r="N130" i="22"/>
  <c r="M130" i="22"/>
  <c r="L130" i="22"/>
  <c r="K130" i="22"/>
  <c r="J130" i="22"/>
  <c r="I130" i="22"/>
  <c r="H130" i="22"/>
  <c r="G130" i="22"/>
  <c r="F130" i="22"/>
  <c r="E130" i="22"/>
  <c r="D130" i="22"/>
  <c r="D124" i="22"/>
  <c r="O121" i="22"/>
  <c r="N121" i="22"/>
  <c r="M121" i="22"/>
  <c r="L121" i="22"/>
  <c r="L122" i="22" s="1"/>
  <c r="K121" i="22"/>
  <c r="J121" i="22"/>
  <c r="I121" i="22"/>
  <c r="I122" i="22" s="1"/>
  <c r="H121" i="22"/>
  <c r="G121" i="22"/>
  <c r="G122" i="22" s="1"/>
  <c r="F121" i="22"/>
  <c r="F122" i="22" s="1"/>
  <c r="E121" i="22"/>
  <c r="D121" i="22"/>
  <c r="D122" i="22" s="1"/>
  <c r="O118" i="22"/>
  <c r="N118" i="22"/>
  <c r="M118" i="22"/>
  <c r="L118" i="22"/>
  <c r="K118" i="22"/>
  <c r="J118" i="22"/>
  <c r="I118" i="22"/>
  <c r="H118" i="22"/>
  <c r="G118" i="22"/>
  <c r="F118" i="22"/>
  <c r="E118" i="22"/>
  <c r="D118" i="22"/>
  <c r="D112" i="22"/>
  <c r="O109" i="22"/>
  <c r="O110" i="22" s="1"/>
  <c r="N109" i="22"/>
  <c r="N110" i="22" s="1"/>
  <c r="M109" i="22"/>
  <c r="M110" i="22" s="1"/>
  <c r="L109" i="22"/>
  <c r="L110" i="22" s="1"/>
  <c r="K109" i="22"/>
  <c r="K110" i="22" s="1"/>
  <c r="J109" i="22"/>
  <c r="J110" i="22" s="1"/>
  <c r="I109" i="22"/>
  <c r="I110" i="22" s="1"/>
  <c r="H109" i="22"/>
  <c r="H110" i="22" s="1"/>
  <c r="G109" i="22"/>
  <c r="G110" i="22" s="1"/>
  <c r="F109" i="22"/>
  <c r="F110" i="22" s="1"/>
  <c r="E109" i="22"/>
  <c r="E110" i="22" s="1"/>
  <c r="D109" i="22"/>
  <c r="D110" i="22" s="1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D100" i="22"/>
  <c r="O97" i="22"/>
  <c r="O98" i="22" s="1"/>
  <c r="N97" i="22"/>
  <c r="N98" i="22" s="1"/>
  <c r="M97" i="22"/>
  <c r="M98" i="22" s="1"/>
  <c r="L97" i="22"/>
  <c r="L98" i="22" s="1"/>
  <c r="K97" i="22"/>
  <c r="K98" i="22" s="1"/>
  <c r="J97" i="22"/>
  <c r="J98" i="22" s="1"/>
  <c r="I97" i="22"/>
  <c r="I98" i="22" s="1"/>
  <c r="H97" i="22"/>
  <c r="H98" i="22" s="1"/>
  <c r="G97" i="22"/>
  <c r="G98" i="22" s="1"/>
  <c r="F97" i="22"/>
  <c r="F98" i="22" s="1"/>
  <c r="E97" i="22"/>
  <c r="E98" i="22" s="1"/>
  <c r="D97" i="22"/>
  <c r="D98" i="22" s="1"/>
  <c r="O94" i="22"/>
  <c r="N94" i="22"/>
  <c r="M94" i="22"/>
  <c r="L94" i="22"/>
  <c r="K94" i="22"/>
  <c r="J94" i="22"/>
  <c r="I94" i="22"/>
  <c r="H94" i="22"/>
  <c r="G94" i="22"/>
  <c r="F94" i="22"/>
  <c r="E94" i="22"/>
  <c r="D94" i="22"/>
  <c r="D88" i="22"/>
  <c r="O85" i="22"/>
  <c r="O86" i="22" s="1"/>
  <c r="N85" i="22"/>
  <c r="N86" i="22" s="1"/>
  <c r="M85" i="22"/>
  <c r="M86" i="22" s="1"/>
  <c r="L85" i="22"/>
  <c r="L86" i="22" s="1"/>
  <c r="K85" i="22"/>
  <c r="K86" i="22" s="1"/>
  <c r="J85" i="22"/>
  <c r="J86" i="22" s="1"/>
  <c r="I85" i="22"/>
  <c r="I86" i="22" s="1"/>
  <c r="H85" i="22"/>
  <c r="H86" i="22" s="1"/>
  <c r="G85" i="22"/>
  <c r="G86" i="22" s="1"/>
  <c r="F85" i="22"/>
  <c r="F86" i="22" s="1"/>
  <c r="E85" i="22"/>
  <c r="E86" i="22" s="1"/>
  <c r="D85" i="22"/>
  <c r="D86" i="22" s="1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3" i="22"/>
  <c r="O74" i="22" s="1"/>
  <c r="N73" i="22"/>
  <c r="N74" i="22" s="1"/>
  <c r="M73" i="22"/>
  <c r="M74" i="22" s="1"/>
  <c r="L73" i="22"/>
  <c r="L74" i="22" s="1"/>
  <c r="K73" i="22"/>
  <c r="K74" i="22" s="1"/>
  <c r="J73" i="22"/>
  <c r="J74" i="22" s="1"/>
  <c r="I73" i="22"/>
  <c r="I74" i="22" s="1"/>
  <c r="H73" i="22"/>
  <c r="H74" i="22" s="1"/>
  <c r="G73" i="22"/>
  <c r="G74" i="22" s="1"/>
  <c r="F73" i="22"/>
  <c r="F74" i="22" s="1"/>
  <c r="E73" i="22"/>
  <c r="E74" i="22" s="1"/>
  <c r="D73" i="22"/>
  <c r="D74" i="22" s="1"/>
  <c r="O70" i="22"/>
  <c r="N70" i="22"/>
  <c r="M70" i="22"/>
  <c r="L70" i="22"/>
  <c r="K70" i="22"/>
  <c r="J70" i="22"/>
  <c r="I70" i="22"/>
  <c r="H70" i="22"/>
  <c r="G70" i="22"/>
  <c r="F70" i="22"/>
  <c r="E70" i="22"/>
  <c r="D70" i="22"/>
  <c r="D64" i="22"/>
  <c r="O61" i="22"/>
  <c r="O62" i="22" s="1"/>
  <c r="N61" i="22"/>
  <c r="N62" i="22" s="1"/>
  <c r="M61" i="22"/>
  <c r="M62" i="22" s="1"/>
  <c r="L61" i="22"/>
  <c r="L62" i="22" s="1"/>
  <c r="K61" i="22"/>
  <c r="K62" i="22" s="1"/>
  <c r="J61" i="22"/>
  <c r="J62" i="22" s="1"/>
  <c r="I61" i="22"/>
  <c r="I62" i="22" s="1"/>
  <c r="H61" i="22"/>
  <c r="H62" i="22" s="1"/>
  <c r="G61" i="22"/>
  <c r="G62" i="22" s="1"/>
  <c r="F61" i="22"/>
  <c r="F62" i="22" s="1"/>
  <c r="E61" i="22"/>
  <c r="E62" i="22" s="1"/>
  <c r="D61" i="22"/>
  <c r="D62" i="22" s="1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49" i="22"/>
  <c r="O50" i="22" s="1"/>
  <c r="N49" i="22"/>
  <c r="N50" i="22" s="1"/>
  <c r="M49" i="22"/>
  <c r="M50" i="22" s="1"/>
  <c r="L49" i="22"/>
  <c r="L50" i="22" s="1"/>
  <c r="K49" i="22"/>
  <c r="K50" i="22" s="1"/>
  <c r="J49" i="22"/>
  <c r="J50" i="22" s="1"/>
  <c r="I49" i="22"/>
  <c r="I50" i="22" s="1"/>
  <c r="H49" i="22"/>
  <c r="H50" i="22" s="1"/>
  <c r="G49" i="22"/>
  <c r="G50" i="22" s="1"/>
  <c r="F49" i="22"/>
  <c r="F50" i="22" s="1"/>
  <c r="E49" i="22"/>
  <c r="E50" i="22" s="1"/>
  <c r="D49" i="22"/>
  <c r="D50" i="22" s="1"/>
  <c r="O46" i="22"/>
  <c r="N46" i="22"/>
  <c r="M46" i="22"/>
  <c r="L46" i="22"/>
  <c r="K46" i="22"/>
  <c r="J46" i="22"/>
  <c r="I46" i="22"/>
  <c r="H46" i="22"/>
  <c r="G46" i="22"/>
  <c r="F46" i="22"/>
  <c r="E46" i="22"/>
  <c r="D46" i="22"/>
  <c r="D40" i="22"/>
  <c r="O37" i="22"/>
  <c r="O38" i="22" s="1"/>
  <c r="N37" i="22"/>
  <c r="N38" i="22" s="1"/>
  <c r="M37" i="22"/>
  <c r="M38" i="22" s="1"/>
  <c r="L37" i="22"/>
  <c r="L38" i="22" s="1"/>
  <c r="K37" i="22"/>
  <c r="K38" i="22" s="1"/>
  <c r="J37" i="22"/>
  <c r="J38" i="22" s="1"/>
  <c r="I37" i="22"/>
  <c r="I38" i="22" s="1"/>
  <c r="H37" i="22"/>
  <c r="H38" i="22" s="1"/>
  <c r="G37" i="22"/>
  <c r="G38" i="22" s="1"/>
  <c r="F37" i="22"/>
  <c r="F38" i="22" s="1"/>
  <c r="E37" i="22"/>
  <c r="E38" i="22" s="1"/>
  <c r="D37" i="22"/>
  <c r="D38" i="22" s="1"/>
  <c r="E34" i="22"/>
  <c r="F34" i="22"/>
  <c r="G34" i="22"/>
  <c r="H34" i="22"/>
  <c r="I34" i="22"/>
  <c r="J34" i="22"/>
  <c r="K34" i="22"/>
  <c r="L34" i="22"/>
  <c r="M34" i="22"/>
  <c r="N34" i="22"/>
  <c r="O34" i="22"/>
  <c r="D34" i="22"/>
  <c r="E18" i="22"/>
  <c r="F18" i="22"/>
  <c r="G18" i="22"/>
  <c r="H18" i="22"/>
  <c r="I18" i="22"/>
  <c r="J18" i="22"/>
  <c r="K18" i="22"/>
  <c r="L18" i="22"/>
  <c r="M18" i="22"/>
  <c r="N18" i="22"/>
  <c r="O18" i="22"/>
  <c r="D18" i="22"/>
  <c r="E15" i="22"/>
  <c r="F15" i="22"/>
  <c r="G15" i="22"/>
  <c r="H15" i="22"/>
  <c r="I15" i="22"/>
  <c r="J15" i="22"/>
  <c r="K15" i="22"/>
  <c r="L15" i="22"/>
  <c r="M15" i="22"/>
  <c r="N15" i="22"/>
  <c r="O15" i="22"/>
  <c r="D15" i="22"/>
  <c r="I142" i="22" l="1"/>
  <c r="J122" i="22"/>
  <c r="J138" i="22" s="1"/>
  <c r="K122" i="22"/>
  <c r="E122" i="22"/>
  <c r="E138" i="22" s="1"/>
  <c r="M122" i="22"/>
  <c r="M138" i="22" s="1"/>
  <c r="N122" i="22"/>
  <c r="N138" i="22" s="1"/>
  <c r="O122" i="22"/>
  <c r="O142" i="22" s="1"/>
  <c r="H122" i="22"/>
  <c r="H138" i="22" s="1"/>
  <c r="D138" i="22"/>
  <c r="L138" i="22"/>
  <c r="F138" i="22"/>
  <c r="G138" i="22"/>
  <c r="O138" i="22"/>
  <c r="K138" i="22"/>
  <c r="I138" i="22"/>
  <c r="K142" i="22"/>
  <c r="L142" i="22"/>
  <c r="D142" i="22"/>
  <c r="F142" i="22"/>
  <c r="G142" i="22"/>
  <c r="E142" i="22"/>
  <c r="M142" i="22"/>
  <c r="D141" i="22"/>
  <c r="J140" i="22"/>
  <c r="E140" i="22"/>
  <c r="M140" i="22"/>
  <c r="H140" i="22"/>
  <c r="G140" i="22"/>
  <c r="O140" i="22"/>
  <c r="I140" i="22"/>
  <c r="K140" i="22"/>
  <c r="L140" i="22"/>
  <c r="F140" i="22"/>
  <c r="N140" i="22"/>
  <c r="D140" i="22"/>
  <c r="F46" i="15"/>
  <c r="G46" i="15"/>
  <c r="H46" i="15"/>
  <c r="I46" i="15"/>
  <c r="J46" i="15"/>
  <c r="K46" i="15"/>
  <c r="L46" i="15"/>
  <c r="M46" i="15"/>
  <c r="N46" i="15"/>
  <c r="O46" i="15"/>
  <c r="P46" i="15"/>
  <c r="E46" i="15"/>
  <c r="N142" i="22" l="1"/>
  <c r="J142" i="22"/>
  <c r="H142" i="22"/>
  <c r="F33" i="15" l="1"/>
  <c r="G33" i="15"/>
  <c r="H33" i="15"/>
  <c r="I33" i="15"/>
  <c r="J33" i="15"/>
  <c r="K33" i="15"/>
  <c r="L33" i="15"/>
  <c r="M33" i="15"/>
  <c r="N33" i="15"/>
  <c r="O33" i="15"/>
  <c r="P33" i="15"/>
  <c r="E33" i="15"/>
  <c r="D148" i="22" l="1"/>
  <c r="D147" i="22"/>
  <c r="D9" i="22" l="1"/>
  <c r="D8" i="22"/>
  <c r="D7" i="22"/>
  <c r="D6" i="22"/>
  <c r="F63" i="19" l="1"/>
  <c r="G62" i="19"/>
  <c r="H61" i="19"/>
  <c r="I60" i="19"/>
  <c r="J59" i="19"/>
  <c r="D57" i="19"/>
  <c r="F55" i="19"/>
  <c r="G54" i="19"/>
  <c r="H53" i="19"/>
  <c r="I52" i="19"/>
  <c r="G57" i="19"/>
  <c r="D52" i="19"/>
  <c r="G55" i="19"/>
  <c r="F62" i="19"/>
  <c r="G61" i="19"/>
  <c r="H60" i="19"/>
  <c r="I59" i="19"/>
  <c r="J58" i="19"/>
  <c r="D56" i="19"/>
  <c r="F54" i="19"/>
  <c r="G53" i="19"/>
  <c r="H52" i="19"/>
  <c r="F53" i="19"/>
  <c r="I63" i="19"/>
  <c r="D60" i="19"/>
  <c r="I55" i="19"/>
  <c r="J60" i="19"/>
  <c r="I53" i="19"/>
  <c r="D63" i="19"/>
  <c r="F61" i="19"/>
  <c r="G60" i="19"/>
  <c r="H59" i="19"/>
  <c r="I58" i="19"/>
  <c r="J57" i="19"/>
  <c r="D55" i="19"/>
  <c r="G52" i="19"/>
  <c r="F58" i="19"/>
  <c r="J52" i="19"/>
  <c r="D62" i="19"/>
  <c r="F60" i="19"/>
  <c r="G59" i="19"/>
  <c r="H58" i="19"/>
  <c r="I57" i="19"/>
  <c r="J56" i="19"/>
  <c r="D54" i="19"/>
  <c r="F52" i="19"/>
  <c r="J62" i="19"/>
  <c r="H56" i="19"/>
  <c r="I61" i="19"/>
  <c r="H54" i="19"/>
  <c r="J63" i="19"/>
  <c r="D61" i="19"/>
  <c r="F59" i="19"/>
  <c r="G58" i="19"/>
  <c r="H57" i="19"/>
  <c r="I56" i="19"/>
  <c r="J55" i="19"/>
  <c r="D53" i="19"/>
  <c r="J54" i="19"/>
  <c r="H62" i="19"/>
  <c r="H63" i="19"/>
  <c r="I62" i="19"/>
  <c r="J61" i="19"/>
  <c r="D59" i="19"/>
  <c r="F57" i="19"/>
  <c r="G56" i="19"/>
  <c r="H55" i="19"/>
  <c r="I54" i="19"/>
  <c r="J53" i="19"/>
  <c r="D58" i="19"/>
  <c r="G63" i="19"/>
  <c r="F56" i="19"/>
  <c r="E43" i="15"/>
  <c r="E42" i="15"/>
  <c r="E41" i="15"/>
  <c r="E40" i="15"/>
  <c r="E39" i="15"/>
  <c r="E38" i="15"/>
  <c r="E37" i="15"/>
  <c r="E36" i="15"/>
  <c r="E35" i="15"/>
  <c r="E34" i="15"/>
  <c r="E26" i="15"/>
  <c r="E25" i="15"/>
  <c r="E24" i="15"/>
  <c r="E23" i="15"/>
  <c r="E22" i="15"/>
  <c r="E21" i="15"/>
  <c r="E19" i="15"/>
  <c r="E18" i="15"/>
  <c r="E17" i="15"/>
  <c r="E16" i="15"/>
  <c r="E14" i="15"/>
  <c r="E12" i="15"/>
  <c r="E20" i="22"/>
  <c r="F20" i="22"/>
  <c r="G20" i="22"/>
  <c r="H20" i="22"/>
  <c r="I20" i="22"/>
  <c r="J20" i="22"/>
  <c r="K20" i="22"/>
  <c r="L20" i="22"/>
  <c r="M20" i="22"/>
  <c r="N20" i="22"/>
  <c r="O20" i="22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D214" i="7"/>
  <c r="E214" i="7"/>
  <c r="F214" i="7"/>
  <c r="G214" i="7"/>
  <c r="H214" i="7"/>
  <c r="I214" i="7"/>
  <c r="J214" i="7"/>
  <c r="K214" i="7"/>
  <c r="L214" i="7"/>
  <c r="M214" i="7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E219" i="7"/>
  <c r="F219" i="7"/>
  <c r="G219" i="7"/>
  <c r="H219" i="7"/>
  <c r="I219" i="7"/>
  <c r="J219" i="7"/>
  <c r="K219" i="7"/>
  <c r="L219" i="7"/>
  <c r="M219" i="7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02" i="7"/>
  <c r="D20" i="22"/>
  <c r="L47" i="15" l="1"/>
  <c r="K22" i="22"/>
  <c r="E59" i="19" s="1"/>
  <c r="K47" i="15"/>
  <c r="J22" i="22"/>
  <c r="E58" i="19" s="1"/>
  <c r="J47" i="15"/>
  <c r="I22" i="22"/>
  <c r="B57" i="19" s="1"/>
  <c r="I47" i="15"/>
  <c r="H22" i="22"/>
  <c r="E56" i="19" s="1"/>
  <c r="P47" i="15"/>
  <c r="O22" i="22"/>
  <c r="B63" i="19" s="1"/>
  <c r="H47" i="15"/>
  <c r="G22" i="22"/>
  <c r="E55" i="19" s="1"/>
  <c r="O47" i="15"/>
  <c r="N22" i="22"/>
  <c r="B62" i="19" s="1"/>
  <c r="G47" i="15"/>
  <c r="F22" i="22"/>
  <c r="E54" i="19" s="1"/>
  <c r="N47" i="15"/>
  <c r="M22" i="22"/>
  <c r="B61" i="19" s="1"/>
  <c r="F47" i="15"/>
  <c r="E22" i="22"/>
  <c r="B53" i="19" s="1"/>
  <c r="E47" i="15"/>
  <c r="D22" i="22"/>
  <c r="B52" i="19" s="1"/>
  <c r="M47" i="15"/>
  <c r="L22" i="22"/>
  <c r="E60" i="19" s="1"/>
  <c r="O158" i="22"/>
  <c r="N158" i="22"/>
  <c r="M158" i="22"/>
  <c r="E158" i="22"/>
  <c r="D158" i="22"/>
  <c r="L158" i="22"/>
  <c r="K158" i="22"/>
  <c r="G158" i="22"/>
  <c r="F158" i="22"/>
  <c r="B58" i="19"/>
  <c r="J158" i="22"/>
  <c r="I158" i="22"/>
  <c r="H158" i="22"/>
  <c r="B54" i="19" l="1"/>
  <c r="B59" i="19"/>
  <c r="B56" i="19"/>
  <c r="B60" i="19"/>
  <c r="B55" i="19"/>
  <c r="B66" i="19"/>
  <c r="E53" i="19"/>
  <c r="E57" i="19"/>
  <c r="E52" i="19"/>
  <c r="E63" i="19"/>
  <c r="E61" i="19"/>
  <c r="E62" i="19"/>
  <c r="C60" i="19"/>
  <c r="C54" i="19"/>
  <c r="C56" i="19"/>
  <c r="C57" i="19"/>
  <c r="C53" i="19"/>
  <c r="C55" i="19"/>
  <c r="C58" i="19"/>
  <c r="C62" i="19"/>
  <c r="C61" i="19"/>
  <c r="C63" i="19"/>
  <c r="C59" i="19"/>
  <c r="C52" i="19"/>
  <c r="H29" i="15" l="1"/>
  <c r="P29" i="15"/>
  <c r="O29" i="15"/>
  <c r="M29" i="15"/>
  <c r="G29" i="15"/>
  <c r="K29" i="15"/>
  <c r="N29" i="15"/>
  <c r="L29" i="15"/>
  <c r="F29" i="15"/>
  <c r="J29" i="15"/>
  <c r="I29" i="15"/>
  <c r="E29" i="15" l="1"/>
  <c r="E52" i="15" s="1"/>
  <c r="E53" i="15" l="1"/>
  <c r="C21" i="19" l="1"/>
  <c r="C67" i="19" s="1"/>
  <c r="P52" i="15"/>
  <c r="O52" i="15"/>
  <c r="N52" i="15"/>
  <c r="M52" i="15"/>
  <c r="L52" i="15"/>
  <c r="K52" i="15"/>
  <c r="J52" i="15"/>
  <c r="I52" i="15"/>
  <c r="H52" i="15"/>
  <c r="G52" i="15"/>
  <c r="F52" i="15"/>
  <c r="C71" i="19" l="1"/>
  <c r="C70" i="19"/>
  <c r="C77" i="19"/>
  <c r="C73" i="19"/>
  <c r="C69" i="19"/>
  <c r="C75" i="19"/>
  <c r="C76" i="19"/>
  <c r="C6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B80" i="19" s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L54" i="15" s="1"/>
  <c r="K54" i="19"/>
  <c r="F24" i="22" s="1"/>
  <c r="G54" i="15" s="1"/>
  <c r="K62" i="19"/>
  <c r="N24" i="22" s="1"/>
  <c r="O54" i="15" s="1"/>
  <c r="K56" i="19"/>
  <c r="H24" i="22" s="1"/>
  <c r="I54" i="15" s="1"/>
  <c r="K63" i="19"/>
  <c r="O24" i="22" s="1"/>
  <c r="P54" i="15" s="1"/>
  <c r="K57" i="19"/>
  <c r="I24" i="22" s="1"/>
  <c r="J54" i="15" s="1"/>
  <c r="K55" i="19"/>
  <c r="G24" i="22" s="1"/>
  <c r="H54" i="15" s="1"/>
  <c r="K58" i="19"/>
  <c r="J24" i="22" s="1"/>
  <c r="K54" i="15" s="1"/>
  <c r="K52" i="19"/>
  <c r="D24" i="22" s="1"/>
  <c r="E54" i="15" s="1"/>
  <c r="K53" i="19"/>
  <c r="E24" i="22" s="1"/>
  <c r="F54" i="15" s="1"/>
  <c r="B69" i="19" l="1"/>
  <c r="B83" i="19" s="1"/>
  <c r="B67" i="19"/>
  <c r="B81" i="19" s="1"/>
  <c r="K60" i="19"/>
  <c r="L24" i="22" s="1"/>
  <c r="M54" i="15" s="1"/>
  <c r="B74" i="19"/>
  <c r="B88" i="19" s="1"/>
  <c r="B71" i="19"/>
  <c r="B85" i="19" s="1"/>
  <c r="B76" i="19"/>
  <c r="B90" i="19" s="1"/>
  <c r="B68" i="19"/>
  <c r="B82" i="19" s="1"/>
  <c r="B77" i="19"/>
  <c r="B91" i="19" s="1"/>
  <c r="B75" i="19"/>
  <c r="B89" i="19" s="1"/>
  <c r="K61" i="19"/>
  <c r="M24" i="22" s="1"/>
  <c r="N54" i="15" s="1"/>
  <c r="B70" i="19"/>
  <c r="B84" i="19" s="1"/>
  <c r="B73" i="19"/>
  <c r="B87" i="19" s="1"/>
  <c r="B72" i="19"/>
  <c r="B86" i="19" s="1"/>
  <c r="B92" i="19" l="1"/>
  <c r="B94" i="19"/>
  <c r="B97" i="19" s="1"/>
  <c r="D25" i="22" s="1"/>
  <c r="E55" i="15" s="1"/>
  <c r="B99" i="19" l="1"/>
</calcChain>
</file>

<file path=xl/sharedStrings.xml><?xml version="1.0" encoding="utf-8"?>
<sst xmlns="http://schemas.openxmlformats.org/spreadsheetml/2006/main" count="788" uniqueCount="182">
  <si>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</si>
  <si>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</si>
  <si>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</si>
  <si>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</si>
  <si>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</si>
  <si>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</si>
  <si>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</si>
  <si>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</si>
  <si>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</si>
  <si>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</si>
  <si>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</si>
  <si>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</si>
  <si>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</si>
  <si>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</si>
  <si>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</si>
  <si>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</si>
  <si>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</si>
  <si>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</si>
  <si>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</si>
  <si>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</si>
  <si>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</si>
  <si>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</si>
  <si>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</si>
  <si>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</si>
  <si>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</si>
  <si>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</si>
  <si>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</si>
  <si>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</si>
  <si>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</si>
  <si>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</si>
  <si>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</si>
  <si>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</si>
  <si>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</si>
  <si>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</si>
  <si>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</si>
  <si>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</si>
  <si>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</si>
  <si>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</si>
  <si>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</si>
  <si>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</si>
  <si>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</si>
  <si>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</si>
  <si>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</si>
  <si>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</si>
  <si>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</si>
  <si>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</si>
  <si>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</si>
  <si>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</si>
  <si>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</si>
  <si>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</si>
  <si>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</si>
  <si>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</si>
  <si>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</si>
  <si>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</si>
  <si>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</si>
  <si>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</si>
  <si>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</si>
  <si>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</si>
  <si>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</si>
  <si>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</si>
  <si>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</si>
  <si>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</si>
  <si>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</si>
  <si>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</si>
  <si>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計算用(期待容量)</t>
  </si>
  <si>
    <t>調整係数一覧</t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</si>
  <si>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</si>
  <si>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</t>
    <rPh sb="0" eb="2">
      <t>キサイ</t>
    </rPh>
    <rPh sb="2" eb="3">
      <t>レイ</t>
    </rPh>
    <phoneticPr fontId="2"/>
  </si>
  <si>
    <t>入力</t>
    <rPh sb="0" eb="2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</si>
  <si>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</si>
  <si>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</si>
  <si>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差替先電源等</t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</si>
  <si>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</si>
  <si>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</si>
  <si>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</si>
  <si>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</si>
  <si>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</si>
  <si>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</si>
  <si>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</si>
  <si>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</si>
  <si>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</si>
  <si>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</si>
  <si>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</si>
  <si>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</si>
  <si>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</si>
  <si>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</si>
  <si>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</si>
  <si>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</si>
  <si>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</si>
  <si>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</si>
  <si>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</si>
  <si>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</si>
  <si>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</si>
  <si>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</si>
  <si>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</si>
  <si>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</si>
  <si>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</si>
  <si>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</si>
  <si>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</si>
  <si>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</si>
  <si>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</si>
  <si>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</si>
  <si>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</si>
  <si>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</si>
  <si>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</si>
  <si>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</si>
  <si>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</si>
  <si>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</si>
  <si>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</si>
  <si>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</si>
  <si>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</si>
  <si>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申請要件</t>
    <rPh sb="0" eb="2">
      <t>シンセイ</t>
    </rPh>
    <rPh sb="2" eb="4">
      <t>ヨウケン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</si>
  <si>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</si>
  <si>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</si>
  <si>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</si>
  <si>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</si>
  <si>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</si>
  <si>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</si>
  <si>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</si>
  <si>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</si>
  <si>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</si>
  <si>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</si>
  <si>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</si>
  <si>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</si>
  <si>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</si>
  <si>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</si>
  <si>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</si>
  <si>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</si>
  <si>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</si>
  <si>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</si>
  <si>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</si>
  <si>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</si>
  <si>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</si>
  <si>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</si>
  <si>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</si>
  <si>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</si>
  <si>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</si>
  <si>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</si>
  <si>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</si>
  <si>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</si>
  <si>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差替期間</t>
    <rPh sb="0" eb="2">
      <t>サシカ</t>
    </rPh>
    <rPh sb="2" eb="4">
      <t>キカン</t>
    </rPh>
    <phoneticPr fontId="2"/>
  </si>
  <si>
    <t>各月の運転継続時間</t>
    <rPh sb="0" eb="2">
      <t>カクツキ</t>
    </rPh>
    <rPh sb="3" eb="5">
      <t>ウンテン</t>
    </rPh>
    <rPh sb="5" eb="7">
      <t>ケイゾク</t>
    </rPh>
    <rPh sb="7" eb="9">
      <t>ジカン</t>
    </rPh>
    <phoneticPr fontId="2"/>
  </si>
  <si>
    <t>各月の上池容量</t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</si>
  <si>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</si>
  <si>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</si>
  <si>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入力箇所</t>
    <rPh sb="0" eb="2">
      <t>ニュウリョク</t>
    </rPh>
    <rPh sb="2" eb="4">
      <t>カショ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</si>
  <si>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</si>
  <si>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kW</t>
    <phoneticPr fontId="2"/>
  </si>
  <si>
    <t>12月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</si>
  <si>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</si>
  <si>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</si>
  <si>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</si>
  <si>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</si>
  <si>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差替済管理容量
（各月）</t>
    <rPh sb="0" eb="2">
      <t>サシカ</t>
    </rPh>
    <rPh sb="2" eb="3">
      <t>ズ</t>
    </rPh>
    <rPh sb="3" eb="5">
      <t>カンリ</t>
    </rPh>
    <rPh sb="5" eb="7">
      <t>ヨウリョウ</t>
    </rPh>
    <rPh sb="9" eb="11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</si>
  <si>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</si>
  <si>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</si>
  <si>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差替済容量
（各月）</t>
    <rPh sb="0" eb="2">
      <t>サシカ</t>
    </rPh>
    <rPh sb="2" eb="3">
      <t>ズミ</t>
    </rPh>
    <rPh sb="3" eb="5">
      <t>ヨウリョウ</t>
    </rPh>
    <rPh sb="7" eb="9">
      <t>カクツキ</t>
    </rPh>
    <phoneticPr fontId="2"/>
  </si>
  <si>
    <t>kW</t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</si>
  <si>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</si>
  <si>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</si>
  <si>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四捨五入</t>
    <rPh sb="0" eb="4">
      <t>シシャゴニュウ</t>
    </rPh>
    <phoneticPr fontId="2"/>
  </si>
  <si>
    <t>4月</t>
    <phoneticPr fontId="2"/>
  </si>
  <si>
    <t>四捨五入</t>
    <rPh sb="0" eb="4">
      <t>シシャゴニュウ</t>
    </rPh>
    <phoneticPr fontId="2"/>
  </si>
  <si>
    <t>差替管理容量</t>
    <rPh sb="0" eb="2">
      <t>サシカ</t>
    </rPh>
    <rPh sb="2" eb="4">
      <t>カンリ</t>
    </rPh>
    <rPh sb="4" eb="6">
      <t>ヨウリョウ</t>
    </rPh>
    <phoneticPr fontId="2"/>
  </si>
  <si>
    <t>差替元電源等の電源等区分</t>
    <rPh sb="0" eb="2">
      <t>サシカ</t>
    </rPh>
    <rPh sb="2" eb="3">
      <t>モト</t>
    </rPh>
    <rPh sb="3" eb="5">
      <t>デンゲン</t>
    </rPh>
    <rPh sb="5" eb="6">
      <t>トウ</t>
    </rPh>
    <rPh sb="7" eb="9">
      <t>デンゲン</t>
    </rPh>
    <rPh sb="9" eb="10">
      <t>トウ</t>
    </rPh>
    <rPh sb="10" eb="12">
      <t>クブン</t>
    </rPh>
    <phoneticPr fontId="2"/>
  </si>
  <si>
    <t>アセスメント対象容量</t>
    <rPh sb="6" eb="8">
      <t>タイショウ</t>
    </rPh>
    <rPh sb="8" eb="10">
      <t>ヨウリョウ</t>
    </rPh>
    <phoneticPr fontId="2"/>
  </si>
  <si>
    <t>5月</t>
    <phoneticPr fontId="2"/>
  </si>
  <si>
    <t>差替元電源等のエリア名</t>
    <rPh sb="0" eb="2">
      <t>サシカ</t>
    </rPh>
    <rPh sb="2" eb="3">
      <t>モト</t>
    </rPh>
    <rPh sb="3" eb="5">
      <t>デンゲン</t>
    </rPh>
    <rPh sb="5" eb="6">
      <t>トウ</t>
    </rPh>
    <rPh sb="10" eb="11">
      <t>メイ</t>
    </rPh>
    <phoneticPr fontId="2"/>
  </si>
  <si>
    <t>差替元電源の調整係数</t>
    <rPh sb="0" eb="2">
      <t>サシカ</t>
    </rPh>
    <rPh sb="2" eb="3">
      <t>モト</t>
    </rPh>
    <rPh sb="3" eb="5">
      <t>デンゲン</t>
    </rPh>
    <rPh sb="6" eb="8">
      <t>チョウセイ</t>
    </rPh>
    <rPh sb="8" eb="10">
      <t>ケイスウ</t>
    </rPh>
    <phoneticPr fontId="2"/>
  </si>
  <si>
    <t>差替元電源等の各月の運転継続時間</t>
    <rPh sb="0" eb="2">
      <t>サシカ</t>
    </rPh>
    <rPh sb="2" eb="3">
      <t>モト</t>
    </rPh>
    <rPh sb="3" eb="5">
      <t>デンゲン</t>
    </rPh>
    <rPh sb="5" eb="6">
      <t>トウ</t>
    </rPh>
    <rPh sb="7" eb="9">
      <t>カクツキ</t>
    </rPh>
    <rPh sb="10" eb="12">
      <t>ウンテン</t>
    </rPh>
    <rPh sb="12" eb="14">
      <t>ケイゾク</t>
    </rPh>
    <rPh sb="14" eb="16">
      <t>ジカン</t>
    </rPh>
    <phoneticPr fontId="2"/>
  </si>
  <si>
    <t>kW</t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</si>
  <si>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</si>
  <si>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</si>
  <si>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揚水（純揚水）、蓄電池</t>
    <rPh sb="0" eb="2">
      <t>ヨウスイ</t>
    </rPh>
    <rPh sb="3" eb="4">
      <t>ジュン</t>
    </rPh>
    <rPh sb="4" eb="6">
      <t>ヨウスイ</t>
    </rPh>
    <rPh sb="8" eb="11">
      <t>チクデンチ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</si>
  <si>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10">
      <t>ヨウスイ</t>
    </rPh>
    <rPh sb="12" eb="15">
      <t>チクデンチ</t>
    </rPh>
    <phoneticPr fontId="2"/>
  </si>
  <si>
    <t>差替先入力用（対象実需給年度：2027年度）</t>
    <phoneticPr fontId="2"/>
  </si>
  <si>
    <t>差替先入力用（対象実需給年度：2027年度）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</si>
  <si>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差替容量等算定諸元一覧（対象実需給年度：2027年度）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</si>
  <si>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2027年度</t>
    <rPh sb="4" eb="6">
      <t>ネンド</t>
    </rPh>
    <phoneticPr fontId="2"/>
  </si>
  <si>
    <t>差替先用（対象実需給年度：2027年度）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</si>
  <si>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←2027年度メインオークション時の期待容量算定諸元一覧より展開（2024.9.18）</t>
    <rPh sb="5" eb="7">
      <t>ネンド</t>
    </rPh>
    <rPh sb="16" eb="17">
      <t>ジ</t>
    </rPh>
    <rPh sb="18" eb="22">
      <t>キタイヨウリョウ</t>
    </rPh>
    <rPh sb="22" eb="28">
      <t>サンテイショゲンイチラン</t>
    </rPh>
    <rPh sb="30" eb="32">
      <t>テンカイ</t>
    </rPh>
    <phoneticPr fontId="2"/>
  </si>
  <si>
    <t>各月</t>
    <rPh sb="0" eb="2">
      <t>カクツキ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</si>
</sst>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  <numFmt numFmtId="186" formatCode="0.00000000000000%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/>
    <xf numFmtId="184" fontId="1" fillId="0" borderId="5" xfId="0" applyNumberFormat="1" applyFont="1" applyBorder="1"/>
    <xf numFmtId="0" fontId="9" fillId="0" borderId="0" xfId="0" applyFont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6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77" fontId="5" fillId="3" borderId="5" xfId="0" applyNumberFormat="1" applyFont="1" applyFill="1" applyBorder="1"/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" fillId="7" borderId="28" xfId="0" applyNumberFormat="1" applyFont="1" applyFill="1" applyBorder="1"/>
    <xf numFmtId="176" fontId="5" fillId="3" borderId="5" xfId="0" applyNumberFormat="1" applyFont="1" applyFill="1" applyBorder="1" applyAlignment="1">
      <alignment horizontal="center" vertical="center"/>
    </xf>
    <xf numFmtId="178" fontId="5" fillId="7" borderId="29" xfId="0" applyNumberFormat="1" applyFont="1" applyFill="1" applyBorder="1"/>
    <xf numFmtId="178" fontId="1" fillId="7" borderId="29" xfId="0" applyNumberFormat="1" applyFont="1" applyFill="1" applyBorder="1"/>
    <xf numFmtId="178" fontId="5" fillId="3" borderId="12" xfId="0" applyNumberFormat="1" applyFont="1" applyFill="1" applyBorder="1" applyAlignment="1">
      <alignment horizontal="center" vertical="center"/>
    </xf>
    <xf numFmtId="178" fontId="5" fillId="3" borderId="7" xfId="0" applyNumberFormat="1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178" fontId="5" fillId="3" borderId="14" xfId="0" applyNumberFormat="1" applyFont="1" applyFill="1" applyBorder="1" applyAlignment="1">
      <alignment horizontal="center" vertical="center"/>
    </xf>
    <xf numFmtId="178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186" fontId="6" fillId="0" borderId="9" xfId="0" applyNumberFormat="1" applyFont="1" applyFill="1" applyBorder="1"/>
    <xf numFmtId="178" fontId="5" fillId="3" borderId="9" xfId="0" applyNumberFormat="1" applyFont="1" applyFill="1" applyBorder="1" applyAlignment="1">
      <alignment horizontal="center" vertical="center"/>
    </xf>
    <xf numFmtId="178" fontId="5" fillId="3" borderId="10" xfId="0" applyNumberFormat="1" applyFont="1" applyFill="1" applyBorder="1" applyAlignment="1">
      <alignment horizontal="center" vertical="center"/>
    </xf>
    <xf numFmtId="178" fontId="5" fillId="3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10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185" fontId="10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142091</xdr:colOff>
      <xdr:row>3</xdr:row>
      <xdr:rowOff>226359</xdr:rowOff>
    </xdr:from>
    <xdr:to>
      <xdr:col>19</xdr:col>
      <xdr:colOff>500230</xdr:colOff>
      <xdr:row>5</xdr:row>
      <xdr:rowOff>78890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45197" y="826994"/>
          <a:ext cx="2186939" cy="336625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107577</xdr:colOff>
      <xdr:row>8</xdr:row>
      <xdr:rowOff>71719</xdr:rowOff>
    </xdr:from>
    <xdr:to>
      <xdr:col>20</xdr:col>
      <xdr:colOff>366657</xdr:colOff>
      <xdr:row>11</xdr:row>
      <xdr:rowOff>8965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716871" y="1855695"/>
          <a:ext cx="2697480" cy="636494"/>
        </a:xfrm>
        <a:prstGeom prst="wedgeRoundRectCallout">
          <a:avLst>
            <a:gd name="adj1" fmla="val -74905"/>
            <a:gd name="adj2" fmla="val 5960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116542</xdr:colOff>
      <xdr:row>13</xdr:row>
      <xdr:rowOff>224119</xdr:rowOff>
    </xdr:from>
    <xdr:to>
      <xdr:col>20</xdr:col>
      <xdr:colOff>475130</xdr:colOff>
      <xdr:row>19</xdr:row>
      <xdr:rowOff>152400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932024" y="3173507"/>
          <a:ext cx="2796988" cy="860611"/>
        </a:xfrm>
        <a:prstGeom prst="wedgeRoundRectCallout">
          <a:avLst>
            <a:gd name="adj1" fmla="val -76899"/>
            <a:gd name="adj2" fmla="val -48844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26</xdr:row>
      <xdr:rowOff>188260</xdr:rowOff>
    </xdr:from>
    <xdr:to>
      <xdr:col>20</xdr:col>
      <xdr:colOff>129540</xdr:colOff>
      <xdr:row>29</xdr:row>
      <xdr:rowOff>134920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761694" y="5235389"/>
          <a:ext cx="2415540" cy="64590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-10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過去に電源等差替を実施している場合は、</a:t>
          </a:r>
          <a:endParaRPr kumimoji="1" lang="en-US" altLang="ja-JP" sz="1000" b="0" i="0" u="none" strike="noStrike" kern="0" cap="none" spc="-10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-10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差替内容を差替契約毎に記載してください</a:t>
          </a:r>
          <a:endParaRPr kumimoji="1" lang="en-US" altLang="ja-JP" sz="1000" b="0" i="0" u="none" strike="noStrike" kern="0" cap="none" spc="-10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89647</xdr:colOff>
      <xdr:row>142</xdr:row>
      <xdr:rowOff>107576</xdr:rowOff>
    </xdr:from>
    <xdr:to>
      <xdr:col>18</xdr:col>
      <xdr:colOff>555811</xdr:colOff>
      <xdr:row>145</xdr:row>
      <xdr:rowOff>54236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416118" y="26302447"/>
          <a:ext cx="1685364" cy="64590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145</xdr:row>
      <xdr:rowOff>179294</xdr:rowOff>
    </xdr:from>
    <xdr:to>
      <xdr:col>19</xdr:col>
      <xdr:colOff>323628</xdr:colOff>
      <xdr:row>148</xdr:row>
      <xdr:rowOff>62753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60942" y="27073412"/>
          <a:ext cx="2017957" cy="582706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116540</xdr:colOff>
      <xdr:row>148</xdr:row>
      <xdr:rowOff>152399</xdr:rowOff>
    </xdr:from>
    <xdr:to>
      <xdr:col>21</xdr:col>
      <xdr:colOff>233081</xdr:colOff>
      <xdr:row>154</xdr:row>
      <xdr:rowOff>26896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443011" y="27745764"/>
          <a:ext cx="3164541" cy="1039908"/>
        </a:xfrm>
        <a:prstGeom prst="wedgeRoundRectCallout">
          <a:avLst>
            <a:gd name="adj1" fmla="val -74976"/>
            <a:gd name="adj2" fmla="val -461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・差替元電源の電源等区分を選択してください。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・差替元電源の電源等区分が安定電源（純揚水のみ）の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場合、「エリア名」、「各月の運転継続時間」を、差替元電源の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差替容量等算定諸元一覧に基づき入力してください。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161365</xdr:colOff>
      <xdr:row>159</xdr:row>
      <xdr:rowOff>116541</xdr:rowOff>
    </xdr:from>
    <xdr:to>
      <xdr:col>21</xdr:col>
      <xdr:colOff>259977</xdr:colOff>
      <xdr:row>165</xdr:row>
      <xdr:rowOff>8964</xdr:rowOff>
    </xdr:to>
    <xdr:sp macro="" textlink="">
      <xdr:nvSpPr>
        <xdr:cNvPr id="16" name="角丸四角形吹き出し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487836" y="29825576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1</xdr:row>
      <xdr:rowOff>125505</xdr:rowOff>
    </xdr:from>
    <xdr:to>
      <xdr:col>2</xdr:col>
      <xdr:colOff>35860</xdr:colOff>
      <xdr:row>6</xdr:row>
      <xdr:rowOff>134469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34471" y="331693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</xdr:colOff>
      <xdr:row>4</xdr:row>
      <xdr:rowOff>0</xdr:rowOff>
    </xdr:from>
    <xdr:ext cx="2646922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43D671-EF75-4324-8289-C4F7FBFFB227}"/>
            </a:ext>
          </a:extLst>
        </xdr:cNvPr>
        <xdr:cNvSpPr txBox="1"/>
      </xdr:nvSpPr>
      <xdr:spPr>
        <a:xfrm>
          <a:off x="8724900" y="762000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11</xdr:col>
      <xdr:colOff>0</xdr:colOff>
      <xdr:row>8</xdr:row>
      <xdr:rowOff>66675</xdr:rowOff>
    </xdr:from>
    <xdr:ext cx="2925536" cy="11085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90193C4-CFED-45E2-A497-93541C3E370E}"/>
            </a:ext>
          </a:extLst>
        </xdr:cNvPr>
        <xdr:cNvSpPr txBox="1"/>
      </xdr:nvSpPr>
      <xdr:spPr>
        <a:xfrm>
          <a:off x="8696325" y="1590675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66675</xdr:colOff>
      <xdr:row>15</xdr:row>
      <xdr:rowOff>9525</xdr:rowOff>
    </xdr:from>
    <xdr:ext cx="2646922" cy="60042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4164236-CFBA-483D-8E3B-0E4EDED48BC8}"/>
            </a:ext>
          </a:extLst>
        </xdr:cNvPr>
        <xdr:cNvSpPr txBox="1"/>
      </xdr:nvSpPr>
      <xdr:spPr>
        <a:xfrm>
          <a:off x="2505075" y="2867025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11</xdr:col>
      <xdr:colOff>0</xdr:colOff>
      <xdr:row>24</xdr:row>
      <xdr:rowOff>0</xdr:rowOff>
    </xdr:from>
    <xdr:ext cx="2646922" cy="60042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DA2CDF-7F7C-446D-9E80-3F6F65FE582B}"/>
            </a:ext>
          </a:extLst>
        </xdr:cNvPr>
        <xdr:cNvSpPr txBox="1"/>
      </xdr:nvSpPr>
      <xdr:spPr>
        <a:xfrm>
          <a:off x="8696325" y="4572000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11</xdr:col>
      <xdr:colOff>23406</xdr:colOff>
      <xdr:row>27</xdr:row>
      <xdr:rowOff>144236</xdr:rowOff>
    </xdr:from>
    <xdr:ext cx="2925536" cy="110850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20E0123-A5EF-4211-967B-E8968D4472A3}"/>
            </a:ext>
          </a:extLst>
        </xdr:cNvPr>
        <xdr:cNvSpPr txBox="1"/>
      </xdr:nvSpPr>
      <xdr:spPr>
        <a:xfrm>
          <a:off x="8719731" y="5287736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89647</xdr:colOff>
      <xdr:row>2</xdr:row>
      <xdr:rowOff>56030</xdr:rowOff>
    </xdr:from>
    <xdr:to>
      <xdr:col>18</xdr:col>
      <xdr:colOff>382522</xdr:colOff>
      <xdr:row>10</xdr:row>
      <xdr:rowOff>110491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3B65A-0F86-4B7B-8EE6-5655D01CC9EF}"/>
            </a:ext>
          </a:extLst>
        </xdr:cNvPr>
        <xdr:cNvSpPr txBox="1"/>
      </xdr:nvSpPr>
      <xdr:spPr>
        <a:xfrm>
          <a:off x="8303559" y="437030"/>
          <a:ext cx="3374492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\05 2027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調整係数一覧（小数点以下</a:t>
          </a:r>
          <a:r>
            <a:rPr kumimoji="1" lang="en-US" altLang="ja-JP" sz="1100">
              <a:solidFill>
                <a:srgbClr val="FF0000"/>
              </a:solidFill>
            </a:rPr>
            <a:t>14</a:t>
          </a:r>
          <a:r>
            <a:rPr kumimoji="1" lang="ja-JP" altLang="en-US" sz="1100">
              <a:solidFill>
                <a:srgbClr val="FF0000"/>
              </a:solidFill>
            </a:rPr>
            <a:t>桁まで表示</a:t>
          </a:r>
          <a:r>
            <a:rPr kumimoji="1" lang="en-US" altLang="ja-JP" sz="1100">
              <a:solidFill>
                <a:srgbClr val="FF0000"/>
              </a:solidFill>
            </a:rPr>
            <a:t>Var)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dimension ref="B1:D47"/>
  <sheetViews>
    <sheetView zoomScale="90" zoomScaleNormal="90" workbookViewId="0">
      <selection activeCell="B1" sqref="B1:D1"/>
    </sheetView>
  </sheetViews>
  <sheetFormatPr defaultRowHeight="15" x14ac:dyDescent="0.3"/>
  <cols>
    <col min="1" max="1" width="8.77734375" style="25" customWidth="1"/>
    <col min="2" max="2" width="25.6640625" style="25" bestFit="1" customWidth="1"/>
    <col min="3" max="3" width="85.77734375" style="25" customWidth="1"/>
    <col min="4" max="5" width="8.88671875" style="25"/>
    <col min="6" max="6" width="10.77734375" style="25" customWidth="1"/>
    <col min="7" max="16384" width="8.88671875" style="25"/>
  </cols>
  <sheetData>
    <row r="1" spans="2:4" ht="16.2" x14ac:dyDescent="0.3">
      <c r="B1" s="101" t="s">
        <v>175</v>
      </c>
      <c r="C1" s="101"/>
      <c r="D1" s="101"/>
    </row>
    <row r="2" spans="2:4" ht="16.2" x14ac:dyDescent="0.3">
      <c r="B2" s="26" t="s">
        <v>145</v>
      </c>
      <c r="C2" s="27"/>
      <c r="D2" s="27"/>
    </row>
    <row r="4" spans="2:4" s="29" customFormat="1" ht="19.95" customHeight="1" x14ac:dyDescent="0.2">
      <c r="B4" s="102" t="s">
        <v>110</v>
      </c>
      <c r="C4" s="103"/>
      <c r="D4" s="28" t="s">
        <v>1</v>
      </c>
    </row>
    <row r="5" spans="2:4" s="29" customFormat="1" ht="19.95" customHeight="1" x14ac:dyDescent="0.2">
      <c r="B5" s="30" t="s">
        <v>69</v>
      </c>
      <c r="C5" s="36"/>
      <c r="D5" s="31"/>
    </row>
    <row r="6" spans="2:4" s="29" customFormat="1" ht="19.95" customHeight="1" x14ac:dyDescent="0.2">
      <c r="B6" s="30" t="s">
        <v>70</v>
      </c>
      <c r="C6" s="32" t="s">
        <v>71</v>
      </c>
      <c r="D6" s="31"/>
    </row>
    <row r="7" spans="2:4" s="29" customFormat="1" ht="19.95" customHeight="1" x14ac:dyDescent="0.2">
      <c r="B7" s="30" t="s">
        <v>111</v>
      </c>
      <c r="C7" s="36"/>
      <c r="D7" s="31"/>
    </row>
    <row r="8" spans="2:4" s="29" customFormat="1" ht="19.95" customHeight="1" x14ac:dyDescent="0.2">
      <c r="B8" s="30" t="s">
        <v>74</v>
      </c>
      <c r="C8" s="36"/>
      <c r="D8" s="31"/>
    </row>
    <row r="9" spans="2:4" s="29" customFormat="1" ht="19.95" customHeight="1" x14ac:dyDescent="0.2">
      <c r="B9" s="30" t="s">
        <v>75</v>
      </c>
      <c r="C9" s="60"/>
      <c r="D9" s="31"/>
    </row>
    <row r="10" spans="2:4" s="29" customFormat="1" ht="19.95" customHeight="1" x14ac:dyDescent="0.2">
      <c r="B10" s="30" t="s">
        <v>112</v>
      </c>
      <c r="C10" s="32" t="s">
        <v>37</v>
      </c>
      <c r="D10" s="31"/>
    </row>
    <row r="11" spans="2:4" s="29" customFormat="1" ht="19.95" customHeight="1" x14ac:dyDescent="0.2">
      <c r="B11" s="30" t="s">
        <v>4</v>
      </c>
      <c r="C11" s="32" t="s">
        <v>173</v>
      </c>
      <c r="D11" s="31"/>
    </row>
    <row r="12" spans="2:4" s="29" customFormat="1" ht="19.95" customHeight="1" x14ac:dyDescent="0.2">
      <c r="B12" s="30" t="s">
        <v>88</v>
      </c>
      <c r="C12" s="36"/>
      <c r="D12" s="31"/>
    </row>
    <row r="13" spans="2:4" s="29" customFormat="1" ht="19.95" customHeight="1" x14ac:dyDescent="0.2">
      <c r="B13" s="30" t="s">
        <v>77</v>
      </c>
      <c r="C13" s="60"/>
      <c r="D13" s="31"/>
    </row>
    <row r="14" spans="2:4" s="29" customFormat="1" ht="19.95" customHeight="1" x14ac:dyDescent="0.2">
      <c r="B14" s="30" t="s">
        <v>5</v>
      </c>
      <c r="C14" s="36"/>
      <c r="D14" s="31"/>
    </row>
    <row r="15" spans="2:4" s="29" customFormat="1" ht="19.95" customHeight="1" x14ac:dyDescent="0.2">
      <c r="B15" s="30" t="s">
        <v>113</v>
      </c>
      <c r="C15" s="37"/>
      <c r="D15" s="31" t="s">
        <v>19</v>
      </c>
    </row>
    <row r="16" spans="2:4" s="29" customFormat="1" ht="19.95" customHeight="1" x14ac:dyDescent="0.2">
      <c r="B16" s="30" t="s">
        <v>114</v>
      </c>
      <c r="C16" s="36"/>
      <c r="D16" s="31"/>
    </row>
    <row r="17" spans="2:4" s="29" customFormat="1" ht="19.95" customHeight="1" x14ac:dyDescent="0.2">
      <c r="B17" s="30" t="s">
        <v>115</v>
      </c>
      <c r="C17" s="37"/>
      <c r="D17" s="31" t="s">
        <v>19</v>
      </c>
    </row>
    <row r="18" spans="2:4" s="29" customFormat="1" ht="19.95" customHeight="1" x14ac:dyDescent="0.2">
      <c r="B18" s="30" t="s">
        <v>94</v>
      </c>
      <c r="C18" s="36"/>
      <c r="D18" s="31"/>
    </row>
    <row r="19" spans="2:4" s="29" customFormat="1" ht="19.95" customHeight="1" x14ac:dyDescent="0.2">
      <c r="B19" s="30" t="s">
        <v>116</v>
      </c>
      <c r="C19" s="37"/>
      <c r="D19" s="31" t="s">
        <v>19</v>
      </c>
    </row>
    <row r="20" spans="2:4" s="29" customFormat="1" ht="19.95" customHeight="1" x14ac:dyDescent="0.2">
      <c r="B20" s="30" t="s">
        <v>97</v>
      </c>
      <c r="C20" s="36"/>
      <c r="D20" s="31"/>
    </row>
    <row r="21" spans="2:4" s="29" customFormat="1" ht="19.95" customHeight="1" x14ac:dyDescent="0.2">
      <c r="B21" s="30" t="s">
        <v>117</v>
      </c>
      <c r="C21" s="37"/>
      <c r="D21" s="31" t="s">
        <v>19</v>
      </c>
    </row>
    <row r="22" spans="2:4" s="29" customFormat="1" ht="19.95" customHeight="1" x14ac:dyDescent="0.2">
      <c r="B22" s="30" t="s">
        <v>99</v>
      </c>
      <c r="C22" s="36"/>
      <c r="D22" s="31"/>
    </row>
    <row r="23" spans="2:4" s="29" customFormat="1" ht="19.95" customHeight="1" x14ac:dyDescent="0.2">
      <c r="B23" s="30" t="s">
        <v>118</v>
      </c>
      <c r="C23" s="37"/>
      <c r="D23" s="31" t="s">
        <v>19</v>
      </c>
    </row>
    <row r="24" spans="2:4" s="29" customFormat="1" ht="19.95" customHeight="1" x14ac:dyDescent="0.2">
      <c r="B24" s="30" t="s">
        <v>119</v>
      </c>
      <c r="C24" s="36"/>
      <c r="D24" s="31"/>
    </row>
    <row r="25" spans="2:4" s="29" customFormat="1" ht="19.95" customHeight="1" x14ac:dyDescent="0.2">
      <c r="B25" s="30" t="s">
        <v>120</v>
      </c>
      <c r="C25" s="37"/>
      <c r="D25" s="31" t="s">
        <v>19</v>
      </c>
    </row>
    <row r="26" spans="2:4" s="29" customFormat="1" ht="19.95" customHeight="1" x14ac:dyDescent="0.2">
      <c r="B26" s="30" t="s">
        <v>121</v>
      </c>
      <c r="C26" s="37"/>
      <c r="D26" s="31" t="s">
        <v>19</v>
      </c>
    </row>
    <row r="27" spans="2:4" s="29" customFormat="1" ht="19.95" customHeight="1" x14ac:dyDescent="0.2"/>
    <row r="28" spans="2:4" s="29" customFormat="1" ht="19.95" customHeight="1" x14ac:dyDescent="0.2">
      <c r="B28" s="33" t="s">
        <v>122</v>
      </c>
      <c r="C28" s="34" t="s">
        <v>123</v>
      </c>
      <c r="D28" s="30"/>
    </row>
    <row r="29" spans="2:4" s="29" customFormat="1" ht="19.95" customHeight="1" x14ac:dyDescent="0.2">
      <c r="B29" s="30" t="s">
        <v>87</v>
      </c>
      <c r="C29" s="66"/>
      <c r="D29" s="35"/>
    </row>
    <row r="30" spans="2:4" s="29" customFormat="1" ht="19.95" customHeight="1" x14ac:dyDescent="0.2">
      <c r="B30" s="30" t="s">
        <v>88</v>
      </c>
      <c r="C30" s="36"/>
      <c r="D30" s="31"/>
    </row>
    <row r="31" spans="2:4" s="29" customFormat="1" ht="19.95" customHeight="1" x14ac:dyDescent="0.2">
      <c r="B31" s="30" t="s">
        <v>77</v>
      </c>
      <c r="C31" s="60"/>
      <c r="D31" s="31"/>
    </row>
    <row r="32" spans="2:4" s="29" customFormat="1" ht="19.95" customHeight="1" x14ac:dyDescent="0.2"/>
    <row r="33" s="29" customFormat="1" ht="19.95" customHeight="1" x14ac:dyDescent="0.2"/>
    <row r="34" s="29" customFormat="1" ht="19.95" customHeight="1" x14ac:dyDescent="0.2"/>
    <row r="35" s="29" customFormat="1" ht="19.95" customHeight="1" x14ac:dyDescent="0.2"/>
    <row r="36" s="29" customFormat="1" ht="19.95" customHeight="1" x14ac:dyDescent="0.2"/>
    <row r="37" s="29" customFormat="1" ht="19.95" customHeight="1" x14ac:dyDescent="0.2"/>
    <row r="38" s="29" customFormat="1" ht="19.95" customHeight="1" x14ac:dyDescent="0.2"/>
    <row r="39" s="29" customFormat="1" ht="19.95" customHeight="1" x14ac:dyDescent="0.2"/>
    <row r="40" s="29" customFormat="1" ht="19.95" customHeight="1" x14ac:dyDescent="0.2"/>
    <row r="41" s="29" customFormat="1" ht="19.95" customHeight="1" x14ac:dyDescent="0.2"/>
    <row r="42" s="29" customFormat="1" ht="19.95" customHeight="1" x14ac:dyDescent="0.2"/>
    <row r="43" s="29" customFormat="1" ht="19.95" customHeight="1" x14ac:dyDescent="0.2"/>
    <row r="44" s="29" customFormat="1" ht="19.95" customHeight="1" x14ac:dyDescent="0.2"/>
    <row r="45" s="29" customFormat="1" ht="19.95" customHeight="1" x14ac:dyDescent="0.2"/>
    <row r="46" s="29" customFormat="1" ht="19.95" customHeight="1" x14ac:dyDescent="0.2"/>
    <row r="47" s="29" customFormat="1" ht="19.95" customHeight="1" x14ac:dyDescent="0.2"/>
  </sheetData>
  <sheetProtection algorithmName="SHA-512" hashValue="AYed6mbPxxqZx1pAdkRtbkqrskIbgNtybKtJmdYLuDtkUOiXgF7lO5wfqdubJaAp6d1ylpmGrghkD0I0lbITow==" saltValue="MUTWWRZreHZnwQMfZcPcrw==" spinCount="100000" sheet="1" objects="1" scenarios="1"/>
  <mergeCells count="2">
    <mergeCell ref="B1:D1"/>
    <mergeCell ref="B4:C4"/>
  </mergeCells>
  <phoneticPr fontId="2"/>
  <conditionalFormatting sqref="C30:C31">
    <cfRule type="expression" dxfId="59" priority="10">
      <formula>$C$5="差替先掲示板への掲載"</formula>
    </cfRule>
  </conditionalFormatting>
  <conditionalFormatting sqref="C19">
    <cfRule type="expression" dxfId="58" priority="9">
      <formula>$C$18="非応札"</formula>
    </cfRule>
  </conditionalFormatting>
  <conditionalFormatting sqref="C21">
    <cfRule type="expression" dxfId="57" priority="8">
      <formula>$C$20="非応札"</formula>
    </cfRule>
  </conditionalFormatting>
  <conditionalFormatting sqref="C22">
    <cfRule type="expression" dxfId="56" priority="7">
      <formula>OR($C$18="非落札",$C$18="非応札")</formula>
    </cfRule>
  </conditionalFormatting>
  <conditionalFormatting sqref="C23">
    <cfRule type="expression" dxfId="55" priority="6">
      <formula>OR($C$18="非落札",$C$18="非応札",$C$22="非応札")</formula>
    </cfRule>
  </conditionalFormatting>
  <conditionalFormatting sqref="C24">
    <cfRule type="expression" dxfId="54" priority="5">
      <formula>OR($C$18="非落札",$C$18="非応札")</formula>
    </cfRule>
  </conditionalFormatting>
  <conditionalFormatting sqref="C25">
    <cfRule type="expression" dxfId="53" priority="4">
      <formula>OR($C$18="非落札",$C$18="非応札",$C$24="無")</formula>
    </cfRule>
  </conditionalFormatting>
  <conditionalFormatting sqref="C26">
    <cfRule type="expression" dxfId="52" priority="3">
      <formula>AND(OR($C$18="非落札",$C$18="非応札"),OR($C$20="非落札",$C$20="非応札"))</formula>
    </cfRule>
  </conditionalFormatting>
  <conditionalFormatting sqref="C17">
    <cfRule type="expression" dxfId="51" priority="2">
      <formula>$C$16="無"</formula>
    </cfRule>
  </conditionalFormatting>
  <conditionalFormatting sqref="C29">
    <cfRule type="expression" dxfId="50" priority="1">
      <formula>$C$5="差替先掲示板への掲載"</formula>
    </cfRule>
  </conditionalFormatting>
  <dataValidations count="6">
    <dataValidation type="list" allowBlank="1" showInputMessage="1" showErrorMessage="1" sqref="C18 C20 C22" xr:uid="{D44665A2-2C6A-4500-9B4B-4321642BD604}">
      <formula1>"落札,非落札,非応札"</formula1>
    </dataValidation>
    <dataValidation type="list" allowBlank="1" showInputMessage="1" showErrorMessage="1" sqref="C24 C16" xr:uid="{520C6F5B-5E16-445A-97C7-93DA272D8038}">
      <formula1>"有,無"</formula1>
    </dataValidation>
    <dataValidation type="list" allowBlank="1" showInputMessage="1" showErrorMessage="1" sqref="C14" xr:uid="{5643C523-38B4-47FD-B3D0-77F5EB4E1AE9}">
      <formula1>"北海道,東北,東京,中部,北陸,関西,中国,四国,九州"</formula1>
    </dataValidation>
    <dataValidation type="list" allowBlank="1" showInputMessage="1" showErrorMessage="1" sqref="C7" xr:uid="{9D2B954C-78DC-4254-AC80-BFD48747826F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sqref="C5" xr:uid="{868E7344-F4DF-4D18-B74E-0FC0D1BD95EF}">
      <formula1>"差替先掲示板への掲載,電源等差替への申込"</formula1>
    </dataValidation>
    <dataValidation type="whole" allowBlank="1" showInputMessage="1" showErrorMessage="1" sqref="C15 C17 C21 C23 C25 C26" xr:uid="{4FEC38DE-EE7A-468C-B23E-315C4A41D70E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dimension ref="B1:Q187"/>
  <sheetViews>
    <sheetView view="pageBreakPreview" zoomScale="70" zoomScaleNormal="86" zoomScaleSheetLayoutView="70" workbookViewId="0">
      <selection activeCell="D22" sqref="D22"/>
    </sheetView>
  </sheetViews>
  <sheetFormatPr defaultRowHeight="15" x14ac:dyDescent="0.3"/>
  <cols>
    <col min="1" max="1" width="5.6640625" style="25" customWidth="1"/>
    <col min="2" max="2" width="8.88671875" style="25"/>
    <col min="3" max="3" width="28.21875" style="25" bestFit="1" customWidth="1"/>
    <col min="4" max="15" width="10.77734375" style="25" customWidth="1"/>
    <col min="16" max="16" width="8.33203125" style="25" customWidth="1"/>
    <col min="17" max="16384" width="8.88671875" style="25"/>
  </cols>
  <sheetData>
    <row r="1" spans="2:16" ht="16.2" x14ac:dyDescent="0.3">
      <c r="B1" s="101" t="s">
        <v>176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6.2" x14ac:dyDescent="0.3">
      <c r="B2" s="140" t="s">
        <v>145</v>
      </c>
      <c r="C2" s="140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4" spans="2:16" s="29" customFormat="1" ht="19.95" customHeight="1" x14ac:dyDescent="0.2">
      <c r="B4" s="29" t="s">
        <v>124</v>
      </c>
    </row>
    <row r="5" spans="2:16" s="29" customFormat="1" ht="18" customHeight="1" x14ac:dyDescent="0.2">
      <c r="B5" s="119" t="s">
        <v>0</v>
      </c>
      <c r="C5" s="119"/>
      <c r="D5" s="119" t="s">
        <v>20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28" t="s">
        <v>1</v>
      </c>
    </row>
    <row r="6" spans="2:16" s="29" customFormat="1" ht="18" customHeight="1" x14ac:dyDescent="0.3">
      <c r="B6" s="119" t="s">
        <v>2</v>
      </c>
      <c r="C6" s="119"/>
      <c r="D6" s="136" t="str">
        <f>IF('入力欄(基本情報)'!C13="","",'入力欄(基本情報)'!C13)</f>
        <v/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8"/>
      <c r="P6" s="38"/>
    </row>
    <row r="7" spans="2:16" s="29" customFormat="1" ht="18" customHeight="1" x14ac:dyDescent="0.3">
      <c r="B7" s="119" t="s">
        <v>3</v>
      </c>
      <c r="C7" s="119"/>
      <c r="D7" s="139" t="str">
        <f>IF('入力欄(基本情報)'!C10="","",'入力欄(基本情報)'!C10)</f>
        <v>安定電源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38"/>
    </row>
    <row r="8" spans="2:16" s="29" customFormat="1" ht="18" customHeight="1" x14ac:dyDescent="0.3">
      <c r="B8" s="119" t="s">
        <v>4</v>
      </c>
      <c r="C8" s="119"/>
      <c r="D8" s="139" t="str">
        <f>IF('入力欄(基本情報)'!C11="","",'入力欄(基本情報)'!C11)</f>
        <v>揚水（純揚水）、蓄電池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38"/>
    </row>
    <row r="9" spans="2:16" s="29" customFormat="1" ht="18" customHeight="1" x14ac:dyDescent="0.3">
      <c r="B9" s="119" t="s">
        <v>5</v>
      </c>
      <c r="C9" s="119"/>
      <c r="D9" s="139" t="str">
        <f>IF('入力欄(基本情報)'!C14="","",'入力欄(基本情報)'!C14)</f>
        <v/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38"/>
    </row>
    <row r="10" spans="2:16" s="29" customFormat="1" ht="18" customHeight="1" x14ac:dyDescent="0.2">
      <c r="B10" s="119" t="s">
        <v>6</v>
      </c>
      <c r="C10" s="119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39" t="s">
        <v>19</v>
      </c>
    </row>
    <row r="11" spans="2:16" s="29" customFormat="1" ht="18" customHeight="1" x14ac:dyDescent="0.2">
      <c r="B11" s="110" t="s">
        <v>146</v>
      </c>
      <c r="C11" s="111"/>
      <c r="D11" s="28" t="s">
        <v>7</v>
      </c>
      <c r="E11" s="28" t="s">
        <v>166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148</v>
      </c>
      <c r="M11" s="28" t="s">
        <v>16</v>
      </c>
      <c r="N11" s="28" t="s">
        <v>17</v>
      </c>
      <c r="O11" s="28" t="s">
        <v>18</v>
      </c>
      <c r="P11" s="39"/>
    </row>
    <row r="12" spans="2:16" s="29" customFormat="1" ht="18" customHeight="1" x14ac:dyDescent="0.2">
      <c r="B12" s="112"/>
      <c r="C12" s="11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39" t="s">
        <v>147</v>
      </c>
    </row>
    <row r="13" spans="2:16" s="29" customFormat="1" ht="18" customHeight="1" x14ac:dyDescent="0.3">
      <c r="B13" s="119" t="s">
        <v>38</v>
      </c>
      <c r="C13" s="119"/>
      <c r="D13" s="28" t="s">
        <v>161</v>
      </c>
      <c r="E13" s="28" t="s">
        <v>8</v>
      </c>
      <c r="F13" s="28" t="s">
        <v>9</v>
      </c>
      <c r="G13" s="28" t="s">
        <v>10</v>
      </c>
      <c r="H13" s="28" t="s">
        <v>11</v>
      </c>
      <c r="I13" s="28" t="s">
        <v>12</v>
      </c>
      <c r="J13" s="28" t="s">
        <v>13</v>
      </c>
      <c r="K13" s="28" t="s">
        <v>14</v>
      </c>
      <c r="L13" s="28" t="s">
        <v>15</v>
      </c>
      <c r="M13" s="28" t="s">
        <v>16</v>
      </c>
      <c r="N13" s="28" t="s">
        <v>17</v>
      </c>
      <c r="O13" s="28" t="s">
        <v>18</v>
      </c>
      <c r="P13" s="38"/>
    </row>
    <row r="14" spans="2:16" s="29" customFormat="1" ht="18" customHeight="1" x14ac:dyDescent="0.2">
      <c r="B14" s="119"/>
      <c r="C14" s="119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39" t="s">
        <v>19</v>
      </c>
    </row>
    <row r="15" spans="2:16" s="29" customFormat="1" ht="18" hidden="1" customHeight="1" x14ac:dyDescent="0.2">
      <c r="B15" s="114" t="s">
        <v>160</v>
      </c>
      <c r="C15" s="115"/>
      <c r="D15" s="73">
        <f>ROUND(D14,0)</f>
        <v>0</v>
      </c>
      <c r="E15" s="73">
        <f t="shared" ref="E15:O15" si="0">ROUND(E14,0)</f>
        <v>0</v>
      </c>
      <c r="F15" s="73">
        <f t="shared" si="0"/>
        <v>0</v>
      </c>
      <c r="G15" s="73">
        <f t="shared" si="0"/>
        <v>0</v>
      </c>
      <c r="H15" s="73">
        <f t="shared" si="0"/>
        <v>0</v>
      </c>
      <c r="I15" s="73">
        <f t="shared" si="0"/>
        <v>0</v>
      </c>
      <c r="J15" s="73">
        <f t="shared" si="0"/>
        <v>0</v>
      </c>
      <c r="K15" s="73">
        <f t="shared" si="0"/>
        <v>0</v>
      </c>
      <c r="L15" s="73">
        <f t="shared" si="0"/>
        <v>0</v>
      </c>
      <c r="M15" s="73">
        <f t="shared" si="0"/>
        <v>0</v>
      </c>
      <c r="N15" s="73">
        <f t="shared" si="0"/>
        <v>0</v>
      </c>
      <c r="O15" s="73">
        <f t="shared" si="0"/>
        <v>0</v>
      </c>
      <c r="P15" s="39"/>
    </row>
    <row r="16" spans="2:16" s="29" customFormat="1" ht="18" customHeight="1" x14ac:dyDescent="0.2">
      <c r="B16" s="110" t="s">
        <v>141</v>
      </c>
      <c r="C16" s="111"/>
      <c r="D16" s="28" t="s">
        <v>7</v>
      </c>
      <c r="E16" s="28" t="s">
        <v>8</v>
      </c>
      <c r="F16" s="28" t="s">
        <v>9</v>
      </c>
      <c r="G16" s="28" t="s">
        <v>10</v>
      </c>
      <c r="H16" s="28" t="s">
        <v>11</v>
      </c>
      <c r="I16" s="28" t="s">
        <v>12</v>
      </c>
      <c r="J16" s="28" t="s">
        <v>13</v>
      </c>
      <c r="K16" s="28" t="s">
        <v>14</v>
      </c>
      <c r="L16" s="28" t="s">
        <v>15</v>
      </c>
      <c r="M16" s="28" t="s">
        <v>16</v>
      </c>
      <c r="N16" s="28" t="s">
        <v>17</v>
      </c>
      <c r="O16" s="28" t="s">
        <v>18</v>
      </c>
      <c r="P16" s="39"/>
    </row>
    <row r="17" spans="2:16" s="29" customFormat="1" ht="18" customHeight="1" x14ac:dyDescent="0.2">
      <c r="B17" s="112"/>
      <c r="C17" s="113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39" t="s">
        <v>51</v>
      </c>
    </row>
    <row r="18" spans="2:16" s="29" customFormat="1" ht="18" hidden="1" customHeight="1" x14ac:dyDescent="0.2">
      <c r="B18" s="114" t="s">
        <v>160</v>
      </c>
      <c r="C18" s="115"/>
      <c r="D18" s="74">
        <f>ROUND(D17,0)</f>
        <v>0</v>
      </c>
      <c r="E18" s="74">
        <f t="shared" ref="E18:O18" si="1">ROUND(E17,0)</f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4">
        <f t="shared" si="1"/>
        <v>0</v>
      </c>
      <c r="J18" s="74">
        <f t="shared" si="1"/>
        <v>0</v>
      </c>
      <c r="K18" s="74">
        <f t="shared" si="1"/>
        <v>0</v>
      </c>
      <c r="L18" s="74">
        <f t="shared" si="1"/>
        <v>0</v>
      </c>
      <c r="M18" s="74">
        <f t="shared" si="1"/>
        <v>0</v>
      </c>
      <c r="N18" s="74">
        <f t="shared" si="1"/>
        <v>0</v>
      </c>
      <c r="O18" s="74">
        <f t="shared" si="1"/>
        <v>0</v>
      </c>
      <c r="P18" s="39"/>
    </row>
    <row r="19" spans="2:16" s="29" customFormat="1" ht="18" customHeight="1" x14ac:dyDescent="0.2">
      <c r="B19" s="110" t="s">
        <v>142</v>
      </c>
      <c r="C19" s="111"/>
      <c r="D19" s="28" t="s">
        <v>7</v>
      </c>
      <c r="E19" s="28" t="s">
        <v>8</v>
      </c>
      <c r="F19" s="28" t="s">
        <v>9</v>
      </c>
      <c r="G19" s="28" t="s">
        <v>10</v>
      </c>
      <c r="H19" s="28" t="s">
        <v>11</v>
      </c>
      <c r="I19" s="28" t="s">
        <v>12</v>
      </c>
      <c r="J19" s="28" t="s">
        <v>13</v>
      </c>
      <c r="K19" s="28" t="s">
        <v>14</v>
      </c>
      <c r="L19" s="28" t="s">
        <v>15</v>
      </c>
      <c r="M19" s="28" t="s">
        <v>16</v>
      </c>
      <c r="N19" s="28" t="s">
        <v>17</v>
      </c>
      <c r="O19" s="28" t="s">
        <v>18</v>
      </c>
      <c r="P19" s="39"/>
    </row>
    <row r="20" spans="2:16" s="29" customFormat="1" ht="18" customHeight="1" x14ac:dyDescent="0.2">
      <c r="B20" s="112"/>
      <c r="C20" s="113"/>
      <c r="D20" s="40">
        <f>D14*D17</f>
        <v>0</v>
      </c>
      <c r="E20" s="40">
        <f t="shared" ref="E20:O20" si="2">E14*E17</f>
        <v>0</v>
      </c>
      <c r="F20" s="40">
        <f t="shared" si="2"/>
        <v>0</v>
      </c>
      <c r="G20" s="40">
        <f t="shared" si="2"/>
        <v>0</v>
      </c>
      <c r="H20" s="40">
        <f t="shared" si="2"/>
        <v>0</v>
      </c>
      <c r="I20" s="40">
        <f t="shared" si="2"/>
        <v>0</v>
      </c>
      <c r="J20" s="40">
        <f t="shared" si="2"/>
        <v>0</v>
      </c>
      <c r="K20" s="40">
        <f t="shared" si="2"/>
        <v>0</v>
      </c>
      <c r="L20" s="40">
        <f t="shared" si="2"/>
        <v>0</v>
      </c>
      <c r="M20" s="40">
        <f t="shared" si="2"/>
        <v>0</v>
      </c>
      <c r="N20" s="40">
        <f t="shared" si="2"/>
        <v>0</v>
      </c>
      <c r="O20" s="40">
        <f t="shared" si="2"/>
        <v>0</v>
      </c>
      <c r="P20" s="39" t="s">
        <v>50</v>
      </c>
    </row>
    <row r="21" spans="2:16" s="29" customFormat="1" ht="18" customHeight="1" x14ac:dyDescent="0.2">
      <c r="B21" s="110" t="s">
        <v>143</v>
      </c>
      <c r="C21" s="111"/>
      <c r="D21" s="28" t="s">
        <v>7</v>
      </c>
      <c r="E21" s="28" t="s">
        <v>8</v>
      </c>
      <c r="F21" s="28" t="s">
        <v>9</v>
      </c>
      <c r="G21" s="28" t="s">
        <v>10</v>
      </c>
      <c r="H21" s="28" t="s">
        <v>11</v>
      </c>
      <c r="I21" s="28" t="s">
        <v>12</v>
      </c>
      <c r="J21" s="28" t="s">
        <v>13</v>
      </c>
      <c r="K21" s="28" t="s">
        <v>14</v>
      </c>
      <c r="L21" s="28" t="s">
        <v>15</v>
      </c>
      <c r="M21" s="28" t="s">
        <v>16</v>
      </c>
      <c r="N21" s="28" t="s">
        <v>17</v>
      </c>
      <c r="O21" s="28" t="s">
        <v>18</v>
      </c>
      <c r="P21" s="39"/>
    </row>
    <row r="22" spans="2:16" s="29" customFormat="1" ht="18" customHeight="1" x14ac:dyDescent="0.2">
      <c r="B22" s="112"/>
      <c r="C22" s="113"/>
      <c r="D22" s="41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41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41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41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41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41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41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41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41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41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41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41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39" t="s">
        <v>52</v>
      </c>
    </row>
    <row r="23" spans="2:16" s="29" customFormat="1" ht="18" customHeight="1" x14ac:dyDescent="0.2">
      <c r="B23" s="122" t="s">
        <v>151</v>
      </c>
      <c r="C23" s="111"/>
      <c r="D23" s="59" t="s">
        <v>7</v>
      </c>
      <c r="E23" s="59" t="s">
        <v>8</v>
      </c>
      <c r="F23" s="59" t="s">
        <v>9</v>
      </c>
      <c r="G23" s="59" t="s">
        <v>10</v>
      </c>
      <c r="H23" s="59" t="s">
        <v>11</v>
      </c>
      <c r="I23" s="59" t="s">
        <v>12</v>
      </c>
      <c r="J23" s="59" t="s">
        <v>13</v>
      </c>
      <c r="K23" s="59" t="s">
        <v>14</v>
      </c>
      <c r="L23" s="59" t="s">
        <v>15</v>
      </c>
      <c r="M23" s="59" t="s">
        <v>16</v>
      </c>
      <c r="N23" s="59" t="s">
        <v>17</v>
      </c>
      <c r="O23" s="59" t="s">
        <v>18</v>
      </c>
      <c r="P23" s="39"/>
    </row>
    <row r="24" spans="2:16" s="29" customFormat="1" ht="18" customHeight="1" x14ac:dyDescent="0.2">
      <c r="B24" s="112"/>
      <c r="C24" s="113"/>
      <c r="D24" s="62">
        <f>ROUND(1000*'計算用(差替先差替可能容量)'!K52,0)</f>
        <v>0</v>
      </c>
      <c r="E24" s="62">
        <f>ROUND(1000*'計算用(差替先差替可能容量)'!K53,0)</f>
        <v>0</v>
      </c>
      <c r="F24" s="62">
        <f>ROUND(1000*'計算用(差替先差替可能容量)'!K54,0)</f>
        <v>0</v>
      </c>
      <c r="G24" s="62">
        <f>ROUND(1000*'計算用(差替先差替可能容量)'!K55,0)</f>
        <v>0</v>
      </c>
      <c r="H24" s="62">
        <f>ROUND(1000*'計算用(差替先差替可能容量)'!K56,0)</f>
        <v>0</v>
      </c>
      <c r="I24" s="62">
        <f>ROUND(1000*'計算用(差替先差替可能容量)'!K57,0)</f>
        <v>0</v>
      </c>
      <c r="J24" s="62">
        <f>ROUND(1000*'計算用(差替先差替可能容量)'!K58,0)</f>
        <v>0</v>
      </c>
      <c r="K24" s="62">
        <f>ROUND(1000*'計算用(差替先差替可能容量)'!K59,0)</f>
        <v>0</v>
      </c>
      <c r="L24" s="62">
        <f>ROUND(1000*'計算用(差替先差替可能容量)'!K60,0)</f>
        <v>0</v>
      </c>
      <c r="M24" s="62">
        <f>ROUND(1000*'計算用(差替先差替可能容量)'!K61,0)</f>
        <v>0</v>
      </c>
      <c r="N24" s="62">
        <f>ROUND(1000*'計算用(差替先差替可能容量)'!K62,0)</f>
        <v>0</v>
      </c>
      <c r="O24" s="62">
        <f>ROUND(1000*'計算用(差替先差替可能容量)'!K63,0)</f>
        <v>0</v>
      </c>
      <c r="P24" s="39" t="s">
        <v>152</v>
      </c>
    </row>
    <row r="25" spans="2:16" s="29" customFormat="1" ht="34.950000000000003" customHeight="1" x14ac:dyDescent="0.2">
      <c r="B25" s="120" t="s">
        <v>149</v>
      </c>
      <c r="C25" s="119"/>
      <c r="D25" s="134">
        <f>ROUND('計算用(差替先差替可能容量)'!B97,0)</f>
        <v>0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39" t="s">
        <v>19</v>
      </c>
    </row>
    <row r="26" spans="2:16" s="29" customFormat="1" ht="18" customHeight="1" x14ac:dyDescent="0.2"/>
    <row r="27" spans="2:16" s="29" customFormat="1" ht="18" customHeight="1" x14ac:dyDescent="0.2">
      <c r="B27" s="29" t="s">
        <v>125</v>
      </c>
    </row>
    <row r="28" spans="2:16" s="29" customFormat="1" ht="18" customHeight="1" x14ac:dyDescent="0.2">
      <c r="B28" s="30" t="s">
        <v>126</v>
      </c>
      <c r="C28" s="28" t="s">
        <v>0</v>
      </c>
      <c r="D28" s="119" t="s">
        <v>20</v>
      </c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28" t="s">
        <v>1</v>
      </c>
    </row>
    <row r="29" spans="2:16" s="29" customFormat="1" ht="18" customHeight="1" x14ac:dyDescent="0.2">
      <c r="B29" s="126" t="s">
        <v>127</v>
      </c>
      <c r="C29" s="28" t="s">
        <v>128</v>
      </c>
      <c r="D29" s="107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32"/>
    </row>
    <row r="30" spans="2:16" s="29" customFormat="1" ht="18" customHeight="1" x14ac:dyDescent="0.2">
      <c r="B30" s="127"/>
      <c r="C30" s="28" t="s">
        <v>129</v>
      </c>
      <c r="D30" s="107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32"/>
    </row>
    <row r="31" spans="2:16" s="29" customFormat="1" ht="18" customHeight="1" x14ac:dyDescent="0.2">
      <c r="B31" s="127"/>
      <c r="C31" s="76" t="s">
        <v>164</v>
      </c>
      <c r="D31" s="107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  <c r="P31" s="80"/>
    </row>
    <row r="32" spans="2:16" s="29" customFormat="1" ht="18" customHeight="1" x14ac:dyDescent="0.3">
      <c r="B32" s="127"/>
      <c r="C32" s="132" t="s">
        <v>153</v>
      </c>
      <c r="D32" s="28" t="s">
        <v>7</v>
      </c>
      <c r="E32" s="28" t="s">
        <v>8</v>
      </c>
      <c r="F32" s="28" t="s">
        <v>9</v>
      </c>
      <c r="G32" s="28" t="s">
        <v>10</v>
      </c>
      <c r="H32" s="28" t="s">
        <v>11</v>
      </c>
      <c r="I32" s="28" t="s">
        <v>12</v>
      </c>
      <c r="J32" s="28" t="s">
        <v>13</v>
      </c>
      <c r="K32" s="28" t="s">
        <v>14</v>
      </c>
      <c r="L32" s="28" t="s">
        <v>15</v>
      </c>
      <c r="M32" s="28" t="s">
        <v>16</v>
      </c>
      <c r="N32" s="28" t="s">
        <v>17</v>
      </c>
      <c r="O32" s="28" t="s">
        <v>18</v>
      </c>
      <c r="P32" s="38"/>
    </row>
    <row r="33" spans="2:17" s="29" customFormat="1" ht="18" customHeight="1" x14ac:dyDescent="0.2">
      <c r="B33" s="127"/>
      <c r="C33" s="12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39" t="s">
        <v>19</v>
      </c>
    </row>
    <row r="34" spans="2:17" s="29" customFormat="1" hidden="1" x14ac:dyDescent="0.2">
      <c r="B34" s="127"/>
      <c r="C34" s="75" t="s">
        <v>160</v>
      </c>
      <c r="D34" s="73">
        <f>ROUND(D33,0)</f>
        <v>0</v>
      </c>
      <c r="E34" s="73">
        <f t="shared" ref="E34:O34" si="3">ROUND(E33,0)</f>
        <v>0</v>
      </c>
      <c r="F34" s="73">
        <f t="shared" si="3"/>
        <v>0</v>
      </c>
      <c r="G34" s="73">
        <f t="shared" si="3"/>
        <v>0</v>
      </c>
      <c r="H34" s="73">
        <f t="shared" si="3"/>
        <v>0</v>
      </c>
      <c r="I34" s="73">
        <f t="shared" si="3"/>
        <v>0</v>
      </c>
      <c r="J34" s="73">
        <f t="shared" si="3"/>
        <v>0</v>
      </c>
      <c r="K34" s="73">
        <f t="shared" si="3"/>
        <v>0</v>
      </c>
      <c r="L34" s="73">
        <f t="shared" si="3"/>
        <v>0</v>
      </c>
      <c r="M34" s="73">
        <f t="shared" si="3"/>
        <v>0</v>
      </c>
      <c r="N34" s="73">
        <f t="shared" si="3"/>
        <v>0</v>
      </c>
      <c r="O34" s="73">
        <f t="shared" si="3"/>
        <v>0</v>
      </c>
      <c r="P34" s="39"/>
    </row>
    <row r="35" spans="2:17" s="29" customFormat="1" ht="18" customHeight="1" x14ac:dyDescent="0.2">
      <c r="B35" s="127"/>
      <c r="C35" s="132" t="s">
        <v>156</v>
      </c>
      <c r="D35" s="63" t="s">
        <v>7</v>
      </c>
      <c r="E35" s="63" t="s">
        <v>8</v>
      </c>
      <c r="F35" s="63" t="s">
        <v>9</v>
      </c>
      <c r="G35" s="63" t="s">
        <v>10</v>
      </c>
      <c r="H35" s="63" t="s">
        <v>11</v>
      </c>
      <c r="I35" s="63" t="s">
        <v>12</v>
      </c>
      <c r="J35" s="63" t="s">
        <v>13</v>
      </c>
      <c r="K35" s="63" t="s">
        <v>14</v>
      </c>
      <c r="L35" s="63" t="s">
        <v>15</v>
      </c>
      <c r="M35" s="63" t="s">
        <v>16</v>
      </c>
      <c r="N35" s="63" t="s">
        <v>17</v>
      </c>
      <c r="O35" s="63" t="s">
        <v>18</v>
      </c>
      <c r="P35" s="39"/>
    </row>
    <row r="36" spans="2:17" s="29" customFormat="1" ht="18" customHeight="1" x14ac:dyDescent="0.2">
      <c r="B36" s="127"/>
      <c r="C36" s="128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39" t="s">
        <v>19</v>
      </c>
    </row>
    <row r="37" spans="2:17" s="29" customFormat="1" hidden="1" x14ac:dyDescent="0.2">
      <c r="B37" s="127"/>
      <c r="C37" s="80" t="s">
        <v>160</v>
      </c>
      <c r="D37" s="73">
        <f>ROUND(D36,0)</f>
        <v>0</v>
      </c>
      <c r="E37" s="73">
        <f t="shared" ref="E37" si="4">ROUND(E36,0)</f>
        <v>0</v>
      </c>
      <c r="F37" s="73">
        <f t="shared" ref="F37" si="5">ROUND(F36,0)</f>
        <v>0</v>
      </c>
      <c r="G37" s="73">
        <f t="shared" ref="G37" si="6">ROUND(G36,0)</f>
        <v>0</v>
      </c>
      <c r="H37" s="73">
        <f t="shared" ref="H37" si="7">ROUND(H36,0)</f>
        <v>0</v>
      </c>
      <c r="I37" s="73">
        <f t="shared" ref="I37" si="8">ROUND(I36,0)</f>
        <v>0</v>
      </c>
      <c r="J37" s="73">
        <f t="shared" ref="J37" si="9">ROUND(J36,0)</f>
        <v>0</v>
      </c>
      <c r="K37" s="73">
        <f t="shared" ref="K37" si="10">ROUND(K36,0)</f>
        <v>0</v>
      </c>
      <c r="L37" s="73">
        <f t="shared" ref="L37" si="11">ROUND(L36,0)</f>
        <v>0</v>
      </c>
      <c r="M37" s="73">
        <f t="shared" ref="M37" si="12">ROUND(M36,0)</f>
        <v>0</v>
      </c>
      <c r="N37" s="73">
        <f t="shared" ref="N37" si="13">ROUND(N36,0)</f>
        <v>0</v>
      </c>
      <c r="O37" s="73">
        <f t="shared" ref="O37" si="14">ROUND(O36,0)</f>
        <v>0</v>
      </c>
      <c r="P37" s="39"/>
    </row>
    <row r="38" spans="2:17" s="29" customFormat="1" hidden="1" x14ac:dyDescent="0.2">
      <c r="B38" s="127"/>
      <c r="C38" s="75" t="s">
        <v>165</v>
      </c>
      <c r="D38" s="77">
        <f t="shared" ref="D38:O38" si="15">IF($D31="安定電源（純揚水のみ）",D34,D37)</f>
        <v>0</v>
      </c>
      <c r="E38" s="77">
        <f t="shared" si="15"/>
        <v>0</v>
      </c>
      <c r="F38" s="77">
        <f t="shared" si="15"/>
        <v>0</v>
      </c>
      <c r="G38" s="77">
        <f t="shared" si="15"/>
        <v>0</v>
      </c>
      <c r="H38" s="77">
        <f t="shared" si="15"/>
        <v>0</v>
      </c>
      <c r="I38" s="77">
        <f t="shared" si="15"/>
        <v>0</v>
      </c>
      <c r="J38" s="77">
        <f t="shared" si="15"/>
        <v>0</v>
      </c>
      <c r="K38" s="77">
        <f t="shared" si="15"/>
        <v>0</v>
      </c>
      <c r="L38" s="77">
        <f t="shared" si="15"/>
        <v>0</v>
      </c>
      <c r="M38" s="77">
        <f t="shared" si="15"/>
        <v>0</v>
      </c>
      <c r="N38" s="77">
        <f t="shared" si="15"/>
        <v>0</v>
      </c>
      <c r="O38" s="77">
        <f t="shared" si="15"/>
        <v>0</v>
      </c>
      <c r="P38" s="39"/>
    </row>
    <row r="39" spans="2:17" s="29" customFormat="1" ht="34.950000000000003" customHeight="1" x14ac:dyDescent="0.2">
      <c r="B39" s="127"/>
      <c r="C39" s="42" t="s">
        <v>154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39" t="s">
        <v>19</v>
      </c>
      <c r="Q39" s="43"/>
    </row>
    <row r="40" spans="2:17" s="29" customFormat="1" ht="18" hidden="1" customHeight="1" x14ac:dyDescent="0.2">
      <c r="B40" s="128"/>
      <c r="C40" s="75" t="s">
        <v>160</v>
      </c>
      <c r="D40" s="129">
        <f>ROUND(D39,0)</f>
        <v>0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1"/>
      <c r="P40" s="39"/>
      <c r="Q40" s="43"/>
    </row>
    <row r="41" spans="2:17" s="29" customFormat="1" ht="18" customHeight="1" x14ac:dyDescent="0.2">
      <c r="B41" s="126" t="s">
        <v>130</v>
      </c>
      <c r="C41" s="28" t="s">
        <v>128</v>
      </c>
      <c r="D41" s="107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9"/>
      <c r="P41" s="32"/>
    </row>
    <row r="42" spans="2:17" s="29" customFormat="1" ht="18" customHeight="1" x14ac:dyDescent="0.2">
      <c r="B42" s="127"/>
      <c r="C42" s="28" t="s">
        <v>129</v>
      </c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32"/>
    </row>
    <row r="43" spans="2:17" s="29" customFormat="1" ht="18" customHeight="1" x14ac:dyDescent="0.2">
      <c r="B43" s="127"/>
      <c r="C43" s="76" t="s">
        <v>164</v>
      </c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80"/>
    </row>
    <row r="44" spans="2:17" s="29" customFormat="1" ht="18" customHeight="1" x14ac:dyDescent="0.3">
      <c r="B44" s="127"/>
      <c r="C44" s="132" t="s">
        <v>153</v>
      </c>
      <c r="D44" s="28" t="s">
        <v>7</v>
      </c>
      <c r="E44" s="28" t="s">
        <v>8</v>
      </c>
      <c r="F44" s="28" t="s">
        <v>9</v>
      </c>
      <c r="G44" s="28" t="s">
        <v>10</v>
      </c>
      <c r="H44" s="28" t="s">
        <v>11</v>
      </c>
      <c r="I44" s="28" t="s">
        <v>12</v>
      </c>
      <c r="J44" s="28" t="s">
        <v>13</v>
      </c>
      <c r="K44" s="28" t="s">
        <v>14</v>
      </c>
      <c r="L44" s="28" t="s">
        <v>15</v>
      </c>
      <c r="M44" s="28" t="s">
        <v>16</v>
      </c>
      <c r="N44" s="28" t="s">
        <v>17</v>
      </c>
      <c r="O44" s="28" t="s">
        <v>18</v>
      </c>
      <c r="P44" s="38"/>
    </row>
    <row r="45" spans="2:17" s="29" customFormat="1" ht="18" customHeight="1" x14ac:dyDescent="0.2">
      <c r="B45" s="127"/>
      <c r="C45" s="128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39" t="s">
        <v>19</v>
      </c>
    </row>
    <row r="46" spans="2:17" s="29" customFormat="1" ht="18" hidden="1" customHeight="1" x14ac:dyDescent="0.2">
      <c r="B46" s="127"/>
      <c r="C46" s="75" t="s">
        <v>160</v>
      </c>
      <c r="D46" s="73">
        <f>ROUND(D45,0)</f>
        <v>0</v>
      </c>
      <c r="E46" s="73">
        <f t="shared" ref="E46" si="16">ROUND(E45,0)</f>
        <v>0</v>
      </c>
      <c r="F46" s="73">
        <f t="shared" ref="F46" si="17">ROUND(F45,0)</f>
        <v>0</v>
      </c>
      <c r="G46" s="73">
        <f t="shared" ref="G46" si="18">ROUND(G45,0)</f>
        <v>0</v>
      </c>
      <c r="H46" s="73">
        <f t="shared" ref="H46" si="19">ROUND(H45,0)</f>
        <v>0</v>
      </c>
      <c r="I46" s="73">
        <f t="shared" ref="I46" si="20">ROUND(I45,0)</f>
        <v>0</v>
      </c>
      <c r="J46" s="73">
        <f t="shared" ref="J46" si="21">ROUND(J45,0)</f>
        <v>0</v>
      </c>
      <c r="K46" s="73">
        <f t="shared" ref="K46" si="22">ROUND(K45,0)</f>
        <v>0</v>
      </c>
      <c r="L46" s="73">
        <f t="shared" ref="L46" si="23">ROUND(L45,0)</f>
        <v>0</v>
      </c>
      <c r="M46" s="73">
        <f t="shared" ref="M46" si="24">ROUND(M45,0)</f>
        <v>0</v>
      </c>
      <c r="N46" s="73">
        <f t="shared" ref="N46" si="25">ROUND(N45,0)</f>
        <v>0</v>
      </c>
      <c r="O46" s="73">
        <f t="shared" ref="O46" si="26">ROUND(O45,0)</f>
        <v>0</v>
      </c>
      <c r="P46" s="39"/>
    </row>
    <row r="47" spans="2:17" s="29" customFormat="1" ht="18" customHeight="1" x14ac:dyDescent="0.2">
      <c r="B47" s="127"/>
      <c r="C47" s="132" t="s">
        <v>156</v>
      </c>
      <c r="D47" s="63" t="s">
        <v>7</v>
      </c>
      <c r="E47" s="63" t="s">
        <v>8</v>
      </c>
      <c r="F47" s="63" t="s">
        <v>9</v>
      </c>
      <c r="G47" s="63" t="s">
        <v>10</v>
      </c>
      <c r="H47" s="63" t="s">
        <v>11</v>
      </c>
      <c r="I47" s="63" t="s">
        <v>12</v>
      </c>
      <c r="J47" s="63" t="s">
        <v>13</v>
      </c>
      <c r="K47" s="63" t="s">
        <v>14</v>
      </c>
      <c r="L47" s="63" t="s">
        <v>15</v>
      </c>
      <c r="M47" s="63" t="s">
        <v>16</v>
      </c>
      <c r="N47" s="63" t="s">
        <v>17</v>
      </c>
      <c r="O47" s="63" t="s">
        <v>18</v>
      </c>
      <c r="P47" s="39"/>
    </row>
    <row r="48" spans="2:17" s="29" customFormat="1" ht="18" customHeight="1" x14ac:dyDescent="0.2">
      <c r="B48" s="127"/>
      <c r="C48" s="128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39" t="s">
        <v>19</v>
      </c>
    </row>
    <row r="49" spans="2:16" s="29" customFormat="1" ht="18" hidden="1" customHeight="1" x14ac:dyDescent="0.2">
      <c r="B49" s="127"/>
      <c r="C49" s="80" t="s">
        <v>160</v>
      </c>
      <c r="D49" s="73">
        <f t="shared" ref="D49:O49" si="27">ROUND(D48,0)</f>
        <v>0</v>
      </c>
      <c r="E49" s="73">
        <f t="shared" si="27"/>
        <v>0</v>
      </c>
      <c r="F49" s="73">
        <f t="shared" si="27"/>
        <v>0</v>
      </c>
      <c r="G49" s="73">
        <f t="shared" si="27"/>
        <v>0</v>
      </c>
      <c r="H49" s="73">
        <f t="shared" si="27"/>
        <v>0</v>
      </c>
      <c r="I49" s="73">
        <f t="shared" si="27"/>
        <v>0</v>
      </c>
      <c r="J49" s="73">
        <f t="shared" si="27"/>
        <v>0</v>
      </c>
      <c r="K49" s="73">
        <f t="shared" si="27"/>
        <v>0</v>
      </c>
      <c r="L49" s="73">
        <f t="shared" si="27"/>
        <v>0</v>
      </c>
      <c r="M49" s="73">
        <f t="shared" si="27"/>
        <v>0</v>
      </c>
      <c r="N49" s="73">
        <f t="shared" si="27"/>
        <v>0</v>
      </c>
      <c r="O49" s="73">
        <f t="shared" si="27"/>
        <v>0</v>
      </c>
      <c r="P49" s="39"/>
    </row>
    <row r="50" spans="2:16" s="29" customFormat="1" ht="18" hidden="1" customHeight="1" x14ac:dyDescent="0.2">
      <c r="B50" s="127"/>
      <c r="C50" s="75" t="s">
        <v>165</v>
      </c>
      <c r="D50" s="77">
        <f t="shared" ref="D50:O50" si="28">IF($D43="安定電源（純揚水のみ）",D46,D49)</f>
        <v>0</v>
      </c>
      <c r="E50" s="77">
        <f t="shared" si="28"/>
        <v>0</v>
      </c>
      <c r="F50" s="77">
        <f t="shared" si="28"/>
        <v>0</v>
      </c>
      <c r="G50" s="77">
        <f t="shared" si="28"/>
        <v>0</v>
      </c>
      <c r="H50" s="77">
        <f t="shared" si="28"/>
        <v>0</v>
      </c>
      <c r="I50" s="77">
        <f t="shared" si="28"/>
        <v>0</v>
      </c>
      <c r="J50" s="77">
        <f t="shared" si="28"/>
        <v>0</v>
      </c>
      <c r="K50" s="77">
        <f t="shared" si="28"/>
        <v>0</v>
      </c>
      <c r="L50" s="77">
        <f t="shared" si="28"/>
        <v>0</v>
      </c>
      <c r="M50" s="77">
        <f t="shared" si="28"/>
        <v>0</v>
      </c>
      <c r="N50" s="77">
        <f t="shared" si="28"/>
        <v>0</v>
      </c>
      <c r="O50" s="77">
        <f t="shared" si="28"/>
        <v>0</v>
      </c>
      <c r="P50" s="39"/>
    </row>
    <row r="51" spans="2:16" s="29" customFormat="1" ht="34.950000000000003" customHeight="1" x14ac:dyDescent="0.2">
      <c r="B51" s="127"/>
      <c r="C51" s="61" t="s">
        <v>154</v>
      </c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39" t="s">
        <v>19</v>
      </c>
    </row>
    <row r="52" spans="2:16" s="29" customFormat="1" ht="18" hidden="1" customHeight="1" x14ac:dyDescent="0.2">
      <c r="B52" s="128"/>
      <c r="C52" s="75" t="s">
        <v>160</v>
      </c>
      <c r="D52" s="129">
        <f>ROUND(D51,0)</f>
        <v>0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1"/>
      <c r="P52" s="39"/>
    </row>
    <row r="53" spans="2:16" s="29" customFormat="1" ht="18" customHeight="1" x14ac:dyDescent="0.2">
      <c r="B53" s="126" t="s">
        <v>131</v>
      </c>
      <c r="C53" s="28" t="s">
        <v>128</v>
      </c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9"/>
      <c r="P53" s="32"/>
    </row>
    <row r="54" spans="2:16" s="29" customFormat="1" ht="18" customHeight="1" x14ac:dyDescent="0.2">
      <c r="B54" s="127"/>
      <c r="C54" s="28" t="s">
        <v>129</v>
      </c>
      <c r="D54" s="107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  <c r="P54" s="32"/>
    </row>
    <row r="55" spans="2:16" s="29" customFormat="1" ht="18" customHeight="1" x14ac:dyDescent="0.2">
      <c r="B55" s="127"/>
      <c r="C55" s="76" t="s">
        <v>164</v>
      </c>
      <c r="D55" s="107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9"/>
      <c r="P55" s="80"/>
    </row>
    <row r="56" spans="2:16" s="29" customFormat="1" ht="18" customHeight="1" x14ac:dyDescent="0.3">
      <c r="B56" s="127"/>
      <c r="C56" s="132" t="s">
        <v>153</v>
      </c>
      <c r="D56" s="28" t="s">
        <v>7</v>
      </c>
      <c r="E56" s="28" t="s">
        <v>8</v>
      </c>
      <c r="F56" s="28" t="s">
        <v>9</v>
      </c>
      <c r="G56" s="28" t="s">
        <v>10</v>
      </c>
      <c r="H56" s="28" t="s">
        <v>11</v>
      </c>
      <c r="I56" s="28" t="s">
        <v>12</v>
      </c>
      <c r="J56" s="28" t="s">
        <v>13</v>
      </c>
      <c r="K56" s="28" t="s">
        <v>14</v>
      </c>
      <c r="L56" s="28" t="s">
        <v>15</v>
      </c>
      <c r="M56" s="28" t="s">
        <v>16</v>
      </c>
      <c r="N56" s="28" t="s">
        <v>17</v>
      </c>
      <c r="O56" s="28" t="s">
        <v>18</v>
      </c>
      <c r="P56" s="38"/>
    </row>
    <row r="57" spans="2:16" s="29" customFormat="1" ht="18" customHeight="1" x14ac:dyDescent="0.2">
      <c r="B57" s="127"/>
      <c r="C57" s="128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39" t="s">
        <v>19</v>
      </c>
    </row>
    <row r="58" spans="2:16" s="29" customFormat="1" ht="18" hidden="1" customHeight="1" x14ac:dyDescent="0.2">
      <c r="B58" s="127"/>
      <c r="C58" s="75" t="s">
        <v>160</v>
      </c>
      <c r="D58" s="73">
        <f>ROUND(D57,0)</f>
        <v>0</v>
      </c>
      <c r="E58" s="73">
        <f t="shared" ref="E58" si="29">ROUND(E57,0)</f>
        <v>0</v>
      </c>
      <c r="F58" s="73">
        <f t="shared" ref="F58" si="30">ROUND(F57,0)</f>
        <v>0</v>
      </c>
      <c r="G58" s="73">
        <f t="shared" ref="G58" si="31">ROUND(G57,0)</f>
        <v>0</v>
      </c>
      <c r="H58" s="73">
        <f t="shared" ref="H58" si="32">ROUND(H57,0)</f>
        <v>0</v>
      </c>
      <c r="I58" s="73">
        <f t="shared" ref="I58" si="33">ROUND(I57,0)</f>
        <v>0</v>
      </c>
      <c r="J58" s="73">
        <f t="shared" ref="J58" si="34">ROUND(J57,0)</f>
        <v>0</v>
      </c>
      <c r="K58" s="73">
        <f t="shared" ref="K58" si="35">ROUND(K57,0)</f>
        <v>0</v>
      </c>
      <c r="L58" s="73">
        <f t="shared" ref="L58" si="36">ROUND(L57,0)</f>
        <v>0</v>
      </c>
      <c r="M58" s="73">
        <f t="shared" ref="M58" si="37">ROUND(M57,0)</f>
        <v>0</v>
      </c>
      <c r="N58" s="73">
        <f t="shared" ref="N58" si="38">ROUND(N57,0)</f>
        <v>0</v>
      </c>
      <c r="O58" s="73">
        <f t="shared" ref="O58" si="39">ROUND(O57,0)</f>
        <v>0</v>
      </c>
      <c r="P58" s="39"/>
    </row>
    <row r="59" spans="2:16" s="29" customFormat="1" ht="18" customHeight="1" x14ac:dyDescent="0.2">
      <c r="B59" s="127"/>
      <c r="C59" s="132" t="s">
        <v>156</v>
      </c>
      <c r="D59" s="63" t="s">
        <v>7</v>
      </c>
      <c r="E59" s="63" t="s">
        <v>8</v>
      </c>
      <c r="F59" s="63" t="s">
        <v>9</v>
      </c>
      <c r="G59" s="63" t="s">
        <v>10</v>
      </c>
      <c r="H59" s="63" t="s">
        <v>11</v>
      </c>
      <c r="I59" s="63" t="s">
        <v>12</v>
      </c>
      <c r="J59" s="63" t="s">
        <v>13</v>
      </c>
      <c r="K59" s="63" t="s">
        <v>14</v>
      </c>
      <c r="L59" s="63" t="s">
        <v>15</v>
      </c>
      <c r="M59" s="63" t="s">
        <v>16</v>
      </c>
      <c r="N59" s="63" t="s">
        <v>17</v>
      </c>
      <c r="O59" s="63" t="s">
        <v>18</v>
      </c>
      <c r="P59" s="39"/>
    </row>
    <row r="60" spans="2:16" s="29" customFormat="1" ht="18" customHeight="1" x14ac:dyDescent="0.2">
      <c r="B60" s="127"/>
      <c r="C60" s="128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39" t="s">
        <v>19</v>
      </c>
    </row>
    <row r="61" spans="2:16" s="29" customFormat="1" ht="18" hidden="1" customHeight="1" x14ac:dyDescent="0.2">
      <c r="B61" s="127"/>
      <c r="C61" s="80" t="s">
        <v>160</v>
      </c>
      <c r="D61" s="73">
        <f>ROUND(D60,0)</f>
        <v>0</v>
      </c>
      <c r="E61" s="73">
        <f t="shared" ref="E61" si="40">ROUND(E60,0)</f>
        <v>0</v>
      </c>
      <c r="F61" s="73">
        <f t="shared" ref="F61" si="41">ROUND(F60,0)</f>
        <v>0</v>
      </c>
      <c r="G61" s="73">
        <f t="shared" ref="G61" si="42">ROUND(G60,0)</f>
        <v>0</v>
      </c>
      <c r="H61" s="73">
        <f t="shared" ref="H61" si="43">ROUND(H60,0)</f>
        <v>0</v>
      </c>
      <c r="I61" s="73">
        <f t="shared" ref="I61" si="44">ROUND(I60,0)</f>
        <v>0</v>
      </c>
      <c r="J61" s="73">
        <f t="shared" ref="J61" si="45">ROUND(J60,0)</f>
        <v>0</v>
      </c>
      <c r="K61" s="73">
        <f t="shared" ref="K61" si="46">ROUND(K60,0)</f>
        <v>0</v>
      </c>
      <c r="L61" s="73">
        <f t="shared" ref="L61" si="47">ROUND(L60,0)</f>
        <v>0</v>
      </c>
      <c r="M61" s="73">
        <f t="shared" ref="M61" si="48">ROUND(M60,0)</f>
        <v>0</v>
      </c>
      <c r="N61" s="73">
        <f t="shared" ref="N61" si="49">ROUND(N60,0)</f>
        <v>0</v>
      </c>
      <c r="O61" s="73">
        <f t="shared" ref="O61" si="50">ROUND(O60,0)</f>
        <v>0</v>
      </c>
      <c r="P61" s="39"/>
    </row>
    <row r="62" spans="2:16" s="29" customFormat="1" ht="18" hidden="1" customHeight="1" x14ac:dyDescent="0.2">
      <c r="B62" s="127"/>
      <c r="C62" s="75" t="s">
        <v>165</v>
      </c>
      <c r="D62" s="77">
        <f t="shared" ref="D62:O62" si="51">IF($D55="安定電源（純揚水のみ）",D58,D61)</f>
        <v>0</v>
      </c>
      <c r="E62" s="77">
        <f t="shared" si="51"/>
        <v>0</v>
      </c>
      <c r="F62" s="77">
        <f t="shared" si="51"/>
        <v>0</v>
      </c>
      <c r="G62" s="77">
        <f t="shared" si="51"/>
        <v>0</v>
      </c>
      <c r="H62" s="77">
        <f t="shared" si="51"/>
        <v>0</v>
      </c>
      <c r="I62" s="77">
        <f t="shared" si="51"/>
        <v>0</v>
      </c>
      <c r="J62" s="77">
        <f t="shared" si="51"/>
        <v>0</v>
      </c>
      <c r="K62" s="77">
        <f t="shared" si="51"/>
        <v>0</v>
      </c>
      <c r="L62" s="77">
        <f t="shared" si="51"/>
        <v>0</v>
      </c>
      <c r="M62" s="77">
        <f t="shared" si="51"/>
        <v>0</v>
      </c>
      <c r="N62" s="77">
        <f t="shared" si="51"/>
        <v>0</v>
      </c>
      <c r="O62" s="77">
        <f t="shared" si="51"/>
        <v>0</v>
      </c>
      <c r="P62" s="39"/>
    </row>
    <row r="63" spans="2:16" s="29" customFormat="1" ht="34.950000000000003" customHeight="1" x14ac:dyDescent="0.2">
      <c r="B63" s="127"/>
      <c r="C63" s="61" t="s">
        <v>154</v>
      </c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39" t="s">
        <v>19</v>
      </c>
    </row>
    <row r="64" spans="2:16" s="29" customFormat="1" ht="18" hidden="1" customHeight="1" x14ac:dyDescent="0.2">
      <c r="B64" s="128"/>
      <c r="C64" s="75" t="s">
        <v>160</v>
      </c>
      <c r="D64" s="129">
        <f>ROUND(D63,0)</f>
        <v>0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1"/>
      <c r="P64" s="39"/>
    </row>
    <row r="65" spans="2:16" s="29" customFormat="1" ht="18" customHeight="1" x14ac:dyDescent="0.2">
      <c r="B65" s="126" t="s">
        <v>132</v>
      </c>
      <c r="C65" s="28" t="s">
        <v>128</v>
      </c>
      <c r="D65" s="107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32"/>
    </row>
    <row r="66" spans="2:16" s="29" customFormat="1" ht="18" customHeight="1" x14ac:dyDescent="0.2">
      <c r="B66" s="127"/>
      <c r="C66" s="28" t="s">
        <v>129</v>
      </c>
      <c r="D66" s="107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9"/>
      <c r="P66" s="32"/>
    </row>
    <row r="67" spans="2:16" s="29" customFormat="1" ht="18" customHeight="1" x14ac:dyDescent="0.2">
      <c r="B67" s="127"/>
      <c r="C67" s="76" t="s">
        <v>164</v>
      </c>
      <c r="D67" s="107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9"/>
      <c r="P67" s="80"/>
    </row>
    <row r="68" spans="2:16" s="29" customFormat="1" ht="18" customHeight="1" x14ac:dyDescent="0.3">
      <c r="B68" s="127"/>
      <c r="C68" s="132" t="s">
        <v>153</v>
      </c>
      <c r="D68" s="28" t="s">
        <v>7</v>
      </c>
      <c r="E68" s="28" t="s">
        <v>8</v>
      </c>
      <c r="F68" s="28" t="s">
        <v>9</v>
      </c>
      <c r="G68" s="28" t="s">
        <v>10</v>
      </c>
      <c r="H68" s="28" t="s">
        <v>11</v>
      </c>
      <c r="I68" s="28" t="s">
        <v>12</v>
      </c>
      <c r="J68" s="28" t="s">
        <v>13</v>
      </c>
      <c r="K68" s="28" t="s">
        <v>14</v>
      </c>
      <c r="L68" s="28" t="s">
        <v>15</v>
      </c>
      <c r="M68" s="28" t="s">
        <v>16</v>
      </c>
      <c r="N68" s="28" t="s">
        <v>17</v>
      </c>
      <c r="O68" s="28" t="s">
        <v>18</v>
      </c>
      <c r="P68" s="38"/>
    </row>
    <row r="69" spans="2:16" s="29" customFormat="1" ht="18" customHeight="1" x14ac:dyDescent="0.2">
      <c r="B69" s="127"/>
      <c r="C69" s="128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39" t="s">
        <v>19</v>
      </c>
    </row>
    <row r="70" spans="2:16" s="29" customFormat="1" ht="18" hidden="1" customHeight="1" x14ac:dyDescent="0.2">
      <c r="B70" s="127"/>
      <c r="C70" s="75" t="s">
        <v>160</v>
      </c>
      <c r="D70" s="73">
        <f>ROUND(D69,0)</f>
        <v>0</v>
      </c>
      <c r="E70" s="73">
        <f t="shared" ref="E70" si="52">ROUND(E69,0)</f>
        <v>0</v>
      </c>
      <c r="F70" s="73">
        <f t="shared" ref="F70" si="53">ROUND(F69,0)</f>
        <v>0</v>
      </c>
      <c r="G70" s="73">
        <f t="shared" ref="G70" si="54">ROUND(G69,0)</f>
        <v>0</v>
      </c>
      <c r="H70" s="73">
        <f t="shared" ref="H70" si="55">ROUND(H69,0)</f>
        <v>0</v>
      </c>
      <c r="I70" s="73">
        <f t="shared" ref="I70" si="56">ROUND(I69,0)</f>
        <v>0</v>
      </c>
      <c r="J70" s="73">
        <f t="shared" ref="J70" si="57">ROUND(J69,0)</f>
        <v>0</v>
      </c>
      <c r="K70" s="73">
        <f t="shared" ref="K70" si="58">ROUND(K69,0)</f>
        <v>0</v>
      </c>
      <c r="L70" s="73">
        <f t="shared" ref="L70" si="59">ROUND(L69,0)</f>
        <v>0</v>
      </c>
      <c r="M70" s="73">
        <f t="shared" ref="M70" si="60">ROUND(M69,0)</f>
        <v>0</v>
      </c>
      <c r="N70" s="73">
        <f t="shared" ref="N70" si="61">ROUND(N69,0)</f>
        <v>0</v>
      </c>
      <c r="O70" s="73">
        <f t="shared" ref="O70" si="62">ROUND(O69,0)</f>
        <v>0</v>
      </c>
      <c r="P70" s="39"/>
    </row>
    <row r="71" spans="2:16" s="29" customFormat="1" ht="18" customHeight="1" x14ac:dyDescent="0.2">
      <c r="B71" s="127"/>
      <c r="C71" s="132" t="s">
        <v>156</v>
      </c>
      <c r="D71" s="63" t="s">
        <v>7</v>
      </c>
      <c r="E71" s="63" t="s">
        <v>8</v>
      </c>
      <c r="F71" s="63" t="s">
        <v>9</v>
      </c>
      <c r="G71" s="63" t="s">
        <v>10</v>
      </c>
      <c r="H71" s="63" t="s">
        <v>11</v>
      </c>
      <c r="I71" s="63" t="s">
        <v>12</v>
      </c>
      <c r="J71" s="63" t="s">
        <v>13</v>
      </c>
      <c r="K71" s="63" t="s">
        <v>14</v>
      </c>
      <c r="L71" s="63" t="s">
        <v>15</v>
      </c>
      <c r="M71" s="63" t="s">
        <v>16</v>
      </c>
      <c r="N71" s="63" t="s">
        <v>17</v>
      </c>
      <c r="O71" s="63" t="s">
        <v>18</v>
      </c>
      <c r="P71" s="39"/>
    </row>
    <row r="72" spans="2:16" s="29" customFormat="1" ht="18" customHeight="1" x14ac:dyDescent="0.2">
      <c r="B72" s="127"/>
      <c r="C72" s="128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39" t="s">
        <v>19</v>
      </c>
    </row>
    <row r="73" spans="2:16" s="29" customFormat="1" ht="18" hidden="1" customHeight="1" x14ac:dyDescent="0.2">
      <c r="B73" s="127"/>
      <c r="C73" s="80" t="s">
        <v>160</v>
      </c>
      <c r="D73" s="73">
        <f>ROUND(D72,0)</f>
        <v>0</v>
      </c>
      <c r="E73" s="73">
        <f t="shared" ref="E73" si="63">ROUND(E72,0)</f>
        <v>0</v>
      </c>
      <c r="F73" s="73">
        <f t="shared" ref="F73" si="64">ROUND(F72,0)</f>
        <v>0</v>
      </c>
      <c r="G73" s="73">
        <f t="shared" ref="G73" si="65">ROUND(G72,0)</f>
        <v>0</v>
      </c>
      <c r="H73" s="73">
        <f t="shared" ref="H73" si="66">ROUND(H72,0)</f>
        <v>0</v>
      </c>
      <c r="I73" s="73">
        <f t="shared" ref="I73" si="67">ROUND(I72,0)</f>
        <v>0</v>
      </c>
      <c r="J73" s="73">
        <f t="shared" ref="J73" si="68">ROUND(J72,0)</f>
        <v>0</v>
      </c>
      <c r="K73" s="73">
        <f t="shared" ref="K73" si="69">ROUND(K72,0)</f>
        <v>0</v>
      </c>
      <c r="L73" s="73">
        <f t="shared" ref="L73" si="70">ROUND(L72,0)</f>
        <v>0</v>
      </c>
      <c r="M73" s="73">
        <f t="shared" ref="M73" si="71">ROUND(M72,0)</f>
        <v>0</v>
      </c>
      <c r="N73" s="73">
        <f t="shared" ref="N73" si="72">ROUND(N72,0)</f>
        <v>0</v>
      </c>
      <c r="O73" s="73">
        <f t="shared" ref="O73" si="73">ROUND(O72,0)</f>
        <v>0</v>
      </c>
      <c r="P73" s="39"/>
    </row>
    <row r="74" spans="2:16" s="29" customFormat="1" ht="18" hidden="1" customHeight="1" x14ac:dyDescent="0.2">
      <c r="B74" s="127"/>
      <c r="C74" s="75" t="s">
        <v>165</v>
      </c>
      <c r="D74" s="77">
        <f t="shared" ref="D74:O74" si="74">IF($D67="安定電源（純揚水のみ）",D70,D73)</f>
        <v>0</v>
      </c>
      <c r="E74" s="77">
        <f t="shared" si="74"/>
        <v>0</v>
      </c>
      <c r="F74" s="77">
        <f t="shared" si="74"/>
        <v>0</v>
      </c>
      <c r="G74" s="77">
        <f t="shared" si="74"/>
        <v>0</v>
      </c>
      <c r="H74" s="77">
        <f t="shared" si="74"/>
        <v>0</v>
      </c>
      <c r="I74" s="77">
        <f t="shared" si="74"/>
        <v>0</v>
      </c>
      <c r="J74" s="77">
        <f t="shared" si="74"/>
        <v>0</v>
      </c>
      <c r="K74" s="77">
        <f t="shared" si="74"/>
        <v>0</v>
      </c>
      <c r="L74" s="77">
        <f t="shared" si="74"/>
        <v>0</v>
      </c>
      <c r="M74" s="77">
        <f t="shared" si="74"/>
        <v>0</v>
      </c>
      <c r="N74" s="77">
        <f t="shared" si="74"/>
        <v>0</v>
      </c>
      <c r="O74" s="77">
        <f t="shared" si="74"/>
        <v>0</v>
      </c>
      <c r="P74" s="39"/>
    </row>
    <row r="75" spans="2:16" s="29" customFormat="1" ht="34.950000000000003" customHeight="1" x14ac:dyDescent="0.2">
      <c r="B75" s="127"/>
      <c r="C75" s="61" t="s">
        <v>154</v>
      </c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39" t="s">
        <v>19</v>
      </c>
    </row>
    <row r="76" spans="2:16" s="29" customFormat="1" ht="18" hidden="1" customHeight="1" x14ac:dyDescent="0.2">
      <c r="B76" s="128"/>
      <c r="C76" s="75" t="s">
        <v>160</v>
      </c>
      <c r="D76" s="129">
        <f>ROUND(D75,0)</f>
        <v>0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1"/>
      <c r="P76" s="39"/>
    </row>
    <row r="77" spans="2:16" s="29" customFormat="1" ht="18" customHeight="1" x14ac:dyDescent="0.2">
      <c r="B77" s="126" t="s">
        <v>133</v>
      </c>
      <c r="C77" s="28" t="s">
        <v>128</v>
      </c>
      <c r="D77" s="107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9"/>
      <c r="P77" s="32"/>
    </row>
    <row r="78" spans="2:16" s="29" customFormat="1" ht="18" customHeight="1" x14ac:dyDescent="0.2">
      <c r="B78" s="127"/>
      <c r="C78" s="28" t="s">
        <v>129</v>
      </c>
      <c r="D78" s="107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32"/>
    </row>
    <row r="79" spans="2:16" s="29" customFormat="1" ht="18" customHeight="1" x14ac:dyDescent="0.2">
      <c r="B79" s="127"/>
      <c r="C79" s="76" t="s">
        <v>164</v>
      </c>
      <c r="D79" s="107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9"/>
      <c r="P79" s="80"/>
    </row>
    <row r="80" spans="2:16" s="29" customFormat="1" ht="18" customHeight="1" x14ac:dyDescent="0.3">
      <c r="B80" s="127"/>
      <c r="C80" s="132" t="s">
        <v>153</v>
      </c>
      <c r="D80" s="28" t="s">
        <v>7</v>
      </c>
      <c r="E80" s="28" t="s">
        <v>8</v>
      </c>
      <c r="F80" s="28" t="s">
        <v>9</v>
      </c>
      <c r="G80" s="28" t="s">
        <v>10</v>
      </c>
      <c r="H80" s="28" t="s">
        <v>11</v>
      </c>
      <c r="I80" s="28" t="s">
        <v>12</v>
      </c>
      <c r="J80" s="28" t="s">
        <v>13</v>
      </c>
      <c r="K80" s="28" t="s">
        <v>14</v>
      </c>
      <c r="L80" s="28" t="s">
        <v>15</v>
      </c>
      <c r="M80" s="28" t="s">
        <v>16</v>
      </c>
      <c r="N80" s="28" t="s">
        <v>17</v>
      </c>
      <c r="O80" s="28" t="s">
        <v>18</v>
      </c>
      <c r="P80" s="38"/>
    </row>
    <row r="81" spans="2:16" s="29" customFormat="1" ht="18" customHeight="1" x14ac:dyDescent="0.2">
      <c r="B81" s="127"/>
      <c r="C81" s="128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39" t="s">
        <v>19</v>
      </c>
    </row>
    <row r="82" spans="2:16" s="29" customFormat="1" ht="18" hidden="1" customHeight="1" x14ac:dyDescent="0.2">
      <c r="B82" s="127"/>
      <c r="C82" s="75" t="s">
        <v>160</v>
      </c>
      <c r="D82" s="73">
        <f>ROUND(D81,0)</f>
        <v>0</v>
      </c>
      <c r="E82" s="73">
        <f t="shared" ref="E82" si="75">ROUND(E81,0)</f>
        <v>0</v>
      </c>
      <c r="F82" s="73">
        <f t="shared" ref="F82" si="76">ROUND(F81,0)</f>
        <v>0</v>
      </c>
      <c r="G82" s="73">
        <f t="shared" ref="G82" si="77">ROUND(G81,0)</f>
        <v>0</v>
      </c>
      <c r="H82" s="73">
        <f t="shared" ref="H82" si="78">ROUND(H81,0)</f>
        <v>0</v>
      </c>
      <c r="I82" s="73">
        <f t="shared" ref="I82" si="79">ROUND(I81,0)</f>
        <v>0</v>
      </c>
      <c r="J82" s="73">
        <f t="shared" ref="J82" si="80">ROUND(J81,0)</f>
        <v>0</v>
      </c>
      <c r="K82" s="73">
        <f t="shared" ref="K82" si="81">ROUND(K81,0)</f>
        <v>0</v>
      </c>
      <c r="L82" s="73">
        <f t="shared" ref="L82" si="82">ROUND(L81,0)</f>
        <v>0</v>
      </c>
      <c r="M82" s="73">
        <f t="shared" ref="M82" si="83">ROUND(M81,0)</f>
        <v>0</v>
      </c>
      <c r="N82" s="73">
        <f t="shared" ref="N82" si="84">ROUND(N81,0)</f>
        <v>0</v>
      </c>
      <c r="O82" s="73">
        <f t="shared" ref="O82" si="85">ROUND(O81,0)</f>
        <v>0</v>
      </c>
      <c r="P82" s="39"/>
    </row>
    <row r="83" spans="2:16" s="29" customFormat="1" ht="18" customHeight="1" x14ac:dyDescent="0.2">
      <c r="B83" s="127"/>
      <c r="C83" s="132" t="s">
        <v>156</v>
      </c>
      <c r="D83" s="63" t="s">
        <v>7</v>
      </c>
      <c r="E83" s="63" t="s">
        <v>8</v>
      </c>
      <c r="F83" s="63" t="s">
        <v>9</v>
      </c>
      <c r="G83" s="63" t="s">
        <v>10</v>
      </c>
      <c r="H83" s="63" t="s">
        <v>11</v>
      </c>
      <c r="I83" s="63" t="s">
        <v>12</v>
      </c>
      <c r="J83" s="63" t="s">
        <v>13</v>
      </c>
      <c r="K83" s="63" t="s">
        <v>14</v>
      </c>
      <c r="L83" s="63" t="s">
        <v>15</v>
      </c>
      <c r="M83" s="63" t="s">
        <v>16</v>
      </c>
      <c r="N83" s="63" t="s">
        <v>17</v>
      </c>
      <c r="O83" s="63" t="s">
        <v>18</v>
      </c>
      <c r="P83" s="39"/>
    </row>
    <row r="84" spans="2:16" s="29" customFormat="1" ht="18" customHeight="1" x14ac:dyDescent="0.2">
      <c r="B84" s="127"/>
      <c r="C84" s="128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39" t="s">
        <v>19</v>
      </c>
    </row>
    <row r="85" spans="2:16" s="29" customFormat="1" ht="18" hidden="1" customHeight="1" x14ac:dyDescent="0.2">
      <c r="B85" s="127"/>
      <c r="C85" s="80" t="s">
        <v>160</v>
      </c>
      <c r="D85" s="73">
        <f>ROUND(D84,0)</f>
        <v>0</v>
      </c>
      <c r="E85" s="73">
        <f t="shared" ref="E85" si="86">ROUND(E84,0)</f>
        <v>0</v>
      </c>
      <c r="F85" s="73">
        <f t="shared" ref="F85" si="87">ROUND(F84,0)</f>
        <v>0</v>
      </c>
      <c r="G85" s="73">
        <f t="shared" ref="G85" si="88">ROUND(G84,0)</f>
        <v>0</v>
      </c>
      <c r="H85" s="73">
        <f t="shared" ref="H85" si="89">ROUND(H84,0)</f>
        <v>0</v>
      </c>
      <c r="I85" s="73">
        <f t="shared" ref="I85" si="90">ROUND(I84,0)</f>
        <v>0</v>
      </c>
      <c r="J85" s="73">
        <f t="shared" ref="J85" si="91">ROUND(J84,0)</f>
        <v>0</v>
      </c>
      <c r="K85" s="73">
        <f t="shared" ref="K85" si="92">ROUND(K84,0)</f>
        <v>0</v>
      </c>
      <c r="L85" s="73">
        <f t="shared" ref="L85" si="93">ROUND(L84,0)</f>
        <v>0</v>
      </c>
      <c r="M85" s="73">
        <f t="shared" ref="M85" si="94">ROUND(M84,0)</f>
        <v>0</v>
      </c>
      <c r="N85" s="73">
        <f t="shared" ref="N85" si="95">ROUND(N84,0)</f>
        <v>0</v>
      </c>
      <c r="O85" s="73">
        <f t="shared" ref="O85" si="96">ROUND(O84,0)</f>
        <v>0</v>
      </c>
      <c r="P85" s="39"/>
    </row>
    <row r="86" spans="2:16" s="29" customFormat="1" ht="18" hidden="1" customHeight="1" x14ac:dyDescent="0.2">
      <c r="B86" s="127"/>
      <c r="C86" s="75" t="s">
        <v>165</v>
      </c>
      <c r="D86" s="77">
        <f t="shared" ref="D86:O86" si="97">IF($D79="安定電源（純揚水のみ）",D82,D85)</f>
        <v>0</v>
      </c>
      <c r="E86" s="77">
        <f t="shared" si="97"/>
        <v>0</v>
      </c>
      <c r="F86" s="77">
        <f t="shared" si="97"/>
        <v>0</v>
      </c>
      <c r="G86" s="77">
        <f t="shared" si="97"/>
        <v>0</v>
      </c>
      <c r="H86" s="77">
        <f t="shared" si="97"/>
        <v>0</v>
      </c>
      <c r="I86" s="77">
        <f t="shared" si="97"/>
        <v>0</v>
      </c>
      <c r="J86" s="77">
        <f t="shared" si="97"/>
        <v>0</v>
      </c>
      <c r="K86" s="77">
        <f t="shared" si="97"/>
        <v>0</v>
      </c>
      <c r="L86" s="77">
        <f t="shared" si="97"/>
        <v>0</v>
      </c>
      <c r="M86" s="77">
        <f t="shared" si="97"/>
        <v>0</v>
      </c>
      <c r="N86" s="77">
        <f t="shared" si="97"/>
        <v>0</v>
      </c>
      <c r="O86" s="77">
        <f t="shared" si="97"/>
        <v>0</v>
      </c>
      <c r="P86" s="39"/>
    </row>
    <row r="87" spans="2:16" s="29" customFormat="1" ht="34.950000000000003" customHeight="1" x14ac:dyDescent="0.2">
      <c r="B87" s="127"/>
      <c r="C87" s="61" t="s">
        <v>154</v>
      </c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39" t="s">
        <v>19</v>
      </c>
    </row>
    <row r="88" spans="2:16" s="29" customFormat="1" ht="18" hidden="1" customHeight="1" x14ac:dyDescent="0.2">
      <c r="B88" s="128"/>
      <c r="C88" s="75" t="s">
        <v>160</v>
      </c>
      <c r="D88" s="129">
        <f>ROUND(D87,0)</f>
        <v>0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1"/>
      <c r="P88" s="39"/>
    </row>
    <row r="89" spans="2:16" s="29" customFormat="1" ht="18" customHeight="1" x14ac:dyDescent="0.2">
      <c r="B89" s="126" t="s">
        <v>134</v>
      </c>
      <c r="C89" s="28" t="s">
        <v>128</v>
      </c>
      <c r="D89" s="107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9"/>
      <c r="P89" s="32"/>
    </row>
    <row r="90" spans="2:16" s="29" customFormat="1" ht="18" customHeight="1" x14ac:dyDescent="0.2">
      <c r="B90" s="127"/>
      <c r="C90" s="28" t="s">
        <v>129</v>
      </c>
      <c r="D90" s="107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9"/>
      <c r="P90" s="32"/>
    </row>
    <row r="91" spans="2:16" s="29" customFormat="1" ht="18" customHeight="1" x14ac:dyDescent="0.2">
      <c r="B91" s="127"/>
      <c r="C91" s="76" t="s">
        <v>164</v>
      </c>
      <c r="D91" s="107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9"/>
      <c r="P91" s="80"/>
    </row>
    <row r="92" spans="2:16" s="29" customFormat="1" ht="18" customHeight="1" x14ac:dyDescent="0.3">
      <c r="B92" s="127"/>
      <c r="C92" s="132" t="s">
        <v>153</v>
      </c>
      <c r="D92" s="28" t="s">
        <v>7</v>
      </c>
      <c r="E92" s="28" t="s">
        <v>8</v>
      </c>
      <c r="F92" s="28" t="s">
        <v>9</v>
      </c>
      <c r="G92" s="28" t="s">
        <v>10</v>
      </c>
      <c r="H92" s="28" t="s">
        <v>11</v>
      </c>
      <c r="I92" s="28" t="s">
        <v>12</v>
      </c>
      <c r="J92" s="28" t="s">
        <v>13</v>
      </c>
      <c r="K92" s="28" t="s">
        <v>14</v>
      </c>
      <c r="L92" s="28" t="s">
        <v>15</v>
      </c>
      <c r="M92" s="28" t="s">
        <v>16</v>
      </c>
      <c r="N92" s="28" t="s">
        <v>17</v>
      </c>
      <c r="O92" s="28" t="s">
        <v>18</v>
      </c>
      <c r="P92" s="38"/>
    </row>
    <row r="93" spans="2:16" s="29" customFormat="1" ht="18" customHeight="1" x14ac:dyDescent="0.2">
      <c r="B93" s="127"/>
      <c r="C93" s="128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39" t="s">
        <v>19</v>
      </c>
    </row>
    <row r="94" spans="2:16" s="29" customFormat="1" ht="18" hidden="1" customHeight="1" x14ac:dyDescent="0.2">
      <c r="B94" s="127"/>
      <c r="C94" s="75" t="s">
        <v>160</v>
      </c>
      <c r="D94" s="73">
        <f>ROUND(D93,0)</f>
        <v>0</v>
      </c>
      <c r="E94" s="73">
        <f t="shared" ref="E94" si="98">ROUND(E93,0)</f>
        <v>0</v>
      </c>
      <c r="F94" s="73">
        <f t="shared" ref="F94" si="99">ROUND(F93,0)</f>
        <v>0</v>
      </c>
      <c r="G94" s="73">
        <f t="shared" ref="G94" si="100">ROUND(G93,0)</f>
        <v>0</v>
      </c>
      <c r="H94" s="73">
        <f t="shared" ref="H94" si="101">ROUND(H93,0)</f>
        <v>0</v>
      </c>
      <c r="I94" s="73">
        <f t="shared" ref="I94" si="102">ROUND(I93,0)</f>
        <v>0</v>
      </c>
      <c r="J94" s="73">
        <f t="shared" ref="J94" si="103">ROUND(J93,0)</f>
        <v>0</v>
      </c>
      <c r="K94" s="73">
        <f t="shared" ref="K94" si="104">ROUND(K93,0)</f>
        <v>0</v>
      </c>
      <c r="L94" s="73">
        <f t="shared" ref="L94" si="105">ROUND(L93,0)</f>
        <v>0</v>
      </c>
      <c r="M94" s="73">
        <f t="shared" ref="M94" si="106">ROUND(M93,0)</f>
        <v>0</v>
      </c>
      <c r="N94" s="73">
        <f t="shared" ref="N94" si="107">ROUND(N93,0)</f>
        <v>0</v>
      </c>
      <c r="O94" s="73">
        <f t="shared" ref="O94" si="108">ROUND(O93,0)</f>
        <v>0</v>
      </c>
      <c r="P94" s="39"/>
    </row>
    <row r="95" spans="2:16" s="29" customFormat="1" ht="18" customHeight="1" x14ac:dyDescent="0.2">
      <c r="B95" s="127"/>
      <c r="C95" s="132" t="s">
        <v>156</v>
      </c>
      <c r="D95" s="63" t="s">
        <v>7</v>
      </c>
      <c r="E95" s="63" t="s">
        <v>8</v>
      </c>
      <c r="F95" s="63" t="s">
        <v>9</v>
      </c>
      <c r="G95" s="63" t="s">
        <v>10</v>
      </c>
      <c r="H95" s="63" t="s">
        <v>11</v>
      </c>
      <c r="I95" s="63" t="s">
        <v>12</v>
      </c>
      <c r="J95" s="63" t="s">
        <v>13</v>
      </c>
      <c r="K95" s="63" t="s">
        <v>14</v>
      </c>
      <c r="L95" s="63" t="s">
        <v>15</v>
      </c>
      <c r="M95" s="63" t="s">
        <v>16</v>
      </c>
      <c r="N95" s="63" t="s">
        <v>17</v>
      </c>
      <c r="O95" s="63" t="s">
        <v>18</v>
      </c>
      <c r="P95" s="39"/>
    </row>
    <row r="96" spans="2:16" s="29" customFormat="1" ht="18" customHeight="1" x14ac:dyDescent="0.2">
      <c r="B96" s="127"/>
      <c r="C96" s="128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39" t="s">
        <v>19</v>
      </c>
    </row>
    <row r="97" spans="2:16" s="29" customFormat="1" ht="18" hidden="1" customHeight="1" x14ac:dyDescent="0.2">
      <c r="B97" s="127"/>
      <c r="C97" s="80" t="s">
        <v>160</v>
      </c>
      <c r="D97" s="73">
        <f>ROUND(D96,0)</f>
        <v>0</v>
      </c>
      <c r="E97" s="73">
        <f t="shared" ref="E97" si="109">ROUND(E96,0)</f>
        <v>0</v>
      </c>
      <c r="F97" s="73">
        <f t="shared" ref="F97" si="110">ROUND(F96,0)</f>
        <v>0</v>
      </c>
      <c r="G97" s="73">
        <f t="shared" ref="G97" si="111">ROUND(G96,0)</f>
        <v>0</v>
      </c>
      <c r="H97" s="73">
        <f t="shared" ref="H97" si="112">ROUND(H96,0)</f>
        <v>0</v>
      </c>
      <c r="I97" s="73">
        <f t="shared" ref="I97" si="113">ROUND(I96,0)</f>
        <v>0</v>
      </c>
      <c r="J97" s="73">
        <f t="shared" ref="J97" si="114">ROUND(J96,0)</f>
        <v>0</v>
      </c>
      <c r="K97" s="73">
        <f t="shared" ref="K97" si="115">ROUND(K96,0)</f>
        <v>0</v>
      </c>
      <c r="L97" s="73">
        <f t="shared" ref="L97" si="116">ROUND(L96,0)</f>
        <v>0</v>
      </c>
      <c r="M97" s="73">
        <f t="shared" ref="M97" si="117">ROUND(M96,0)</f>
        <v>0</v>
      </c>
      <c r="N97" s="73">
        <f t="shared" ref="N97" si="118">ROUND(N96,0)</f>
        <v>0</v>
      </c>
      <c r="O97" s="73">
        <f t="shared" ref="O97" si="119">ROUND(O96,0)</f>
        <v>0</v>
      </c>
      <c r="P97" s="39"/>
    </row>
    <row r="98" spans="2:16" s="29" customFormat="1" ht="18" hidden="1" customHeight="1" x14ac:dyDescent="0.2">
      <c r="B98" s="127"/>
      <c r="C98" s="75" t="s">
        <v>165</v>
      </c>
      <c r="D98" s="77">
        <f t="shared" ref="D98:O98" si="120">IF($D91="安定電源（純揚水のみ）",D94,D97)</f>
        <v>0</v>
      </c>
      <c r="E98" s="77">
        <f t="shared" si="120"/>
        <v>0</v>
      </c>
      <c r="F98" s="77">
        <f t="shared" si="120"/>
        <v>0</v>
      </c>
      <c r="G98" s="77">
        <f t="shared" si="120"/>
        <v>0</v>
      </c>
      <c r="H98" s="77">
        <f t="shared" si="120"/>
        <v>0</v>
      </c>
      <c r="I98" s="77">
        <f t="shared" si="120"/>
        <v>0</v>
      </c>
      <c r="J98" s="77">
        <f t="shared" si="120"/>
        <v>0</v>
      </c>
      <c r="K98" s="77">
        <f t="shared" si="120"/>
        <v>0</v>
      </c>
      <c r="L98" s="77">
        <f t="shared" si="120"/>
        <v>0</v>
      </c>
      <c r="M98" s="77">
        <f t="shared" si="120"/>
        <v>0</v>
      </c>
      <c r="N98" s="77">
        <f t="shared" si="120"/>
        <v>0</v>
      </c>
      <c r="O98" s="77">
        <f t="shared" si="120"/>
        <v>0</v>
      </c>
      <c r="P98" s="39"/>
    </row>
    <row r="99" spans="2:16" s="29" customFormat="1" ht="34.950000000000003" customHeight="1" x14ac:dyDescent="0.2">
      <c r="B99" s="127"/>
      <c r="C99" s="61" t="s">
        <v>154</v>
      </c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39" t="s">
        <v>19</v>
      </c>
    </row>
    <row r="100" spans="2:16" s="29" customFormat="1" ht="18" hidden="1" customHeight="1" x14ac:dyDescent="0.2">
      <c r="B100" s="128"/>
      <c r="C100" s="75" t="s">
        <v>160</v>
      </c>
      <c r="D100" s="129">
        <f>ROUND(D99,0)</f>
        <v>0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1"/>
      <c r="P100" s="39"/>
    </row>
    <row r="101" spans="2:16" s="29" customFormat="1" ht="18" customHeight="1" x14ac:dyDescent="0.2">
      <c r="B101" s="126" t="s">
        <v>135</v>
      </c>
      <c r="C101" s="28" t="s">
        <v>128</v>
      </c>
      <c r="D101" s="107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9"/>
      <c r="P101" s="32"/>
    </row>
    <row r="102" spans="2:16" s="29" customFormat="1" ht="18" customHeight="1" x14ac:dyDescent="0.2">
      <c r="B102" s="127"/>
      <c r="C102" s="28" t="s">
        <v>129</v>
      </c>
      <c r="D102" s="107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9"/>
      <c r="P102" s="32"/>
    </row>
    <row r="103" spans="2:16" s="29" customFormat="1" ht="18" customHeight="1" x14ac:dyDescent="0.2">
      <c r="B103" s="127"/>
      <c r="C103" s="76" t="s">
        <v>164</v>
      </c>
      <c r="D103" s="107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9"/>
      <c r="P103" s="80"/>
    </row>
    <row r="104" spans="2:16" s="29" customFormat="1" ht="18" customHeight="1" x14ac:dyDescent="0.3">
      <c r="B104" s="127"/>
      <c r="C104" s="132" t="s">
        <v>153</v>
      </c>
      <c r="D104" s="28" t="s">
        <v>7</v>
      </c>
      <c r="E104" s="28" t="s">
        <v>8</v>
      </c>
      <c r="F104" s="28" t="s">
        <v>9</v>
      </c>
      <c r="G104" s="28" t="s">
        <v>10</v>
      </c>
      <c r="H104" s="28" t="s">
        <v>11</v>
      </c>
      <c r="I104" s="28" t="s">
        <v>12</v>
      </c>
      <c r="J104" s="28" t="s">
        <v>13</v>
      </c>
      <c r="K104" s="28" t="s">
        <v>14</v>
      </c>
      <c r="L104" s="28" t="s">
        <v>15</v>
      </c>
      <c r="M104" s="28" t="s">
        <v>16</v>
      </c>
      <c r="N104" s="28" t="s">
        <v>17</v>
      </c>
      <c r="O104" s="28" t="s">
        <v>18</v>
      </c>
      <c r="P104" s="38"/>
    </row>
    <row r="105" spans="2:16" s="29" customFormat="1" ht="18" customHeight="1" x14ac:dyDescent="0.2">
      <c r="B105" s="127"/>
      <c r="C105" s="128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39" t="s">
        <v>19</v>
      </c>
    </row>
    <row r="106" spans="2:16" s="29" customFormat="1" ht="18" hidden="1" customHeight="1" x14ac:dyDescent="0.2">
      <c r="B106" s="127"/>
      <c r="C106" s="75" t="s">
        <v>160</v>
      </c>
      <c r="D106" s="73">
        <f>ROUND(D105,0)</f>
        <v>0</v>
      </c>
      <c r="E106" s="73">
        <f t="shared" ref="E106" si="121">ROUND(E105,0)</f>
        <v>0</v>
      </c>
      <c r="F106" s="73">
        <f t="shared" ref="F106" si="122">ROUND(F105,0)</f>
        <v>0</v>
      </c>
      <c r="G106" s="73">
        <f t="shared" ref="G106" si="123">ROUND(G105,0)</f>
        <v>0</v>
      </c>
      <c r="H106" s="73">
        <f t="shared" ref="H106" si="124">ROUND(H105,0)</f>
        <v>0</v>
      </c>
      <c r="I106" s="73">
        <f t="shared" ref="I106" si="125">ROUND(I105,0)</f>
        <v>0</v>
      </c>
      <c r="J106" s="73">
        <f t="shared" ref="J106" si="126">ROUND(J105,0)</f>
        <v>0</v>
      </c>
      <c r="K106" s="73">
        <f t="shared" ref="K106" si="127">ROUND(K105,0)</f>
        <v>0</v>
      </c>
      <c r="L106" s="73">
        <f t="shared" ref="L106" si="128">ROUND(L105,0)</f>
        <v>0</v>
      </c>
      <c r="M106" s="73">
        <f t="shared" ref="M106" si="129">ROUND(M105,0)</f>
        <v>0</v>
      </c>
      <c r="N106" s="73">
        <f t="shared" ref="N106" si="130">ROUND(N105,0)</f>
        <v>0</v>
      </c>
      <c r="O106" s="73">
        <f t="shared" ref="O106" si="131">ROUND(O105,0)</f>
        <v>0</v>
      </c>
      <c r="P106" s="39"/>
    </row>
    <row r="107" spans="2:16" s="29" customFormat="1" ht="18" customHeight="1" x14ac:dyDescent="0.2">
      <c r="B107" s="127"/>
      <c r="C107" s="132" t="s">
        <v>156</v>
      </c>
      <c r="D107" s="63" t="s">
        <v>7</v>
      </c>
      <c r="E107" s="63" t="s">
        <v>8</v>
      </c>
      <c r="F107" s="63" t="s">
        <v>9</v>
      </c>
      <c r="G107" s="63" t="s">
        <v>10</v>
      </c>
      <c r="H107" s="63" t="s">
        <v>11</v>
      </c>
      <c r="I107" s="63" t="s">
        <v>12</v>
      </c>
      <c r="J107" s="63" t="s">
        <v>13</v>
      </c>
      <c r="K107" s="63" t="s">
        <v>14</v>
      </c>
      <c r="L107" s="63" t="s">
        <v>15</v>
      </c>
      <c r="M107" s="63" t="s">
        <v>16</v>
      </c>
      <c r="N107" s="63" t="s">
        <v>17</v>
      </c>
      <c r="O107" s="63" t="s">
        <v>18</v>
      </c>
      <c r="P107" s="39"/>
    </row>
    <row r="108" spans="2:16" s="29" customFormat="1" ht="18" customHeight="1" x14ac:dyDescent="0.2">
      <c r="B108" s="127"/>
      <c r="C108" s="128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39" t="s">
        <v>19</v>
      </c>
    </row>
    <row r="109" spans="2:16" s="29" customFormat="1" ht="18" hidden="1" customHeight="1" x14ac:dyDescent="0.2">
      <c r="B109" s="127"/>
      <c r="C109" s="75" t="s">
        <v>160</v>
      </c>
      <c r="D109" s="73">
        <f>ROUND(D108,0)</f>
        <v>0</v>
      </c>
      <c r="E109" s="73">
        <f t="shared" ref="E109" si="132">ROUND(E108,0)</f>
        <v>0</v>
      </c>
      <c r="F109" s="73">
        <f t="shared" ref="F109" si="133">ROUND(F108,0)</f>
        <v>0</v>
      </c>
      <c r="G109" s="73">
        <f t="shared" ref="G109" si="134">ROUND(G108,0)</f>
        <v>0</v>
      </c>
      <c r="H109" s="73">
        <f t="shared" ref="H109" si="135">ROUND(H108,0)</f>
        <v>0</v>
      </c>
      <c r="I109" s="73">
        <f t="shared" ref="I109" si="136">ROUND(I108,0)</f>
        <v>0</v>
      </c>
      <c r="J109" s="73">
        <f t="shared" ref="J109" si="137">ROUND(J108,0)</f>
        <v>0</v>
      </c>
      <c r="K109" s="73">
        <f t="shared" ref="K109" si="138">ROUND(K108,0)</f>
        <v>0</v>
      </c>
      <c r="L109" s="73">
        <f t="shared" ref="L109" si="139">ROUND(L108,0)</f>
        <v>0</v>
      </c>
      <c r="M109" s="73">
        <f t="shared" ref="M109" si="140">ROUND(M108,0)</f>
        <v>0</v>
      </c>
      <c r="N109" s="73">
        <f t="shared" ref="N109" si="141">ROUND(N108,0)</f>
        <v>0</v>
      </c>
      <c r="O109" s="73">
        <f t="shared" ref="O109" si="142">ROUND(O108,0)</f>
        <v>0</v>
      </c>
      <c r="P109" s="39"/>
    </row>
    <row r="110" spans="2:16" s="29" customFormat="1" ht="18" hidden="1" customHeight="1" x14ac:dyDescent="0.2">
      <c r="B110" s="127"/>
      <c r="C110" s="80" t="s">
        <v>165</v>
      </c>
      <c r="D110" s="77">
        <f t="shared" ref="D110:O110" si="143">IF($D103="安定電源（純揚水のみ）",D106,D109)</f>
        <v>0</v>
      </c>
      <c r="E110" s="77">
        <f t="shared" si="143"/>
        <v>0</v>
      </c>
      <c r="F110" s="77">
        <f t="shared" si="143"/>
        <v>0</v>
      </c>
      <c r="G110" s="77">
        <f t="shared" si="143"/>
        <v>0</v>
      </c>
      <c r="H110" s="77">
        <f t="shared" si="143"/>
        <v>0</v>
      </c>
      <c r="I110" s="77">
        <f t="shared" si="143"/>
        <v>0</v>
      </c>
      <c r="J110" s="77">
        <f t="shared" si="143"/>
        <v>0</v>
      </c>
      <c r="K110" s="77">
        <f t="shared" si="143"/>
        <v>0</v>
      </c>
      <c r="L110" s="77">
        <f t="shared" si="143"/>
        <v>0</v>
      </c>
      <c r="M110" s="77">
        <f t="shared" si="143"/>
        <v>0</v>
      </c>
      <c r="N110" s="77">
        <f t="shared" si="143"/>
        <v>0</v>
      </c>
      <c r="O110" s="77">
        <f t="shared" si="143"/>
        <v>0</v>
      </c>
      <c r="P110" s="39"/>
    </row>
    <row r="111" spans="2:16" s="29" customFormat="1" ht="34.950000000000003" customHeight="1" x14ac:dyDescent="0.2">
      <c r="B111" s="127"/>
      <c r="C111" s="61" t="s">
        <v>154</v>
      </c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39" t="s">
        <v>19</v>
      </c>
    </row>
    <row r="112" spans="2:16" s="29" customFormat="1" ht="18" hidden="1" customHeight="1" x14ac:dyDescent="0.2">
      <c r="B112" s="128"/>
      <c r="C112" s="75" t="s">
        <v>160</v>
      </c>
      <c r="D112" s="129">
        <f>ROUND(D111,0)</f>
        <v>0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1"/>
      <c r="P112" s="39"/>
    </row>
    <row r="113" spans="2:16" s="29" customFormat="1" ht="18" customHeight="1" x14ac:dyDescent="0.2">
      <c r="B113" s="126" t="s">
        <v>136</v>
      </c>
      <c r="C113" s="28" t="s">
        <v>128</v>
      </c>
      <c r="D113" s="107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9"/>
      <c r="P113" s="32"/>
    </row>
    <row r="114" spans="2:16" s="29" customFormat="1" ht="18" customHeight="1" x14ac:dyDescent="0.2">
      <c r="B114" s="127"/>
      <c r="C114" s="28" t="s">
        <v>129</v>
      </c>
      <c r="D114" s="107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9"/>
      <c r="P114" s="32"/>
    </row>
    <row r="115" spans="2:16" s="29" customFormat="1" ht="18" customHeight="1" x14ac:dyDescent="0.2">
      <c r="B115" s="127"/>
      <c r="C115" s="76" t="s">
        <v>164</v>
      </c>
      <c r="D115" s="107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9"/>
      <c r="P115" s="80"/>
    </row>
    <row r="116" spans="2:16" s="29" customFormat="1" ht="18" customHeight="1" x14ac:dyDescent="0.3">
      <c r="B116" s="127"/>
      <c r="C116" s="132" t="s">
        <v>153</v>
      </c>
      <c r="D116" s="28" t="s">
        <v>7</v>
      </c>
      <c r="E116" s="28" t="s">
        <v>8</v>
      </c>
      <c r="F116" s="28" t="s">
        <v>9</v>
      </c>
      <c r="G116" s="28" t="s">
        <v>10</v>
      </c>
      <c r="H116" s="28" t="s">
        <v>11</v>
      </c>
      <c r="I116" s="28" t="s">
        <v>12</v>
      </c>
      <c r="J116" s="28" t="s">
        <v>13</v>
      </c>
      <c r="K116" s="28" t="s">
        <v>14</v>
      </c>
      <c r="L116" s="28" t="s">
        <v>15</v>
      </c>
      <c r="M116" s="28" t="s">
        <v>16</v>
      </c>
      <c r="N116" s="28" t="s">
        <v>17</v>
      </c>
      <c r="O116" s="28" t="s">
        <v>18</v>
      </c>
      <c r="P116" s="38"/>
    </row>
    <row r="117" spans="2:16" s="29" customFormat="1" ht="18" customHeight="1" x14ac:dyDescent="0.2">
      <c r="B117" s="127"/>
      <c r="C117" s="128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39" t="s">
        <v>19</v>
      </c>
    </row>
    <row r="118" spans="2:16" s="29" customFormat="1" ht="18" hidden="1" customHeight="1" x14ac:dyDescent="0.2">
      <c r="B118" s="127"/>
      <c r="C118" s="75" t="s">
        <v>160</v>
      </c>
      <c r="D118" s="73">
        <f>ROUND(D117,0)</f>
        <v>0</v>
      </c>
      <c r="E118" s="73">
        <f t="shared" ref="E118" si="144">ROUND(E117,0)</f>
        <v>0</v>
      </c>
      <c r="F118" s="73">
        <f t="shared" ref="F118" si="145">ROUND(F117,0)</f>
        <v>0</v>
      </c>
      <c r="G118" s="73">
        <f t="shared" ref="G118" si="146">ROUND(G117,0)</f>
        <v>0</v>
      </c>
      <c r="H118" s="73">
        <f t="shared" ref="H118" si="147">ROUND(H117,0)</f>
        <v>0</v>
      </c>
      <c r="I118" s="73">
        <f t="shared" ref="I118" si="148">ROUND(I117,0)</f>
        <v>0</v>
      </c>
      <c r="J118" s="73">
        <f t="shared" ref="J118" si="149">ROUND(J117,0)</f>
        <v>0</v>
      </c>
      <c r="K118" s="73">
        <f t="shared" ref="K118" si="150">ROUND(K117,0)</f>
        <v>0</v>
      </c>
      <c r="L118" s="73">
        <f t="shared" ref="L118" si="151">ROUND(L117,0)</f>
        <v>0</v>
      </c>
      <c r="M118" s="73">
        <f t="shared" ref="M118" si="152">ROUND(M117,0)</f>
        <v>0</v>
      </c>
      <c r="N118" s="73">
        <f t="shared" ref="N118" si="153">ROUND(N117,0)</f>
        <v>0</v>
      </c>
      <c r="O118" s="73">
        <f t="shared" ref="O118" si="154">ROUND(O117,0)</f>
        <v>0</v>
      </c>
      <c r="P118" s="39"/>
    </row>
    <row r="119" spans="2:16" s="29" customFormat="1" ht="18" customHeight="1" x14ac:dyDescent="0.2">
      <c r="B119" s="127"/>
      <c r="C119" s="132" t="s">
        <v>156</v>
      </c>
      <c r="D119" s="63" t="s">
        <v>7</v>
      </c>
      <c r="E119" s="63" t="s">
        <v>8</v>
      </c>
      <c r="F119" s="63" t="s">
        <v>9</v>
      </c>
      <c r="G119" s="63" t="s">
        <v>10</v>
      </c>
      <c r="H119" s="63" t="s">
        <v>11</v>
      </c>
      <c r="I119" s="63" t="s">
        <v>12</v>
      </c>
      <c r="J119" s="63" t="s">
        <v>13</v>
      </c>
      <c r="K119" s="63" t="s">
        <v>14</v>
      </c>
      <c r="L119" s="63" t="s">
        <v>15</v>
      </c>
      <c r="M119" s="63" t="s">
        <v>16</v>
      </c>
      <c r="N119" s="63" t="s">
        <v>17</v>
      </c>
      <c r="O119" s="63" t="s">
        <v>18</v>
      </c>
      <c r="P119" s="39"/>
    </row>
    <row r="120" spans="2:16" s="29" customFormat="1" ht="18" customHeight="1" x14ac:dyDescent="0.2">
      <c r="B120" s="127"/>
      <c r="C120" s="128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39" t="s">
        <v>19</v>
      </c>
    </row>
    <row r="121" spans="2:16" s="29" customFormat="1" ht="18" hidden="1" customHeight="1" x14ac:dyDescent="0.2">
      <c r="B121" s="127"/>
      <c r="C121" s="75" t="s">
        <v>160</v>
      </c>
      <c r="D121" s="73">
        <f>ROUND(D120,0)</f>
        <v>0</v>
      </c>
      <c r="E121" s="73">
        <f t="shared" ref="E121" si="155">ROUND(E120,0)</f>
        <v>0</v>
      </c>
      <c r="F121" s="73">
        <f t="shared" ref="F121" si="156">ROUND(F120,0)</f>
        <v>0</v>
      </c>
      <c r="G121" s="73">
        <f t="shared" ref="G121" si="157">ROUND(G120,0)</f>
        <v>0</v>
      </c>
      <c r="H121" s="73">
        <f t="shared" ref="H121" si="158">ROUND(H120,0)</f>
        <v>0</v>
      </c>
      <c r="I121" s="73">
        <f t="shared" ref="I121" si="159">ROUND(I120,0)</f>
        <v>0</v>
      </c>
      <c r="J121" s="73">
        <f t="shared" ref="J121" si="160">ROUND(J120,0)</f>
        <v>0</v>
      </c>
      <c r="K121" s="73">
        <f t="shared" ref="K121" si="161">ROUND(K120,0)</f>
        <v>0</v>
      </c>
      <c r="L121" s="73">
        <f t="shared" ref="L121" si="162">ROUND(L120,0)</f>
        <v>0</v>
      </c>
      <c r="M121" s="73">
        <f t="shared" ref="M121" si="163">ROUND(M120,0)</f>
        <v>0</v>
      </c>
      <c r="N121" s="73">
        <f t="shared" ref="N121" si="164">ROUND(N120,0)</f>
        <v>0</v>
      </c>
      <c r="O121" s="73">
        <f t="shared" ref="O121" si="165">ROUND(O120,0)</f>
        <v>0</v>
      </c>
      <c r="P121" s="39"/>
    </row>
    <row r="122" spans="2:16" s="29" customFormat="1" ht="18" hidden="1" customHeight="1" x14ac:dyDescent="0.2">
      <c r="B122" s="127"/>
      <c r="C122" s="80" t="s">
        <v>165</v>
      </c>
      <c r="D122" s="77">
        <f t="shared" ref="D122:O122" si="166">IF($D115="安定電源（純揚水のみ）",D118,D121)</f>
        <v>0</v>
      </c>
      <c r="E122" s="77">
        <f t="shared" si="166"/>
        <v>0</v>
      </c>
      <c r="F122" s="77">
        <f t="shared" si="166"/>
        <v>0</v>
      </c>
      <c r="G122" s="77">
        <f t="shared" si="166"/>
        <v>0</v>
      </c>
      <c r="H122" s="77">
        <f t="shared" si="166"/>
        <v>0</v>
      </c>
      <c r="I122" s="77">
        <f t="shared" si="166"/>
        <v>0</v>
      </c>
      <c r="J122" s="77">
        <f t="shared" si="166"/>
        <v>0</v>
      </c>
      <c r="K122" s="77">
        <f t="shared" si="166"/>
        <v>0</v>
      </c>
      <c r="L122" s="77">
        <f t="shared" si="166"/>
        <v>0</v>
      </c>
      <c r="M122" s="77">
        <f t="shared" si="166"/>
        <v>0</v>
      </c>
      <c r="N122" s="77">
        <f t="shared" si="166"/>
        <v>0</v>
      </c>
      <c r="O122" s="77">
        <f t="shared" si="166"/>
        <v>0</v>
      </c>
      <c r="P122" s="39"/>
    </row>
    <row r="123" spans="2:16" s="29" customFormat="1" ht="34.950000000000003" customHeight="1" x14ac:dyDescent="0.2">
      <c r="B123" s="127"/>
      <c r="C123" s="61" t="s">
        <v>154</v>
      </c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39" t="s">
        <v>19</v>
      </c>
    </row>
    <row r="124" spans="2:16" s="29" customFormat="1" ht="18" hidden="1" customHeight="1" x14ac:dyDescent="0.2">
      <c r="B124" s="128"/>
      <c r="C124" s="75" t="s">
        <v>160</v>
      </c>
      <c r="D124" s="129">
        <f>ROUND(D123,0)</f>
        <v>0</v>
      </c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1"/>
      <c r="P124" s="39"/>
    </row>
    <row r="125" spans="2:16" s="29" customFormat="1" ht="18" customHeight="1" x14ac:dyDescent="0.2">
      <c r="B125" s="126" t="s">
        <v>137</v>
      </c>
      <c r="C125" s="28" t="s">
        <v>128</v>
      </c>
      <c r="D125" s="107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9"/>
      <c r="P125" s="32"/>
    </row>
    <row r="126" spans="2:16" s="29" customFormat="1" ht="18" customHeight="1" x14ac:dyDescent="0.2">
      <c r="B126" s="127"/>
      <c r="C126" s="28" t="s">
        <v>129</v>
      </c>
      <c r="D126" s="107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9"/>
      <c r="P126" s="32"/>
    </row>
    <row r="127" spans="2:16" s="29" customFormat="1" ht="18" customHeight="1" x14ac:dyDescent="0.2">
      <c r="B127" s="127"/>
      <c r="C127" s="76" t="s">
        <v>164</v>
      </c>
      <c r="D127" s="107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9"/>
      <c r="P127" s="80"/>
    </row>
    <row r="128" spans="2:16" s="29" customFormat="1" ht="18" customHeight="1" x14ac:dyDescent="0.3">
      <c r="B128" s="127"/>
      <c r="C128" s="132" t="s">
        <v>153</v>
      </c>
      <c r="D128" s="28" t="s">
        <v>7</v>
      </c>
      <c r="E128" s="28" t="s">
        <v>8</v>
      </c>
      <c r="F128" s="28" t="s">
        <v>9</v>
      </c>
      <c r="G128" s="28" t="s">
        <v>10</v>
      </c>
      <c r="H128" s="28" t="s">
        <v>11</v>
      </c>
      <c r="I128" s="28" t="s">
        <v>12</v>
      </c>
      <c r="J128" s="28" t="s">
        <v>13</v>
      </c>
      <c r="K128" s="28" t="s">
        <v>14</v>
      </c>
      <c r="L128" s="28" t="s">
        <v>15</v>
      </c>
      <c r="M128" s="28" t="s">
        <v>16</v>
      </c>
      <c r="N128" s="28" t="s">
        <v>17</v>
      </c>
      <c r="O128" s="28" t="s">
        <v>18</v>
      </c>
      <c r="P128" s="38"/>
    </row>
    <row r="129" spans="2:16" s="29" customFormat="1" ht="18" customHeight="1" x14ac:dyDescent="0.2">
      <c r="B129" s="127"/>
      <c r="C129" s="128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39" t="s">
        <v>19</v>
      </c>
    </row>
    <row r="130" spans="2:16" s="29" customFormat="1" ht="18" hidden="1" customHeight="1" x14ac:dyDescent="0.2">
      <c r="B130" s="127"/>
      <c r="C130" s="75" t="s">
        <v>160</v>
      </c>
      <c r="D130" s="73">
        <f>ROUND(D129,0)</f>
        <v>0</v>
      </c>
      <c r="E130" s="73">
        <f t="shared" ref="E130" si="167">ROUND(E129,0)</f>
        <v>0</v>
      </c>
      <c r="F130" s="73">
        <f t="shared" ref="F130" si="168">ROUND(F129,0)</f>
        <v>0</v>
      </c>
      <c r="G130" s="73">
        <f t="shared" ref="G130" si="169">ROUND(G129,0)</f>
        <v>0</v>
      </c>
      <c r="H130" s="73">
        <f t="shared" ref="H130" si="170">ROUND(H129,0)</f>
        <v>0</v>
      </c>
      <c r="I130" s="73">
        <f t="shared" ref="I130" si="171">ROUND(I129,0)</f>
        <v>0</v>
      </c>
      <c r="J130" s="73">
        <f t="shared" ref="J130" si="172">ROUND(J129,0)</f>
        <v>0</v>
      </c>
      <c r="K130" s="73">
        <f t="shared" ref="K130" si="173">ROUND(K129,0)</f>
        <v>0</v>
      </c>
      <c r="L130" s="73">
        <f t="shared" ref="L130" si="174">ROUND(L129,0)</f>
        <v>0</v>
      </c>
      <c r="M130" s="73">
        <f t="shared" ref="M130" si="175">ROUND(M129,0)</f>
        <v>0</v>
      </c>
      <c r="N130" s="73">
        <f t="shared" ref="N130" si="176">ROUND(N129,0)</f>
        <v>0</v>
      </c>
      <c r="O130" s="73">
        <f t="shared" ref="O130" si="177">ROUND(O129,0)</f>
        <v>0</v>
      </c>
      <c r="P130" s="39"/>
    </row>
    <row r="131" spans="2:16" s="29" customFormat="1" ht="18" customHeight="1" x14ac:dyDescent="0.2">
      <c r="B131" s="127"/>
      <c r="C131" s="132" t="s">
        <v>156</v>
      </c>
      <c r="D131" s="63" t="s">
        <v>7</v>
      </c>
      <c r="E131" s="63" t="s">
        <v>8</v>
      </c>
      <c r="F131" s="63" t="s">
        <v>9</v>
      </c>
      <c r="G131" s="63" t="s">
        <v>10</v>
      </c>
      <c r="H131" s="63" t="s">
        <v>11</v>
      </c>
      <c r="I131" s="63" t="s">
        <v>12</v>
      </c>
      <c r="J131" s="63" t="s">
        <v>13</v>
      </c>
      <c r="K131" s="63" t="s">
        <v>14</v>
      </c>
      <c r="L131" s="63" t="s">
        <v>15</v>
      </c>
      <c r="M131" s="63" t="s">
        <v>16</v>
      </c>
      <c r="N131" s="63" t="s">
        <v>17</v>
      </c>
      <c r="O131" s="63" t="s">
        <v>18</v>
      </c>
      <c r="P131" s="39"/>
    </row>
    <row r="132" spans="2:16" s="29" customFormat="1" ht="18" customHeight="1" x14ac:dyDescent="0.2">
      <c r="B132" s="127"/>
      <c r="C132" s="128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39" t="s">
        <v>19</v>
      </c>
    </row>
    <row r="133" spans="2:16" s="29" customFormat="1" ht="18" hidden="1" customHeight="1" x14ac:dyDescent="0.2">
      <c r="B133" s="127"/>
      <c r="C133" s="75" t="s">
        <v>160</v>
      </c>
      <c r="D133" s="73">
        <f>ROUND(D132,0)</f>
        <v>0</v>
      </c>
      <c r="E133" s="73">
        <f t="shared" ref="E133" si="178">ROUND(E132,0)</f>
        <v>0</v>
      </c>
      <c r="F133" s="73">
        <f t="shared" ref="F133" si="179">ROUND(F132,0)</f>
        <v>0</v>
      </c>
      <c r="G133" s="73">
        <f t="shared" ref="G133" si="180">ROUND(G132,0)</f>
        <v>0</v>
      </c>
      <c r="H133" s="73">
        <f t="shared" ref="H133" si="181">ROUND(H132,0)</f>
        <v>0</v>
      </c>
      <c r="I133" s="73">
        <f t="shared" ref="I133" si="182">ROUND(I132,0)</f>
        <v>0</v>
      </c>
      <c r="J133" s="73">
        <f t="shared" ref="J133" si="183">ROUND(J132,0)</f>
        <v>0</v>
      </c>
      <c r="K133" s="73">
        <f t="shared" ref="K133" si="184">ROUND(K132,0)</f>
        <v>0</v>
      </c>
      <c r="L133" s="73">
        <f t="shared" ref="L133" si="185">ROUND(L132,0)</f>
        <v>0</v>
      </c>
      <c r="M133" s="73">
        <f t="shared" ref="M133" si="186">ROUND(M132,0)</f>
        <v>0</v>
      </c>
      <c r="N133" s="73">
        <f t="shared" ref="N133" si="187">ROUND(N132,0)</f>
        <v>0</v>
      </c>
      <c r="O133" s="73">
        <f t="shared" ref="O133" si="188">ROUND(O132,0)</f>
        <v>0</v>
      </c>
      <c r="P133" s="39"/>
    </row>
    <row r="134" spans="2:16" s="29" customFormat="1" ht="18" hidden="1" customHeight="1" x14ac:dyDescent="0.2">
      <c r="B134" s="127"/>
      <c r="C134" s="80" t="s">
        <v>165</v>
      </c>
      <c r="D134" s="77">
        <f t="shared" ref="D134:O134" si="189">IF($D127="安定電源（純揚水のみ）",D130,D133)</f>
        <v>0</v>
      </c>
      <c r="E134" s="77">
        <f t="shared" si="189"/>
        <v>0</v>
      </c>
      <c r="F134" s="77">
        <f t="shared" si="189"/>
        <v>0</v>
      </c>
      <c r="G134" s="77">
        <f t="shared" si="189"/>
        <v>0</v>
      </c>
      <c r="H134" s="77">
        <f t="shared" si="189"/>
        <v>0</v>
      </c>
      <c r="I134" s="77">
        <f t="shared" si="189"/>
        <v>0</v>
      </c>
      <c r="J134" s="77">
        <f t="shared" si="189"/>
        <v>0</v>
      </c>
      <c r="K134" s="77">
        <f t="shared" si="189"/>
        <v>0</v>
      </c>
      <c r="L134" s="77">
        <f t="shared" si="189"/>
        <v>0</v>
      </c>
      <c r="M134" s="77">
        <f t="shared" si="189"/>
        <v>0</v>
      </c>
      <c r="N134" s="77">
        <f t="shared" si="189"/>
        <v>0</v>
      </c>
      <c r="O134" s="77">
        <f t="shared" si="189"/>
        <v>0</v>
      </c>
      <c r="P134" s="39"/>
    </row>
    <row r="135" spans="2:16" s="29" customFormat="1" ht="34.950000000000003" customHeight="1" x14ac:dyDescent="0.2">
      <c r="B135" s="127"/>
      <c r="C135" s="61" t="s">
        <v>154</v>
      </c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39" t="s">
        <v>19</v>
      </c>
    </row>
    <row r="136" spans="2:16" s="29" customFormat="1" ht="18" hidden="1" customHeight="1" x14ac:dyDescent="0.2">
      <c r="B136" s="128"/>
      <c r="C136" s="75" t="s">
        <v>160</v>
      </c>
      <c r="D136" s="129">
        <f>ROUND(D135,0)</f>
        <v>0</v>
      </c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1"/>
      <c r="P136" s="39"/>
    </row>
    <row r="137" spans="2:16" s="29" customFormat="1" ht="18" customHeight="1" x14ac:dyDescent="0.3">
      <c r="B137" s="126" t="s">
        <v>138</v>
      </c>
      <c r="C137" s="132" t="s">
        <v>153</v>
      </c>
      <c r="D137" s="28" t="s">
        <v>7</v>
      </c>
      <c r="E137" s="28" t="s">
        <v>8</v>
      </c>
      <c r="F137" s="28" t="s">
        <v>9</v>
      </c>
      <c r="G137" s="28" t="s">
        <v>10</v>
      </c>
      <c r="H137" s="28" t="s">
        <v>11</v>
      </c>
      <c r="I137" s="28" t="s">
        <v>12</v>
      </c>
      <c r="J137" s="28" t="s">
        <v>13</v>
      </c>
      <c r="K137" s="28" t="s">
        <v>14</v>
      </c>
      <c r="L137" s="28" t="s">
        <v>15</v>
      </c>
      <c r="M137" s="28" t="s">
        <v>16</v>
      </c>
      <c r="N137" s="28" t="s">
        <v>17</v>
      </c>
      <c r="O137" s="28" t="s">
        <v>18</v>
      </c>
      <c r="P137" s="38"/>
    </row>
    <row r="138" spans="2:16" s="29" customFormat="1" ht="18" customHeight="1" x14ac:dyDescent="0.2">
      <c r="B138" s="127"/>
      <c r="C138" s="133"/>
      <c r="D138" s="40">
        <f>SUM(D38,D50,D62,D74,D86,D98,D110,D122,D134)</f>
        <v>0</v>
      </c>
      <c r="E138" s="77">
        <f t="shared" ref="E138:O138" si="190">SUM(E38,E50,E62,E74,E86,E98,E110,E122,E134)</f>
        <v>0</v>
      </c>
      <c r="F138" s="77">
        <f t="shared" si="190"/>
        <v>0</v>
      </c>
      <c r="G138" s="77">
        <f t="shared" si="190"/>
        <v>0</v>
      </c>
      <c r="H138" s="77">
        <f t="shared" si="190"/>
        <v>0</v>
      </c>
      <c r="I138" s="77">
        <f t="shared" si="190"/>
        <v>0</v>
      </c>
      <c r="J138" s="77">
        <f t="shared" si="190"/>
        <v>0</v>
      </c>
      <c r="K138" s="77">
        <f t="shared" si="190"/>
        <v>0</v>
      </c>
      <c r="L138" s="77">
        <f t="shared" si="190"/>
        <v>0</v>
      </c>
      <c r="M138" s="77">
        <f t="shared" si="190"/>
        <v>0</v>
      </c>
      <c r="N138" s="77">
        <f t="shared" si="190"/>
        <v>0</v>
      </c>
      <c r="O138" s="77">
        <f t="shared" si="190"/>
        <v>0</v>
      </c>
      <c r="P138" s="39" t="s">
        <v>19</v>
      </c>
    </row>
    <row r="139" spans="2:16" s="29" customFormat="1" ht="18" customHeight="1" x14ac:dyDescent="0.2">
      <c r="B139" s="127"/>
      <c r="C139" s="132" t="s">
        <v>156</v>
      </c>
      <c r="D139" s="63" t="s">
        <v>7</v>
      </c>
      <c r="E139" s="63" t="s">
        <v>8</v>
      </c>
      <c r="F139" s="63" t="s">
        <v>9</v>
      </c>
      <c r="G139" s="63" t="s">
        <v>10</v>
      </c>
      <c r="H139" s="63" t="s">
        <v>11</v>
      </c>
      <c r="I139" s="63" t="s">
        <v>12</v>
      </c>
      <c r="J139" s="63" t="s">
        <v>13</v>
      </c>
      <c r="K139" s="63" t="s">
        <v>14</v>
      </c>
      <c r="L139" s="63" t="s">
        <v>15</v>
      </c>
      <c r="M139" s="63" t="s">
        <v>16</v>
      </c>
      <c r="N139" s="63" t="s">
        <v>17</v>
      </c>
      <c r="O139" s="63" t="s">
        <v>18</v>
      </c>
      <c r="P139" s="39"/>
    </row>
    <row r="140" spans="2:16" s="29" customFormat="1" ht="18" customHeight="1" x14ac:dyDescent="0.2">
      <c r="B140" s="127"/>
      <c r="C140" s="128"/>
      <c r="D140" s="65">
        <f t="shared" ref="D140:O140" si="191">SUM(D37,D49,D61,D73,D85,D97,D109,D121,D133)</f>
        <v>0</v>
      </c>
      <c r="E140" s="72">
        <f t="shared" si="191"/>
        <v>0</v>
      </c>
      <c r="F140" s="72">
        <f t="shared" si="191"/>
        <v>0</v>
      </c>
      <c r="G140" s="72">
        <f t="shared" si="191"/>
        <v>0</v>
      </c>
      <c r="H140" s="72">
        <f t="shared" si="191"/>
        <v>0</v>
      </c>
      <c r="I140" s="72">
        <f t="shared" si="191"/>
        <v>0</v>
      </c>
      <c r="J140" s="72">
        <f t="shared" si="191"/>
        <v>0</v>
      </c>
      <c r="K140" s="72">
        <f t="shared" si="191"/>
        <v>0</v>
      </c>
      <c r="L140" s="72">
        <f t="shared" si="191"/>
        <v>0</v>
      </c>
      <c r="M140" s="72">
        <f t="shared" si="191"/>
        <v>0</v>
      </c>
      <c r="N140" s="72">
        <f t="shared" si="191"/>
        <v>0</v>
      </c>
      <c r="O140" s="72">
        <f t="shared" si="191"/>
        <v>0</v>
      </c>
      <c r="P140" s="39" t="s">
        <v>157</v>
      </c>
    </row>
    <row r="141" spans="2:16" s="29" customFormat="1" ht="34.950000000000003" customHeight="1" x14ac:dyDescent="0.2">
      <c r="B141" s="127"/>
      <c r="C141" s="61" t="s">
        <v>154</v>
      </c>
      <c r="D141" s="134">
        <f>SUM(D40,D52,D64,D76,D88,D100,D112,D124,D136)</f>
        <v>0</v>
      </c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39" t="s">
        <v>19</v>
      </c>
    </row>
    <row r="142" spans="2:16" s="29" customFormat="1" ht="18" hidden="1" customHeight="1" x14ac:dyDescent="0.2">
      <c r="B142" s="128"/>
      <c r="C142" s="81" t="s">
        <v>165</v>
      </c>
      <c r="D142" s="77">
        <f t="shared" ref="D142:O142" si="192">SUM(D38,D50,D62,D74,D86,D98,D110,D122,D134)</f>
        <v>0</v>
      </c>
      <c r="E142" s="77">
        <f t="shared" si="192"/>
        <v>0</v>
      </c>
      <c r="F142" s="77">
        <f t="shared" si="192"/>
        <v>0</v>
      </c>
      <c r="G142" s="77">
        <f t="shared" si="192"/>
        <v>0</v>
      </c>
      <c r="H142" s="77">
        <f t="shared" si="192"/>
        <v>0</v>
      </c>
      <c r="I142" s="77">
        <f t="shared" si="192"/>
        <v>0</v>
      </c>
      <c r="J142" s="77">
        <f t="shared" si="192"/>
        <v>0</v>
      </c>
      <c r="K142" s="77">
        <f t="shared" si="192"/>
        <v>0</v>
      </c>
      <c r="L142" s="77">
        <f t="shared" si="192"/>
        <v>0</v>
      </c>
      <c r="M142" s="77">
        <f t="shared" si="192"/>
        <v>0</v>
      </c>
      <c r="N142" s="77">
        <f t="shared" si="192"/>
        <v>0</v>
      </c>
      <c r="O142" s="77">
        <f t="shared" si="192"/>
        <v>0</v>
      </c>
      <c r="P142" s="39"/>
    </row>
    <row r="143" spans="2:16" s="29" customFormat="1" ht="18" customHeight="1" x14ac:dyDescent="0.2">
      <c r="B143" s="44"/>
    </row>
    <row r="144" spans="2:16" s="29" customFormat="1" ht="18" customHeight="1" x14ac:dyDescent="0.2">
      <c r="B144" s="45" t="s">
        <v>139</v>
      </c>
    </row>
    <row r="145" spans="2:16" s="29" customFormat="1" ht="18" customHeight="1" x14ac:dyDescent="0.2">
      <c r="B145" s="119" t="s">
        <v>0</v>
      </c>
      <c r="C145" s="119"/>
      <c r="D145" s="119" t="s">
        <v>20</v>
      </c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28" t="s">
        <v>1</v>
      </c>
    </row>
    <row r="146" spans="2:16" s="29" customFormat="1" ht="18" customHeight="1" x14ac:dyDescent="0.2">
      <c r="B146" s="119" t="s">
        <v>140</v>
      </c>
      <c r="C146" s="119"/>
      <c r="D146" s="107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9"/>
      <c r="P146" s="31"/>
    </row>
    <row r="147" spans="2:16" s="29" customFormat="1" ht="18" customHeight="1" x14ac:dyDescent="0.2">
      <c r="B147" s="105" t="s">
        <v>128</v>
      </c>
      <c r="C147" s="106"/>
      <c r="D147" s="114" t="str">
        <f>IF('入力欄(基本情報)'!C29="","",'入力欄(基本情報)'!C29)</f>
        <v/>
      </c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15"/>
      <c r="P147" s="32"/>
    </row>
    <row r="148" spans="2:16" s="29" customFormat="1" ht="18" customHeight="1" x14ac:dyDescent="0.2">
      <c r="B148" s="105" t="s">
        <v>129</v>
      </c>
      <c r="C148" s="106"/>
      <c r="D148" s="114" t="str">
        <f>IF('入力欄(基本情報)'!C30="","",'入力欄(基本情報)'!C30)</f>
        <v/>
      </c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15"/>
      <c r="P148" s="32"/>
    </row>
    <row r="149" spans="2:16" s="29" customFormat="1" ht="18" customHeight="1" x14ac:dyDescent="0.2">
      <c r="B149" s="105" t="s">
        <v>164</v>
      </c>
      <c r="C149" s="106"/>
      <c r="D149" s="107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9"/>
      <c r="P149" s="80"/>
    </row>
    <row r="150" spans="2:16" s="29" customFormat="1" ht="18" customHeight="1" x14ac:dyDescent="0.2">
      <c r="B150" s="105" t="s">
        <v>167</v>
      </c>
      <c r="C150" s="106"/>
      <c r="D150" s="107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9"/>
      <c r="P150" s="80"/>
    </row>
    <row r="151" spans="2:16" s="29" customFormat="1" ht="18" customHeight="1" x14ac:dyDescent="0.2">
      <c r="B151" s="110" t="s">
        <v>169</v>
      </c>
      <c r="C151" s="111"/>
      <c r="D151" s="78" t="s">
        <v>7</v>
      </c>
      <c r="E151" s="78" t="s">
        <v>8</v>
      </c>
      <c r="F151" s="78" t="s">
        <v>9</v>
      </c>
      <c r="G151" s="78" t="s">
        <v>10</v>
      </c>
      <c r="H151" s="78" t="s">
        <v>11</v>
      </c>
      <c r="I151" s="78" t="s">
        <v>12</v>
      </c>
      <c r="J151" s="78" t="s">
        <v>13</v>
      </c>
      <c r="K151" s="78" t="s">
        <v>14</v>
      </c>
      <c r="L151" s="78" t="s">
        <v>15</v>
      </c>
      <c r="M151" s="78" t="s">
        <v>16</v>
      </c>
      <c r="N151" s="78" t="s">
        <v>17</v>
      </c>
      <c r="O151" s="78" t="s">
        <v>18</v>
      </c>
      <c r="P151" s="80"/>
    </row>
    <row r="152" spans="2:16" s="29" customFormat="1" ht="18" customHeight="1" x14ac:dyDescent="0.2">
      <c r="B152" s="112"/>
      <c r="C152" s="113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80" t="s">
        <v>51</v>
      </c>
    </row>
    <row r="153" spans="2:16" s="29" customFormat="1" ht="18" hidden="1" customHeight="1" x14ac:dyDescent="0.2">
      <c r="B153" s="114" t="s">
        <v>162</v>
      </c>
      <c r="C153" s="115"/>
      <c r="D153" s="74">
        <f>ROUND(D152,0)</f>
        <v>0</v>
      </c>
      <c r="E153" s="74">
        <f t="shared" ref="E153:O153" si="193">ROUND(E152,0)</f>
        <v>0</v>
      </c>
      <c r="F153" s="74">
        <f t="shared" si="193"/>
        <v>0</v>
      </c>
      <c r="G153" s="74">
        <f t="shared" si="193"/>
        <v>0</v>
      </c>
      <c r="H153" s="74">
        <f t="shared" si="193"/>
        <v>0</v>
      </c>
      <c r="I153" s="74">
        <f t="shared" si="193"/>
        <v>0</v>
      </c>
      <c r="J153" s="74">
        <f t="shared" si="193"/>
        <v>0</v>
      </c>
      <c r="K153" s="74">
        <f t="shared" si="193"/>
        <v>0</v>
      </c>
      <c r="L153" s="74">
        <f t="shared" si="193"/>
        <v>0</v>
      </c>
      <c r="M153" s="74">
        <f t="shared" si="193"/>
        <v>0</v>
      </c>
      <c r="N153" s="74">
        <f t="shared" si="193"/>
        <v>0</v>
      </c>
      <c r="O153" s="74">
        <f t="shared" si="193"/>
        <v>0</v>
      </c>
      <c r="P153" s="80"/>
    </row>
    <row r="154" spans="2:16" s="29" customFormat="1" ht="18" customHeight="1" x14ac:dyDescent="0.2">
      <c r="B154" s="110" t="s">
        <v>168</v>
      </c>
      <c r="C154" s="111"/>
      <c r="D154" s="78" t="s">
        <v>7</v>
      </c>
      <c r="E154" s="78" t="s">
        <v>8</v>
      </c>
      <c r="F154" s="78" t="s">
        <v>9</v>
      </c>
      <c r="G154" s="78" t="s">
        <v>10</v>
      </c>
      <c r="H154" s="78" t="s">
        <v>11</v>
      </c>
      <c r="I154" s="78" t="s">
        <v>12</v>
      </c>
      <c r="J154" s="78" t="s">
        <v>13</v>
      </c>
      <c r="K154" s="78" t="s">
        <v>14</v>
      </c>
      <c r="L154" s="78" t="s">
        <v>15</v>
      </c>
      <c r="M154" s="78" t="s">
        <v>16</v>
      </c>
      <c r="N154" s="78" t="s">
        <v>17</v>
      </c>
      <c r="O154" s="78" t="s">
        <v>18</v>
      </c>
      <c r="P154" s="80"/>
    </row>
    <row r="155" spans="2:16" s="29" customFormat="1" ht="18" customHeight="1" x14ac:dyDescent="0.2">
      <c r="B155" s="112"/>
      <c r="C155" s="113"/>
      <c r="D155" s="41" t="e">
        <f>IF(D$153&gt;=MAX(調整係数一覧!$A$202:$A$221),VLOOKUP(MAX(調整係数一覧!$A$202:$A$221),調整係数一覧!$A$202:$M$221,COLUMN(D$22)-2,0),VLOOKUP(D$153,調整係数一覧!$A$202:$M$221,COLUMN(D$22)-2,0))</f>
        <v>#N/A</v>
      </c>
      <c r="E155" s="41" t="e">
        <f>IF(E$153&gt;=MAX(調整係数一覧!$A$202:$A$221),VLOOKUP(MAX(調整係数一覧!$A$202:$A$221),調整係数一覧!$A$202:$M$221,COLUMN(E$22)-2,0),VLOOKUP(E$153,調整係数一覧!$A$202:$M$221,COLUMN(E$22)-2,0))</f>
        <v>#N/A</v>
      </c>
      <c r="F155" s="41" t="e">
        <f>IF(F$153&gt;=MAX(調整係数一覧!$A$202:$A$221),VLOOKUP(MAX(調整係数一覧!$A$202:$A$221),調整係数一覧!$A$202:$M$221,COLUMN(F$22)-2,0),VLOOKUP(F$153,調整係数一覧!$A$202:$M$221,COLUMN(F$22)-2,0))</f>
        <v>#N/A</v>
      </c>
      <c r="G155" s="41" t="e">
        <f>IF(G$153&gt;=MAX(調整係数一覧!$A$202:$A$221),VLOOKUP(MAX(調整係数一覧!$A$202:$A$221),調整係数一覧!$A$202:$M$221,COLUMN(G$22)-2,0),VLOOKUP(G$153,調整係数一覧!$A$202:$M$221,COLUMN(G$22)-2,0))</f>
        <v>#N/A</v>
      </c>
      <c r="H155" s="41" t="e">
        <f>IF(H$153&gt;=MAX(調整係数一覧!$A$202:$A$221),VLOOKUP(MAX(調整係数一覧!$A$202:$A$221),調整係数一覧!$A$202:$M$221,COLUMN(H$22)-2,0),VLOOKUP(H$153,調整係数一覧!$A$202:$M$221,COLUMN(H$22)-2,0))</f>
        <v>#N/A</v>
      </c>
      <c r="I155" s="41" t="e">
        <f>IF(I$153&gt;=MAX(調整係数一覧!$A$202:$A$221),VLOOKUP(MAX(調整係数一覧!$A$202:$A$221),調整係数一覧!$A$202:$M$221,COLUMN(I$22)-2,0),VLOOKUP(I$153,調整係数一覧!$A$202:$M$221,COLUMN(I$22)-2,0))</f>
        <v>#N/A</v>
      </c>
      <c r="J155" s="41" t="e">
        <f>IF(J$153&gt;=MAX(調整係数一覧!$A$202:$A$221),VLOOKUP(MAX(調整係数一覧!$A$202:$A$221),調整係数一覧!$A$202:$M$221,COLUMN(J$22)-2,0),VLOOKUP(J$153,調整係数一覧!$A$202:$M$221,COLUMN(J$22)-2,0))</f>
        <v>#N/A</v>
      </c>
      <c r="K155" s="41" t="e">
        <f>IF(K$153&gt;=MAX(調整係数一覧!$A$202:$A$221),VLOOKUP(MAX(調整係数一覧!$A$202:$A$221),調整係数一覧!$A$202:$M$221,COLUMN(K$22)-2,0),VLOOKUP(K$153,調整係数一覧!$A$202:$M$221,COLUMN(K$22)-2,0))</f>
        <v>#N/A</v>
      </c>
      <c r="L155" s="41" t="e">
        <f>IF(L$153&gt;=MAX(調整係数一覧!$A$202:$A$221),VLOOKUP(MAX(調整係数一覧!$A$202:$A$221),調整係数一覧!$A$202:$M$221,COLUMN(L$22)-2,0),VLOOKUP(L$153,調整係数一覧!$A$202:$M$221,COLUMN(L$22)-2,0))</f>
        <v>#N/A</v>
      </c>
      <c r="M155" s="41" t="e">
        <f>IF(M$153&gt;=MAX(調整係数一覧!$A$202:$A$221),VLOOKUP(MAX(調整係数一覧!$A$202:$A$221),調整係数一覧!$A$202:$M$221,COLUMN(M$22)-2,0),VLOOKUP(M$153,調整係数一覧!$A$202:$M$221,COLUMN(M$22)-2,0))</f>
        <v>#N/A</v>
      </c>
      <c r="N155" s="41" t="e">
        <f>IF(N$153&gt;=MAX(調整係数一覧!$A$202:$A$221),VLOOKUP(MAX(調整係数一覧!$A$202:$A$221),調整係数一覧!$A$202:$M$221,COLUMN(N$22)-2,0),VLOOKUP(N$153,調整係数一覧!$A$202:$M$221,COLUMN(N$22)-2,0))</f>
        <v>#N/A</v>
      </c>
      <c r="O155" s="41" t="e">
        <f>IF(O$153&gt;=MAX(調整係数一覧!$A$202:$A$221),VLOOKUP(MAX(調整係数一覧!$A$202:$A$221),調整係数一覧!$A$202:$M$221,COLUMN(O$22)-2,0),VLOOKUP(O$153,調整係数一覧!$A$202:$M$221,COLUMN(O$22)-2,0))</f>
        <v>#N/A</v>
      </c>
      <c r="P155" s="80"/>
    </row>
    <row r="156" spans="2:16" s="29" customFormat="1" ht="18" customHeight="1" x14ac:dyDescent="0.3">
      <c r="B156" s="119" t="s">
        <v>163</v>
      </c>
      <c r="C156" s="119"/>
      <c r="D156" s="68" t="s">
        <v>7</v>
      </c>
      <c r="E156" s="68" t="s">
        <v>8</v>
      </c>
      <c r="F156" s="68" t="s">
        <v>9</v>
      </c>
      <c r="G156" s="68" t="s">
        <v>10</v>
      </c>
      <c r="H156" s="68" t="s">
        <v>11</v>
      </c>
      <c r="I156" s="68" t="s">
        <v>12</v>
      </c>
      <c r="J156" s="68" t="s">
        <v>13</v>
      </c>
      <c r="K156" s="68" t="s">
        <v>14</v>
      </c>
      <c r="L156" s="68" t="s">
        <v>15</v>
      </c>
      <c r="M156" s="68" t="s">
        <v>16</v>
      </c>
      <c r="N156" s="68" t="s">
        <v>17</v>
      </c>
      <c r="O156" s="68" t="s">
        <v>18</v>
      </c>
      <c r="P156" s="38"/>
    </row>
    <row r="157" spans="2:16" s="29" customFormat="1" ht="18" customHeight="1" x14ac:dyDescent="0.2">
      <c r="B157" s="119"/>
      <c r="C157" s="119"/>
      <c r="D157" s="77" t="str">
        <f>IF($D149="安定電源（純揚水のみ）",MIN(ROUND(D161/D155,0),D15),"－")</f>
        <v>－</v>
      </c>
      <c r="E157" s="86" t="str">
        <f t="shared" ref="E157:O157" si="194">IF($D149="安定電源（純揚水のみ）",MIN(ROUND(E161/E155,0),E15),"－")</f>
        <v>－</v>
      </c>
      <c r="F157" s="86" t="str">
        <f t="shared" si="194"/>
        <v>－</v>
      </c>
      <c r="G157" s="86" t="str">
        <f t="shared" si="194"/>
        <v>－</v>
      </c>
      <c r="H157" s="86" t="str">
        <f t="shared" si="194"/>
        <v>－</v>
      </c>
      <c r="I157" s="86" t="str">
        <f t="shared" si="194"/>
        <v>－</v>
      </c>
      <c r="J157" s="86" t="str">
        <f t="shared" si="194"/>
        <v>－</v>
      </c>
      <c r="K157" s="86" t="str">
        <f t="shared" si="194"/>
        <v>－</v>
      </c>
      <c r="L157" s="86" t="str">
        <f t="shared" si="194"/>
        <v>－</v>
      </c>
      <c r="M157" s="86" t="str">
        <f t="shared" si="194"/>
        <v>－</v>
      </c>
      <c r="N157" s="86" t="str">
        <f t="shared" si="194"/>
        <v>－</v>
      </c>
      <c r="O157" s="86" t="str">
        <f t="shared" si="194"/>
        <v>－</v>
      </c>
      <c r="P157" s="39" t="s">
        <v>19</v>
      </c>
    </row>
    <row r="158" spans="2:16" s="29" customFormat="1" hidden="1" x14ac:dyDescent="0.2">
      <c r="B158" s="114" t="s">
        <v>160</v>
      </c>
      <c r="C158" s="115"/>
      <c r="D158" s="73" t="e">
        <f>ROUND(D157,0)</f>
        <v>#VALUE!</v>
      </c>
      <c r="E158" s="73" t="e">
        <f t="shared" ref="E158:O158" si="195">ROUND(E157,0)</f>
        <v>#VALUE!</v>
      </c>
      <c r="F158" s="73" t="e">
        <f t="shared" si="195"/>
        <v>#VALUE!</v>
      </c>
      <c r="G158" s="73" t="e">
        <f t="shared" si="195"/>
        <v>#VALUE!</v>
      </c>
      <c r="H158" s="73" t="e">
        <f t="shared" si="195"/>
        <v>#VALUE!</v>
      </c>
      <c r="I158" s="73" t="e">
        <f t="shared" si="195"/>
        <v>#VALUE!</v>
      </c>
      <c r="J158" s="73" t="e">
        <f t="shared" si="195"/>
        <v>#VALUE!</v>
      </c>
      <c r="K158" s="73" t="e">
        <f t="shared" si="195"/>
        <v>#VALUE!</v>
      </c>
      <c r="L158" s="73" t="e">
        <f t="shared" si="195"/>
        <v>#VALUE!</v>
      </c>
      <c r="M158" s="73" t="e">
        <f t="shared" si="195"/>
        <v>#VALUE!</v>
      </c>
      <c r="N158" s="73" t="e">
        <f t="shared" si="195"/>
        <v>#VALUE!</v>
      </c>
      <c r="O158" s="73" t="e">
        <f t="shared" si="195"/>
        <v>#VALUE!</v>
      </c>
      <c r="P158" s="39"/>
    </row>
    <row r="159" spans="2:16" s="29" customFormat="1" ht="19.95" customHeight="1" x14ac:dyDescent="0.2">
      <c r="B159" s="122" t="s">
        <v>155</v>
      </c>
      <c r="C159" s="123"/>
      <c r="D159" s="59" t="s">
        <v>7</v>
      </c>
      <c r="E159" s="59" t="s">
        <v>8</v>
      </c>
      <c r="F159" s="59" t="s">
        <v>9</v>
      </c>
      <c r="G159" s="59" t="s">
        <v>10</v>
      </c>
      <c r="H159" s="59" t="s">
        <v>11</v>
      </c>
      <c r="I159" s="59" t="s">
        <v>12</v>
      </c>
      <c r="J159" s="59" t="s">
        <v>13</v>
      </c>
      <c r="K159" s="59" t="s">
        <v>14</v>
      </c>
      <c r="L159" s="59" t="s">
        <v>15</v>
      </c>
      <c r="M159" s="59" t="s">
        <v>16</v>
      </c>
      <c r="N159" s="59" t="s">
        <v>17</v>
      </c>
      <c r="O159" s="59" t="s">
        <v>18</v>
      </c>
      <c r="P159" s="39"/>
    </row>
    <row r="160" spans="2:16" s="29" customFormat="1" ht="18" customHeight="1" x14ac:dyDescent="0.2">
      <c r="B160" s="124"/>
      <c r="C160" s="125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39" t="s">
        <v>170</v>
      </c>
    </row>
    <row r="161" spans="2:16" s="29" customFormat="1" hidden="1" x14ac:dyDescent="0.2">
      <c r="B161" s="114" t="s">
        <v>160</v>
      </c>
      <c r="C161" s="115"/>
      <c r="D161" s="77">
        <f>ROUND(D160,0)</f>
        <v>0</v>
      </c>
      <c r="E161" s="84">
        <f t="shared" ref="E161:O161" si="196">ROUND(E160,0)</f>
        <v>0</v>
      </c>
      <c r="F161" s="84">
        <f t="shared" si="196"/>
        <v>0</v>
      </c>
      <c r="G161" s="84">
        <f t="shared" si="196"/>
        <v>0</v>
      </c>
      <c r="H161" s="84">
        <f t="shared" si="196"/>
        <v>0</v>
      </c>
      <c r="I161" s="84">
        <f t="shared" si="196"/>
        <v>0</v>
      </c>
      <c r="J161" s="84">
        <f t="shared" si="196"/>
        <v>0</v>
      </c>
      <c r="K161" s="84">
        <f t="shared" si="196"/>
        <v>0</v>
      </c>
      <c r="L161" s="84">
        <f t="shared" si="196"/>
        <v>0</v>
      </c>
      <c r="M161" s="84">
        <f t="shared" si="196"/>
        <v>0</v>
      </c>
      <c r="N161" s="84">
        <f t="shared" si="196"/>
        <v>0</v>
      </c>
      <c r="O161" s="84">
        <f t="shared" si="196"/>
        <v>0</v>
      </c>
      <c r="P161" s="39"/>
    </row>
    <row r="162" spans="2:16" s="29" customFormat="1" hidden="1" x14ac:dyDescent="0.2">
      <c r="B162" s="114" t="s">
        <v>165</v>
      </c>
      <c r="C162" s="115"/>
      <c r="D162" s="83">
        <f>IF($D$149="安定電源（純揚水のみ）",D157,D161)</f>
        <v>0</v>
      </c>
      <c r="E162" s="85">
        <f t="shared" ref="E162:O162" si="197">IF($D$149="安定電源（純揚水のみ）",E157,E161)</f>
        <v>0</v>
      </c>
      <c r="F162" s="85">
        <f t="shared" si="197"/>
        <v>0</v>
      </c>
      <c r="G162" s="85">
        <f t="shared" si="197"/>
        <v>0</v>
      </c>
      <c r="H162" s="85">
        <f t="shared" si="197"/>
        <v>0</v>
      </c>
      <c r="I162" s="85">
        <f t="shared" si="197"/>
        <v>0</v>
      </c>
      <c r="J162" s="85">
        <f t="shared" si="197"/>
        <v>0</v>
      </c>
      <c r="K162" s="85">
        <f t="shared" si="197"/>
        <v>0</v>
      </c>
      <c r="L162" s="85">
        <f t="shared" si="197"/>
        <v>0</v>
      </c>
      <c r="M162" s="85">
        <f t="shared" si="197"/>
        <v>0</v>
      </c>
      <c r="N162" s="85">
        <f t="shared" si="197"/>
        <v>0</v>
      </c>
      <c r="O162" s="85">
        <f t="shared" si="197"/>
        <v>0</v>
      </c>
      <c r="P162" s="39"/>
    </row>
    <row r="163" spans="2:16" s="29" customFormat="1" ht="34.950000000000003" customHeight="1" x14ac:dyDescent="0.2">
      <c r="B163" s="120" t="s">
        <v>150</v>
      </c>
      <c r="C163" s="119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39" t="s">
        <v>19</v>
      </c>
    </row>
    <row r="164" spans="2:16" s="29" customFormat="1" ht="19.95" hidden="1" customHeight="1" x14ac:dyDescent="0.2">
      <c r="B164" s="116" t="s">
        <v>162</v>
      </c>
      <c r="C164" s="116"/>
      <c r="D164" s="117">
        <f>ROUND(D163,0)</f>
        <v>0</v>
      </c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31"/>
    </row>
    <row r="165" spans="2:16" s="29" customFormat="1" ht="19.95" customHeight="1" x14ac:dyDescent="0.2">
      <c r="B165" s="104"/>
      <c r="C165" s="104"/>
    </row>
    <row r="166" spans="2:16" s="29" customFormat="1" ht="19.95" customHeight="1" x14ac:dyDescent="0.2"/>
    <row r="167" spans="2:16" s="29" customFormat="1" ht="19.95" customHeight="1" x14ac:dyDescent="0.2"/>
    <row r="168" spans="2:16" s="29" customFormat="1" ht="19.95" customHeight="1" x14ac:dyDescent="0.2"/>
    <row r="169" spans="2:16" s="29" customFormat="1" ht="19.95" customHeight="1" x14ac:dyDescent="0.2"/>
    <row r="170" spans="2:16" s="29" customFormat="1" ht="19.95" customHeight="1" x14ac:dyDescent="0.2"/>
    <row r="171" spans="2:16" s="29" customFormat="1" ht="19.95" customHeight="1" x14ac:dyDescent="0.2"/>
    <row r="172" spans="2:16" s="29" customFormat="1" ht="19.95" customHeight="1" x14ac:dyDescent="0.2"/>
    <row r="173" spans="2:16" s="29" customFormat="1" ht="19.95" customHeight="1" x14ac:dyDescent="0.2"/>
    <row r="174" spans="2:16" s="29" customFormat="1" ht="19.95" customHeight="1" x14ac:dyDescent="0.2"/>
    <row r="175" spans="2:16" s="29" customFormat="1" ht="19.95" customHeight="1" x14ac:dyDescent="0.2"/>
    <row r="176" spans="2:16" s="29" customFormat="1" ht="19.95" customHeight="1" x14ac:dyDescent="0.2"/>
    <row r="177" s="29" customFormat="1" ht="19.95" customHeight="1" x14ac:dyDescent="0.2"/>
    <row r="178" s="29" customFormat="1" ht="19.95" customHeight="1" x14ac:dyDescent="0.2"/>
    <row r="179" s="29" customFormat="1" ht="19.95" customHeight="1" x14ac:dyDescent="0.2"/>
    <row r="180" s="29" customFormat="1" ht="19.95" customHeight="1" x14ac:dyDescent="0.2"/>
    <row r="181" s="29" customFormat="1" ht="19.95" customHeight="1" x14ac:dyDescent="0.2"/>
    <row r="182" s="29" customFormat="1" ht="19.95" customHeight="1" x14ac:dyDescent="0.2"/>
    <row r="183" s="29" customFormat="1" ht="19.95" customHeight="1" x14ac:dyDescent="0.2"/>
    <row r="184" s="29" customFormat="1" ht="19.95" customHeight="1" x14ac:dyDescent="0.2"/>
    <row r="185" s="29" customFormat="1" ht="19.95" customHeight="1" x14ac:dyDescent="0.2"/>
    <row r="186" s="29" customFormat="1" ht="19.95" customHeight="1" x14ac:dyDescent="0.2"/>
    <row r="187" s="29" customFormat="1" ht="19.95" customHeight="1" x14ac:dyDescent="0.2"/>
  </sheetData>
  <sheetProtection algorithmName="SHA-512" hashValue="/eKKGKSEwezhAgzyDhdryssjiim10eNfHqqJKU5SHm/Gzv8+s/GNYx5vTBjvaXe3VQEz/t4+S8HeKgXrwepwwA==" saltValue="MEZjYWt8fpXanZHT9faNRg==" spinCount="100000" sheet="1" objects="1" scenarios="1"/>
  <mergeCells count="126">
    <mergeCell ref="D89:O89"/>
    <mergeCell ref="D90:O90"/>
    <mergeCell ref="B29:B40"/>
    <mergeCell ref="D40:O40"/>
    <mergeCell ref="B1:P1"/>
    <mergeCell ref="B5:C5"/>
    <mergeCell ref="D5:O5"/>
    <mergeCell ref="B6:C6"/>
    <mergeCell ref="D6:O6"/>
    <mergeCell ref="B7:C7"/>
    <mergeCell ref="D7:O7"/>
    <mergeCell ref="B2:C2"/>
    <mergeCell ref="B13:C14"/>
    <mergeCell ref="B11:C12"/>
    <mergeCell ref="B8:C8"/>
    <mergeCell ref="D8:O8"/>
    <mergeCell ref="B9:C9"/>
    <mergeCell ref="D9:O9"/>
    <mergeCell ref="B10:C10"/>
    <mergeCell ref="D10:O10"/>
    <mergeCell ref="B25:C25"/>
    <mergeCell ref="D25:O25"/>
    <mergeCell ref="D28:O28"/>
    <mergeCell ref="B16:C17"/>
    <mergeCell ref="B23:C24"/>
    <mergeCell ref="B15:C15"/>
    <mergeCell ref="B18:C18"/>
    <mergeCell ref="B19:C20"/>
    <mergeCell ref="B21:C22"/>
    <mergeCell ref="D29:O29"/>
    <mergeCell ref="D30:O30"/>
    <mergeCell ref="C32:C33"/>
    <mergeCell ref="D39:O39"/>
    <mergeCell ref="D66:O66"/>
    <mergeCell ref="C68:C69"/>
    <mergeCell ref="D75:O75"/>
    <mergeCell ref="C47:C48"/>
    <mergeCell ref="C59:C60"/>
    <mergeCell ref="C71:C72"/>
    <mergeCell ref="D31:O31"/>
    <mergeCell ref="D43:O43"/>
    <mergeCell ref="C35:C36"/>
    <mergeCell ref="D41:O41"/>
    <mergeCell ref="D42:O42"/>
    <mergeCell ref="D51:O51"/>
    <mergeCell ref="D53:O53"/>
    <mergeCell ref="D54:O54"/>
    <mergeCell ref="C56:C57"/>
    <mergeCell ref="D63:O63"/>
    <mergeCell ref="D55:O55"/>
    <mergeCell ref="D67:O67"/>
    <mergeCell ref="B149:C149"/>
    <mergeCell ref="D149:O149"/>
    <mergeCell ref="D146:O146"/>
    <mergeCell ref="D52:O52"/>
    <mergeCell ref="B41:B52"/>
    <mergeCell ref="B53:B64"/>
    <mergeCell ref="D64:O64"/>
    <mergeCell ref="D76:O76"/>
    <mergeCell ref="B65:B76"/>
    <mergeCell ref="D88:O88"/>
    <mergeCell ref="B77:B88"/>
    <mergeCell ref="D77:O77"/>
    <mergeCell ref="D78:O78"/>
    <mergeCell ref="D123:O123"/>
    <mergeCell ref="D101:O101"/>
    <mergeCell ref="C95:C96"/>
    <mergeCell ref="C80:C81"/>
    <mergeCell ref="D87:O87"/>
    <mergeCell ref="B148:C148"/>
    <mergeCell ref="D148:O148"/>
    <mergeCell ref="C83:C84"/>
    <mergeCell ref="C92:C93"/>
    <mergeCell ref="C44:C45"/>
    <mergeCell ref="D65:O65"/>
    <mergeCell ref="B145:C145"/>
    <mergeCell ref="D145:O145"/>
    <mergeCell ref="D126:O126"/>
    <mergeCell ref="C128:C129"/>
    <mergeCell ref="D135:O135"/>
    <mergeCell ref="B147:C147"/>
    <mergeCell ref="D147:O147"/>
    <mergeCell ref="D125:O125"/>
    <mergeCell ref="D114:O114"/>
    <mergeCell ref="C116:C117"/>
    <mergeCell ref="C131:C132"/>
    <mergeCell ref="B146:C146"/>
    <mergeCell ref="D79:O79"/>
    <mergeCell ref="D91:O91"/>
    <mergeCell ref="D103:O103"/>
    <mergeCell ref="D115:O115"/>
    <mergeCell ref="D127:O127"/>
    <mergeCell ref="B137:B142"/>
    <mergeCell ref="D100:O100"/>
    <mergeCell ref="B89:B100"/>
    <mergeCell ref="D112:O112"/>
    <mergeCell ref="B101:B112"/>
    <mergeCell ref="D124:O124"/>
    <mergeCell ref="B113:B124"/>
    <mergeCell ref="D136:O136"/>
    <mergeCell ref="B125:B136"/>
    <mergeCell ref="C119:C120"/>
    <mergeCell ref="D113:O113"/>
    <mergeCell ref="C137:C138"/>
    <mergeCell ref="D141:O141"/>
    <mergeCell ref="C107:C108"/>
    <mergeCell ref="C139:C140"/>
    <mergeCell ref="D99:O99"/>
    <mergeCell ref="D102:O102"/>
    <mergeCell ref="C104:C105"/>
    <mergeCell ref="D111:O111"/>
    <mergeCell ref="B165:C165"/>
    <mergeCell ref="B150:C150"/>
    <mergeCell ref="D150:O150"/>
    <mergeCell ref="B151:C152"/>
    <mergeCell ref="B154:C155"/>
    <mergeCell ref="B153:C153"/>
    <mergeCell ref="B161:C161"/>
    <mergeCell ref="B164:C164"/>
    <mergeCell ref="D164:O164"/>
    <mergeCell ref="B162:C162"/>
    <mergeCell ref="B158:C158"/>
    <mergeCell ref="B156:C157"/>
    <mergeCell ref="B163:C163"/>
    <mergeCell ref="D163:O163"/>
    <mergeCell ref="B159:C160"/>
  </mergeCells>
  <phoneticPr fontId="2"/>
  <conditionalFormatting sqref="D14">
    <cfRule type="cellIs" dxfId="49" priority="107" operator="greaterThan">
      <formula>D12</formula>
    </cfRule>
  </conditionalFormatting>
  <conditionalFormatting sqref="D163:O163">
    <cfRule type="cellIs" dxfId="48" priority="104" operator="greaterThan">
      <formula>$D$25-$D$141</formula>
    </cfRule>
  </conditionalFormatting>
  <conditionalFormatting sqref="D12:O12">
    <cfRule type="cellIs" dxfId="47" priority="103" operator="greaterThan">
      <formula>$D$10</formula>
    </cfRule>
  </conditionalFormatting>
  <conditionalFormatting sqref="E14">
    <cfRule type="cellIs" dxfId="46" priority="101" operator="greaterThan">
      <formula>E12</formula>
    </cfRule>
  </conditionalFormatting>
  <conditionalFormatting sqref="F14">
    <cfRule type="cellIs" dxfId="45" priority="100" operator="greaterThan">
      <formula>F12</formula>
    </cfRule>
  </conditionalFormatting>
  <conditionalFormatting sqref="G14">
    <cfRule type="cellIs" dxfId="44" priority="99" operator="greaterThan">
      <formula>G12</formula>
    </cfRule>
  </conditionalFormatting>
  <conditionalFormatting sqref="H14">
    <cfRule type="cellIs" dxfId="43" priority="98" operator="greaterThan">
      <formula>H12</formula>
    </cfRule>
  </conditionalFormatting>
  <conditionalFormatting sqref="I14">
    <cfRule type="cellIs" dxfId="42" priority="97" operator="greaterThan">
      <formula>I12</formula>
    </cfRule>
  </conditionalFormatting>
  <conditionalFormatting sqref="J14">
    <cfRule type="cellIs" dxfId="41" priority="96" operator="greaterThan">
      <formula>J12</formula>
    </cfRule>
  </conditionalFormatting>
  <conditionalFormatting sqref="K14">
    <cfRule type="cellIs" dxfId="40" priority="95" operator="greaterThan">
      <formula>K12</formula>
    </cfRule>
  </conditionalFormatting>
  <conditionalFormatting sqref="L14">
    <cfRule type="cellIs" dxfId="39" priority="94" operator="greaterThan">
      <formula>L12</formula>
    </cfRule>
  </conditionalFormatting>
  <conditionalFormatting sqref="M14">
    <cfRule type="cellIs" dxfId="38" priority="93" operator="greaterThan">
      <formula>M12</formula>
    </cfRule>
  </conditionalFormatting>
  <conditionalFormatting sqref="N14">
    <cfRule type="cellIs" dxfId="37" priority="92" operator="greaterThan">
      <formula>N12</formula>
    </cfRule>
  </conditionalFormatting>
  <conditionalFormatting sqref="O14">
    <cfRule type="cellIs" dxfId="36" priority="91" operator="greaterThan">
      <formula>O12</formula>
    </cfRule>
  </conditionalFormatting>
  <conditionalFormatting sqref="B150:P157">
    <cfRule type="expression" dxfId="35" priority="1">
      <formula>NOT($D$149="安定電源（純揚水のみ）")</formula>
    </cfRule>
  </conditionalFormatting>
  <conditionalFormatting sqref="C32:P33">
    <cfRule type="expression" dxfId="34" priority="36">
      <formula>NOT($D$31="安定電源（純揚水のみ）")</formula>
    </cfRule>
  </conditionalFormatting>
  <conditionalFormatting sqref="C44:P45">
    <cfRule type="expression" dxfId="33" priority="35">
      <formula>NOT($D$43="安定電源（純揚水のみ）")</formula>
    </cfRule>
  </conditionalFormatting>
  <conditionalFormatting sqref="C56:P57">
    <cfRule type="expression" dxfId="32" priority="34">
      <formula>NOT($D$55="安定電源（純揚水のみ）")</formula>
    </cfRule>
  </conditionalFormatting>
  <conditionalFormatting sqref="C68:P69">
    <cfRule type="expression" dxfId="31" priority="33">
      <formula>NOT($D$67="安定電源（純揚水のみ）")</formula>
    </cfRule>
  </conditionalFormatting>
  <conditionalFormatting sqref="C80:P81">
    <cfRule type="expression" dxfId="30" priority="32">
      <formula>NOT($D$79="安定電源（純揚水のみ）")</formula>
    </cfRule>
  </conditionalFormatting>
  <conditionalFormatting sqref="C92:P93">
    <cfRule type="expression" dxfId="29" priority="31">
      <formula>NOT($D$91="安定電源（純揚水のみ）")</formula>
    </cfRule>
  </conditionalFormatting>
  <conditionalFormatting sqref="C104:P105">
    <cfRule type="expression" dxfId="28" priority="30">
      <formula>NOT($D$103="安定電源（純揚水のみ）")</formula>
    </cfRule>
  </conditionalFormatting>
  <conditionalFormatting sqref="C116:P117">
    <cfRule type="expression" dxfId="27" priority="29">
      <formula>NOT($D$115="安定電源（純揚水のみ）")</formula>
    </cfRule>
  </conditionalFormatting>
  <conditionalFormatting sqref="C128:P129">
    <cfRule type="expression" dxfId="26" priority="27">
      <formula>NOT($D$127="安定電源（純揚水のみ）")</formula>
    </cfRule>
  </conditionalFormatting>
  <conditionalFormatting sqref="D151:O151">
    <cfRule type="expression" dxfId="25" priority="26">
      <formula>NOT($D$149="安定電源（純揚水のみ）")</formula>
    </cfRule>
  </conditionalFormatting>
  <conditionalFormatting sqref="D154:O154">
    <cfRule type="expression" dxfId="24" priority="25">
      <formula>NOT($D$149="安定電源（純揚水のみ）")</formula>
    </cfRule>
  </conditionalFormatting>
  <conditionalFormatting sqref="D157:O157">
    <cfRule type="cellIs" dxfId="23" priority="37" operator="greaterThan">
      <formula>$D$14</formula>
    </cfRule>
  </conditionalFormatting>
  <conditionalFormatting sqref="E157">
    <cfRule type="expression" dxfId="22" priority="24">
      <formula>"&gt;D14"</formula>
    </cfRule>
  </conditionalFormatting>
  <conditionalFormatting sqref="F157">
    <cfRule type="expression" dxfId="21" priority="23">
      <formula>"&gt;D14"</formula>
    </cfRule>
  </conditionalFormatting>
  <conditionalFormatting sqref="G157">
    <cfRule type="expression" dxfId="20" priority="22">
      <formula>"&gt;D14"</formula>
    </cfRule>
  </conditionalFormatting>
  <conditionalFormatting sqref="H157">
    <cfRule type="expression" dxfId="19" priority="21">
      <formula>"&gt;D14"</formula>
    </cfRule>
  </conditionalFormatting>
  <conditionalFormatting sqref="I157">
    <cfRule type="expression" dxfId="18" priority="20">
      <formula>"&gt;D14"</formula>
    </cfRule>
  </conditionalFormatting>
  <conditionalFormatting sqref="J157">
    <cfRule type="expression" dxfId="17" priority="19">
      <formula>"&gt;D14"</formula>
    </cfRule>
  </conditionalFormatting>
  <conditionalFormatting sqref="K157">
    <cfRule type="expression" dxfId="16" priority="18">
      <formula>"&gt;D14"</formula>
    </cfRule>
  </conditionalFormatting>
  <conditionalFormatting sqref="L157">
    <cfRule type="expression" dxfId="15" priority="17">
      <formula>"&gt;D14"</formula>
    </cfRule>
  </conditionalFormatting>
  <conditionalFormatting sqref="L157">
    <cfRule type="expression" dxfId="14" priority="16">
      <formula>"&gt;D14"</formula>
    </cfRule>
  </conditionalFormatting>
  <conditionalFormatting sqref="M157">
    <cfRule type="expression" dxfId="13" priority="15">
      <formula>"&gt;D14"</formula>
    </cfRule>
  </conditionalFormatting>
  <conditionalFormatting sqref="N157">
    <cfRule type="expression" dxfId="12" priority="14">
      <formula>"&gt;D14"</formula>
    </cfRule>
  </conditionalFormatting>
  <conditionalFormatting sqref="O157">
    <cfRule type="expression" dxfId="11" priority="13">
      <formula>"&gt;D14"</formula>
    </cfRule>
  </conditionalFormatting>
  <conditionalFormatting sqref="E157">
    <cfRule type="cellIs" dxfId="10" priority="12" operator="greaterThan">
      <formula>$D$14</formula>
    </cfRule>
  </conditionalFormatting>
  <conditionalFormatting sqref="F157">
    <cfRule type="cellIs" dxfId="9" priority="11" operator="greaterThan">
      <formula>$D$14</formula>
    </cfRule>
  </conditionalFormatting>
  <conditionalFormatting sqref="G157">
    <cfRule type="cellIs" dxfId="8" priority="10" operator="greaterThan">
      <formula>$D$14</formula>
    </cfRule>
  </conditionalFormatting>
  <conditionalFormatting sqref="H157">
    <cfRule type="cellIs" dxfId="7" priority="9" operator="greaterThan">
      <formula>$D$14</formula>
    </cfRule>
  </conditionalFormatting>
  <conditionalFormatting sqref="I157">
    <cfRule type="cellIs" dxfId="6" priority="8" operator="greaterThan">
      <formula>$D$14</formula>
    </cfRule>
  </conditionalFormatting>
  <conditionalFormatting sqref="J157">
    <cfRule type="cellIs" dxfId="5" priority="7" operator="greaterThan">
      <formula>$D$14</formula>
    </cfRule>
  </conditionalFormatting>
  <conditionalFormatting sqref="K157">
    <cfRule type="cellIs" dxfId="4" priority="6" operator="greaterThan">
      <formula>$D$14</formula>
    </cfRule>
  </conditionalFormatting>
  <conditionalFormatting sqref="L157">
    <cfRule type="cellIs" dxfId="3" priority="5" operator="greaterThan">
      <formula>$D$14</formula>
    </cfRule>
  </conditionalFormatting>
  <conditionalFormatting sqref="M157">
    <cfRule type="cellIs" dxfId="2" priority="4" operator="greaterThan">
      <formula>$D$14</formula>
    </cfRule>
  </conditionalFormatting>
  <conditionalFormatting sqref="N157">
    <cfRule type="cellIs" dxfId="1" priority="3" operator="greaterThan">
      <formula>$D$14</formula>
    </cfRule>
  </conditionalFormatting>
  <conditionalFormatting sqref="O157">
    <cfRule type="cellIs" dxfId="0" priority="2" operator="greaterThan">
      <formula>$D$14</formula>
    </cfRule>
  </conditionalFormatting>
  <dataValidations count="10">
    <dataValidation operator="lessThanOrEqual" allowBlank="1" showInputMessage="1" showErrorMessage="1" error="設備容量以下の整数値で入力してください" sqref="D128:O128 D104:O104 D116:O116 D32:O32 D44:O44 D56:O56 D68:O68 D80:O80 D92:O92 D29:O30 D41:O42 D53:O54 D65:O66 D77:O78 D89:O90 D101:O102 D113:O114 D125:O126 D35:O35 D131:O131 D119:O119 D107:O107 D95:O95 D83:O83 D71:O71 D59:O59 D47:O47 D137:O142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 E14:O14" xr:uid="{865D3E81-3D6D-41FD-85AE-A94CE60E9E18}">
      <formula1>$D$10</formula1>
    </dataValidation>
    <dataValidation type="whole" allowBlank="1" showInputMessage="1" showErrorMessage="1" error="整数値を入力してください" sqref="D10:O10 D33:O33 D51:O51 D63:O63 D75:O75 D87:O87 D99:O99 D111:O111 D123:O123 D45:O45 D57:O57 D69:O69 D81:O81 D93:O93 D105:O105 D117:O117 D129:O129 D36:O36 D39:O39 D48:O48 D60:O60 D72:O72 D84:O84 D96:O96 D108:O108 D120:O120 D132:O132 D135:O135" xr:uid="{5D8DC298-0854-4249-8F8A-FCEE311B9612}">
      <formula1>1</formula1>
      <formula2>999999999999999</formula2>
    </dataValidation>
    <dataValidation type="whole" operator="lessThanOrEqual" allowBlank="1" showInputMessage="1" showErrorMessage="1" error="設備容量以下の整数値を入力してください" sqref="D14" xr:uid="{3D94105D-2209-4566-BA10-2A34E71A6FB4}">
      <formula1>D12</formula1>
    </dataValidation>
    <dataValidation type="whole" allowBlank="1" showInputMessage="1" showErrorMessage="1" error="整数値を入力してください" sqref="D17:O17 D152:O153" xr:uid="{2168DD74-A2BF-4381-B2FB-EE976DEFD337}">
      <formula1>1</formula1>
      <formula2>99999</formula2>
    </dataValidation>
    <dataValidation operator="lessThanOrEqual" allowBlank="1" showInputMessage="1" showErrorMessage="1" error="差替可能な整数値を入力してください" sqref="D157:O158" xr:uid="{6A5C8DE4-C486-450B-ADFA-A880959824E7}"/>
    <dataValidation allowBlank="1" showInputMessage="1" showErrorMessage="1" error="整数値を入力してください" sqref="D18:O18 D34:O34 D136:O136 D40:O40 D46:O46 D85:O86 D52:O52 D58:O58 D37:O38 D64:O64 D70:O70 D49:O50 D76:O76 D82:O82 D61:O62 D88:O88 D94:O94 D73:O74 D100:O100 D106:O106 D97:O98 D112:O112 D118:O118 D109:O110 D124:O124 D130:O130 D121:O122 D133:O134" xr:uid="{A81663B4-6A1A-41B9-8176-004EA5C27179}"/>
    <dataValidation type="list" allowBlank="1" showInputMessage="1" showErrorMessage="1" sqref="D149:O149 D31:O31 D67:O67 D79:O79 D91:O91 D103:O103 D115:O115 D127:O127 D43:O43 D55:O55" xr:uid="{36E195DB-51F0-4B47-A967-54C163642560}">
      <formula1>"安定電源（純揚水除く）,安定電源（純揚水、蓄電池）,変動電源（単独、アグリゲート）,発動指令電源"</formula1>
    </dataValidation>
    <dataValidation type="list" allowBlank="1" showInputMessage="1" showErrorMessage="1" sqref="D150:O150" xr:uid="{E667B8F6-64F1-4AB4-A9A2-3738A56D3DA3}">
      <formula1>"北海道,東北,東京,中部,北陸,関西,中国,四国,九州"</formula1>
    </dataValidation>
  </dataValidations>
  <pageMargins left="0.23622047244094491" right="0.23622047244094491" top="0.86614173228346458" bottom="0.74803149606299213" header="0.31496062992125984" footer="0.31496062992125984"/>
  <pageSetup paperSize="8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dimension ref="A1:Q55"/>
  <sheetViews>
    <sheetView tabSelected="1" zoomScale="70" zoomScaleNormal="70" workbookViewId="0">
      <selection activeCell="A44" sqref="A44:D44"/>
    </sheetView>
  </sheetViews>
  <sheetFormatPr defaultRowHeight="15" x14ac:dyDescent="0.3"/>
  <cols>
    <col min="1" max="3" width="14.77734375" style="48" customWidth="1"/>
    <col min="4" max="4" width="17.109375" style="48" customWidth="1"/>
    <col min="5" max="16" width="10.77734375" style="44" customWidth="1"/>
    <col min="17" max="16384" width="8.88671875" style="25"/>
  </cols>
  <sheetData>
    <row r="1" spans="1:17" ht="16.2" x14ac:dyDescent="0.3">
      <c r="A1" s="101" t="s">
        <v>179</v>
      </c>
      <c r="B1" s="101"/>
      <c r="C1" s="101"/>
      <c r="D1" s="101"/>
    </row>
    <row r="2" spans="1:17" ht="16.2" x14ac:dyDescent="0.3">
      <c r="A2" s="158"/>
      <c r="B2" s="158"/>
      <c r="C2" s="158"/>
    </row>
    <row r="4" spans="1:17" ht="16.2" x14ac:dyDescent="0.3">
      <c r="A4" s="159" t="s">
        <v>177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</row>
    <row r="5" spans="1:17" ht="16.2" x14ac:dyDescent="0.3">
      <c r="A5" s="49"/>
      <c r="B5" s="49"/>
      <c r="C5" s="49"/>
      <c r="D5" s="49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</row>
    <row r="6" spans="1:17" ht="16.2" x14ac:dyDescent="0.3">
      <c r="A6" s="159" t="s">
        <v>174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</row>
    <row r="10" spans="1:17" ht="15.6" thickBot="1" x14ac:dyDescent="0.35"/>
    <row r="11" spans="1:17" ht="15.6" thickBot="1" x14ac:dyDescent="0.35">
      <c r="A11" s="147" t="s">
        <v>0</v>
      </c>
      <c r="B11" s="147"/>
      <c r="C11" s="147"/>
      <c r="D11" s="147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</row>
    <row r="12" spans="1:17" ht="15.6" thickBot="1" x14ac:dyDescent="0.35">
      <c r="A12" s="145" t="s">
        <v>69</v>
      </c>
      <c r="B12" s="145"/>
      <c r="C12" s="145"/>
      <c r="D12" s="145"/>
      <c r="E12" s="144" t="str">
        <f>IF('入力欄(基本情報)'!C5="","",'入力欄(基本情報)'!C5)</f>
        <v/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</row>
    <row r="13" spans="1:17" ht="15.6" thickBot="1" x14ac:dyDescent="0.35">
      <c r="A13" s="145" t="s">
        <v>70</v>
      </c>
      <c r="B13" s="145"/>
      <c r="C13" s="145"/>
      <c r="D13" s="145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</row>
    <row r="14" spans="1:17" ht="15.6" thickBot="1" x14ac:dyDescent="0.35">
      <c r="A14" s="145" t="s">
        <v>72</v>
      </c>
      <c r="B14" s="145"/>
      <c r="C14" s="145"/>
      <c r="D14" s="145"/>
      <c r="E14" s="144" t="str">
        <f>IF('入力欄(基本情報)'!C7="","",'入力欄(基本情報)'!C7)</f>
        <v/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7" ht="15.6" thickBot="1" x14ac:dyDescent="0.35">
      <c r="A15" s="141" t="s">
        <v>73</v>
      </c>
      <c r="B15" s="141"/>
      <c r="C15" s="141"/>
      <c r="D15" s="141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</row>
    <row r="16" spans="1:17" ht="15.6" thickBot="1" x14ac:dyDescent="0.35">
      <c r="A16" s="145" t="s">
        <v>74</v>
      </c>
      <c r="B16" s="145"/>
      <c r="C16" s="145"/>
      <c r="D16" s="145"/>
      <c r="E16" s="144" t="str">
        <f>IF('入力欄(基本情報)'!C8="","",'入力欄(基本情報)'!C8)</f>
        <v/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</row>
    <row r="17" spans="1:16" ht="15.6" thickBot="1" x14ac:dyDescent="0.35">
      <c r="A17" s="145" t="s">
        <v>75</v>
      </c>
      <c r="B17" s="145"/>
      <c r="C17" s="145"/>
      <c r="D17" s="145"/>
      <c r="E17" s="144" t="str">
        <f>IF('入力欄(基本情報)'!C9="","",'入力欄(基本情報)'!C9)</f>
        <v/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</row>
    <row r="18" spans="1:16" ht="15.6" thickBot="1" x14ac:dyDescent="0.35">
      <c r="A18" s="145" t="s">
        <v>76</v>
      </c>
      <c r="B18" s="145"/>
      <c r="C18" s="145"/>
      <c r="D18" s="145"/>
      <c r="E18" s="144" t="str">
        <f>IF('入力欄(基本情報)'!C12="","",'入力欄(基本情報)'!C12)</f>
        <v/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</row>
    <row r="19" spans="1:16" ht="15.6" thickBot="1" x14ac:dyDescent="0.35">
      <c r="A19" s="145" t="s">
        <v>77</v>
      </c>
      <c r="B19" s="145"/>
      <c r="C19" s="145"/>
      <c r="D19" s="145"/>
      <c r="E19" s="144" t="str">
        <f>IF('入力欄(基本情報)'!C13="","",'入力欄(基本情報)'!C13)</f>
        <v/>
      </c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</row>
    <row r="20" spans="1:16" ht="15.6" thickBot="1" x14ac:dyDescent="0.35">
      <c r="A20" s="145" t="s">
        <v>78</v>
      </c>
      <c r="B20" s="145"/>
      <c r="C20" s="145"/>
      <c r="D20" s="145"/>
      <c r="E20" s="144" t="s">
        <v>178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6" ht="15.6" thickBot="1" x14ac:dyDescent="0.35">
      <c r="A21" s="145" t="s">
        <v>79</v>
      </c>
      <c r="B21" s="145"/>
      <c r="C21" s="145"/>
      <c r="D21" s="145"/>
      <c r="E21" s="144" t="str">
        <f>IF('入力欄(基本情報)'!C10="","",'入力欄(基本情報)'!C10)</f>
        <v>安定電源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6" ht="15.6" thickBot="1" x14ac:dyDescent="0.35">
      <c r="A22" s="145" t="s">
        <v>4</v>
      </c>
      <c r="B22" s="145"/>
      <c r="C22" s="145"/>
      <c r="D22" s="145"/>
      <c r="E22" s="144" t="str">
        <f>IF('入力欄(基本情報)'!C11="","",'入力欄(基本情報)'!C11)</f>
        <v>揚水（純揚水）、蓄電池</v>
      </c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</row>
    <row r="23" spans="1:16" ht="15.6" thickBot="1" x14ac:dyDescent="0.35">
      <c r="A23" s="145" t="s">
        <v>5</v>
      </c>
      <c r="B23" s="145"/>
      <c r="C23" s="145"/>
      <c r="D23" s="145"/>
      <c r="E23" s="144" t="str">
        <f>IF('入力欄(基本情報)'!C14="","",'入力欄(基本情報)'!C14)</f>
        <v/>
      </c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</row>
    <row r="24" spans="1:16" ht="49.2" customHeight="1" thickBot="1" x14ac:dyDescent="0.35">
      <c r="A24" s="148" t="s">
        <v>80</v>
      </c>
      <c r="B24" s="147"/>
      <c r="C24" s="149" t="s">
        <v>81</v>
      </c>
      <c r="D24" s="145"/>
      <c r="E24" s="144" t="str">
        <f>IF('入力欄(基本情報)'!C30="","",'入力欄(基本情報)'!C30)</f>
        <v/>
      </c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</row>
    <row r="25" spans="1:16" ht="15.6" thickBot="1" x14ac:dyDescent="0.35">
      <c r="A25" s="147"/>
      <c r="B25" s="147"/>
      <c r="C25" s="147" t="s">
        <v>82</v>
      </c>
      <c r="D25" s="147"/>
      <c r="E25" s="153" t="str">
        <f>IF('入力欄(基本情報)'!C31="","",'入力欄(基本情報)'!C31)</f>
        <v/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</row>
    <row r="26" spans="1:16" ht="15.6" thickBot="1" x14ac:dyDescent="0.35">
      <c r="A26" s="145" t="s">
        <v>83</v>
      </c>
      <c r="B26" s="145"/>
      <c r="C26" s="145"/>
      <c r="D26" s="145"/>
      <c r="E26" s="144" t="str">
        <f>IF('入力欄(差替情報)'!D146="","",'入力欄(差替情報)'!D146)</f>
        <v/>
      </c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16" ht="15.6" thickBot="1" x14ac:dyDescent="0.35">
      <c r="A27" s="147" t="s">
        <v>181</v>
      </c>
      <c r="B27" s="147"/>
      <c r="C27" s="147"/>
      <c r="D27" s="147"/>
      <c r="E27" s="52" t="s">
        <v>7</v>
      </c>
      <c r="F27" s="52" t="s">
        <v>8</v>
      </c>
      <c r="G27" s="52" t="s">
        <v>9</v>
      </c>
      <c r="H27" s="52" t="s">
        <v>10</v>
      </c>
      <c r="I27" s="52" t="s">
        <v>11</v>
      </c>
      <c r="J27" s="52" t="s">
        <v>12</v>
      </c>
      <c r="K27" s="52" t="s">
        <v>13</v>
      </c>
      <c r="L27" s="52" t="s">
        <v>14</v>
      </c>
      <c r="M27" s="52" t="s">
        <v>15</v>
      </c>
      <c r="N27" s="52" t="s">
        <v>16</v>
      </c>
      <c r="O27" s="52" t="s">
        <v>17</v>
      </c>
      <c r="P27" s="52" t="s">
        <v>18</v>
      </c>
    </row>
    <row r="28" spans="1:16" ht="15.6" customHeight="1" thickBot="1" x14ac:dyDescent="0.35">
      <c r="A28" s="141" t="s">
        <v>84</v>
      </c>
      <c r="B28" s="141"/>
      <c r="C28" s="141"/>
      <c r="D28" s="141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6" ht="15.6" thickBot="1" x14ac:dyDescent="0.35">
      <c r="A29" s="145" t="s">
        <v>85</v>
      </c>
      <c r="B29" s="145"/>
      <c r="C29" s="145"/>
      <c r="D29" s="145"/>
      <c r="E29" s="54">
        <f>'入力欄(差替情報)'!D161</f>
        <v>0</v>
      </c>
      <c r="F29" s="71">
        <f>'入力欄(差替情報)'!E161</f>
        <v>0</v>
      </c>
      <c r="G29" s="71">
        <f>'入力欄(差替情報)'!F161</f>
        <v>0</v>
      </c>
      <c r="H29" s="71">
        <f>'入力欄(差替情報)'!G161</f>
        <v>0</v>
      </c>
      <c r="I29" s="71">
        <f>'入力欄(差替情報)'!H161</f>
        <v>0</v>
      </c>
      <c r="J29" s="71">
        <f>'入力欄(差替情報)'!I161</f>
        <v>0</v>
      </c>
      <c r="K29" s="71">
        <f>'入力欄(差替情報)'!J161</f>
        <v>0</v>
      </c>
      <c r="L29" s="71">
        <f>'入力欄(差替情報)'!K161</f>
        <v>0</v>
      </c>
      <c r="M29" s="71">
        <f>'入力欄(差替情報)'!L161</f>
        <v>0</v>
      </c>
      <c r="N29" s="71">
        <f>'入力欄(差替情報)'!M161</f>
        <v>0</v>
      </c>
      <c r="O29" s="71">
        <f>'入力欄(差替情報)'!N161</f>
        <v>0</v>
      </c>
      <c r="P29" s="71">
        <f>'入力欄(差替情報)'!O161</f>
        <v>0</v>
      </c>
    </row>
    <row r="30" spans="1:16" ht="15.6" thickBot="1" x14ac:dyDescent="0.35">
      <c r="A30" s="154" t="s">
        <v>86</v>
      </c>
      <c r="B30" s="141"/>
      <c r="C30" s="55" t="s">
        <v>87</v>
      </c>
      <c r="D30" s="55" t="s">
        <v>88</v>
      </c>
      <c r="E30" s="155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7"/>
    </row>
    <row r="31" spans="1:16" ht="15.6" thickBot="1" x14ac:dyDescent="0.35">
      <c r="A31" s="141"/>
      <c r="B31" s="141"/>
      <c r="C31" s="56"/>
      <c r="D31" s="56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ht="15.6" thickBot="1" x14ac:dyDescent="0.35">
      <c r="A32" s="149" t="s">
        <v>89</v>
      </c>
      <c r="B32" s="145"/>
      <c r="C32" s="52" t="s">
        <v>87</v>
      </c>
      <c r="D32" s="52" t="s">
        <v>88</v>
      </c>
      <c r="E32" s="150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2"/>
    </row>
    <row r="33" spans="1:16" ht="15.6" thickBot="1" x14ac:dyDescent="0.35">
      <c r="A33" s="145"/>
      <c r="B33" s="145"/>
      <c r="C33" s="57"/>
      <c r="D33" s="57"/>
      <c r="E33" s="54">
        <f>'入力欄(差替情報)'!D140</f>
        <v>0</v>
      </c>
      <c r="F33" s="69">
        <f>'入力欄(差替情報)'!E140</f>
        <v>0</v>
      </c>
      <c r="G33" s="69">
        <f>'入力欄(差替情報)'!F140</f>
        <v>0</v>
      </c>
      <c r="H33" s="69">
        <f>'入力欄(差替情報)'!G140</f>
        <v>0</v>
      </c>
      <c r="I33" s="69">
        <f>'入力欄(差替情報)'!H140</f>
        <v>0</v>
      </c>
      <c r="J33" s="69">
        <f>'入力欄(差替情報)'!I140</f>
        <v>0</v>
      </c>
      <c r="K33" s="69">
        <f>'入力欄(差替情報)'!J140</f>
        <v>0</v>
      </c>
      <c r="L33" s="69">
        <f>'入力欄(差替情報)'!K140</f>
        <v>0</v>
      </c>
      <c r="M33" s="69">
        <f>'入力欄(差替情報)'!L140</f>
        <v>0</v>
      </c>
      <c r="N33" s="69">
        <f>'入力欄(差替情報)'!M140</f>
        <v>0</v>
      </c>
      <c r="O33" s="69">
        <f>'入力欄(差替情報)'!N140</f>
        <v>0</v>
      </c>
      <c r="P33" s="69">
        <f>'入力欄(差替情報)'!O140</f>
        <v>0</v>
      </c>
    </row>
    <row r="34" spans="1:16" ht="15.6" thickBot="1" x14ac:dyDescent="0.35">
      <c r="A34" s="148" t="s">
        <v>90</v>
      </c>
      <c r="B34" s="147"/>
      <c r="C34" s="145" t="s">
        <v>91</v>
      </c>
      <c r="D34" s="145"/>
      <c r="E34" s="146" t="str">
        <f>IF('入力欄(基本情報)'!C15="","",'入力欄(基本情報)'!C15)</f>
        <v/>
      </c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1:16" ht="15.6" thickBot="1" x14ac:dyDescent="0.35">
      <c r="A35" s="147"/>
      <c r="B35" s="147"/>
      <c r="C35" s="145" t="s">
        <v>92</v>
      </c>
      <c r="D35" s="145"/>
      <c r="E35" s="146" t="str">
        <f>IF('入力欄(基本情報)'!C17="","",'入力欄(基本情報)'!C17)</f>
        <v/>
      </c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1:16" ht="15.6" thickBot="1" x14ac:dyDescent="0.35">
      <c r="A36" s="147"/>
      <c r="B36" s="147"/>
      <c r="C36" s="145" t="s">
        <v>93</v>
      </c>
      <c r="D36" s="145"/>
      <c r="E36" s="146" t="str">
        <f>IF('入力欄(基本情報)'!C26="","",'入力欄(基本情報)'!C26)</f>
        <v/>
      </c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  <row r="37" spans="1:16" ht="15.6" thickBot="1" x14ac:dyDescent="0.35">
      <c r="A37" s="147"/>
      <c r="B37" s="147"/>
      <c r="C37" s="145" t="s">
        <v>94</v>
      </c>
      <c r="D37" s="145"/>
      <c r="E37" s="144" t="str">
        <f>IF('入力欄(基本情報)'!C18="","",'入力欄(基本情報)'!C18)</f>
        <v/>
      </c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1:16" ht="15.6" thickBot="1" x14ac:dyDescent="0.35">
      <c r="A38" s="147"/>
      <c r="B38" s="147"/>
      <c r="C38" s="145" t="s">
        <v>95</v>
      </c>
      <c r="D38" s="145"/>
      <c r="E38" s="146" t="str">
        <f>IF('入力欄(基本情報)'!C19="","",'入力欄(基本情報)'!C19)</f>
        <v/>
      </c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1:16" ht="15.6" thickBot="1" x14ac:dyDescent="0.35">
      <c r="A39" s="147"/>
      <c r="B39" s="147"/>
      <c r="C39" s="145" t="s">
        <v>96</v>
      </c>
      <c r="D39" s="145"/>
      <c r="E39" s="146" t="str">
        <f>IF('入力欄(基本情報)'!C25="","",'入力欄(基本情報)'!C25)</f>
        <v/>
      </c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</row>
    <row r="40" spans="1:16" ht="15.6" thickBot="1" x14ac:dyDescent="0.35">
      <c r="A40" s="147"/>
      <c r="B40" s="147"/>
      <c r="C40" s="145" t="s">
        <v>97</v>
      </c>
      <c r="D40" s="145"/>
      <c r="E40" s="144" t="str">
        <f>IF('入力欄(基本情報)'!C20="","",'入力欄(基本情報)'!C20)</f>
        <v/>
      </c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1:16" ht="15.6" thickBot="1" x14ac:dyDescent="0.35">
      <c r="A41" s="147"/>
      <c r="B41" s="147"/>
      <c r="C41" s="145" t="s">
        <v>98</v>
      </c>
      <c r="D41" s="145"/>
      <c r="E41" s="146" t="str">
        <f>IF('入力欄(基本情報)'!C21="","",'入力欄(基本情報)'!C21)</f>
        <v/>
      </c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1:16" ht="15.6" thickBot="1" x14ac:dyDescent="0.35">
      <c r="A42" s="147"/>
      <c r="B42" s="147"/>
      <c r="C42" s="145" t="s">
        <v>99</v>
      </c>
      <c r="D42" s="145"/>
      <c r="E42" s="144" t="str">
        <f>IF('入力欄(基本情報)'!C22="","",'入力欄(基本情報)'!C22)</f>
        <v/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</row>
    <row r="43" spans="1:16" ht="15.6" thickBot="1" x14ac:dyDescent="0.35">
      <c r="A43" s="147"/>
      <c r="B43" s="147"/>
      <c r="C43" s="145" t="s">
        <v>100</v>
      </c>
      <c r="D43" s="145"/>
      <c r="E43" s="146" t="str">
        <f>IF('入力欄(基本情報)'!C22="","",'入力欄(基本情報)'!C23)</f>
        <v/>
      </c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</row>
    <row r="44" spans="1:16" ht="15.6" thickBot="1" x14ac:dyDescent="0.35">
      <c r="A44" s="147" t="s">
        <v>181</v>
      </c>
      <c r="B44" s="147"/>
      <c r="C44" s="147"/>
      <c r="D44" s="147"/>
      <c r="E44" s="52" t="s">
        <v>7</v>
      </c>
      <c r="F44" s="52" t="s">
        <v>8</v>
      </c>
      <c r="G44" s="52" t="s">
        <v>9</v>
      </c>
      <c r="H44" s="52" t="s">
        <v>10</v>
      </c>
      <c r="I44" s="52" t="s">
        <v>11</v>
      </c>
      <c r="J44" s="52" t="s">
        <v>12</v>
      </c>
      <c r="K44" s="52" t="s">
        <v>13</v>
      </c>
      <c r="L44" s="52" t="s">
        <v>14</v>
      </c>
      <c r="M44" s="52" t="s">
        <v>15</v>
      </c>
      <c r="N44" s="52" t="s">
        <v>16</v>
      </c>
      <c r="O44" s="52" t="s">
        <v>17</v>
      </c>
      <c r="P44" s="52" t="s">
        <v>18</v>
      </c>
    </row>
    <row r="45" spans="1:16" ht="15.6" thickBot="1" x14ac:dyDescent="0.35">
      <c r="A45" s="141" t="s">
        <v>101</v>
      </c>
      <c r="B45" s="141"/>
      <c r="C45" s="141"/>
      <c r="D45" s="141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ht="15.6" thickBot="1" x14ac:dyDescent="0.35">
      <c r="A46" s="145" t="s">
        <v>102</v>
      </c>
      <c r="B46" s="145"/>
      <c r="C46" s="145"/>
      <c r="D46" s="145"/>
      <c r="E46" s="54">
        <f>'入力欄(差替情報)'!D14</f>
        <v>0</v>
      </c>
      <c r="F46" s="69">
        <f>'入力欄(差替情報)'!E14</f>
        <v>0</v>
      </c>
      <c r="G46" s="69">
        <f>'入力欄(差替情報)'!F14</f>
        <v>0</v>
      </c>
      <c r="H46" s="69">
        <f>'入力欄(差替情報)'!G14</f>
        <v>0</v>
      </c>
      <c r="I46" s="69">
        <f>'入力欄(差替情報)'!H14</f>
        <v>0</v>
      </c>
      <c r="J46" s="69">
        <f>'入力欄(差替情報)'!I14</f>
        <v>0</v>
      </c>
      <c r="K46" s="69">
        <f>'入力欄(差替情報)'!J14</f>
        <v>0</v>
      </c>
      <c r="L46" s="69">
        <f>'入力欄(差替情報)'!K14</f>
        <v>0</v>
      </c>
      <c r="M46" s="69">
        <f>'入力欄(差替情報)'!L14</f>
        <v>0</v>
      </c>
      <c r="N46" s="69">
        <f>'入力欄(差替情報)'!M14</f>
        <v>0</v>
      </c>
      <c r="O46" s="69">
        <f>'入力欄(差替情報)'!N14</f>
        <v>0</v>
      </c>
      <c r="P46" s="69">
        <f>'入力欄(差替情報)'!O14</f>
        <v>0</v>
      </c>
    </row>
    <row r="47" spans="1:16" ht="15.6" thickBot="1" x14ac:dyDescent="0.35">
      <c r="A47" s="141" t="s">
        <v>103</v>
      </c>
      <c r="B47" s="141"/>
      <c r="C47" s="141"/>
      <c r="D47" s="141"/>
      <c r="E47" s="58">
        <f>'入力欄(差替情報)'!D142+'入力欄(差替情報)'!D162</f>
        <v>0</v>
      </c>
      <c r="F47" s="82">
        <f>'入力欄(差替情報)'!E142+'入力欄(差替情報)'!E162</f>
        <v>0</v>
      </c>
      <c r="G47" s="82">
        <f>'入力欄(差替情報)'!F142+'入力欄(差替情報)'!F162</f>
        <v>0</v>
      </c>
      <c r="H47" s="82">
        <f>'入力欄(差替情報)'!G142+'入力欄(差替情報)'!G162</f>
        <v>0</v>
      </c>
      <c r="I47" s="82">
        <f>'入力欄(差替情報)'!H142+'入力欄(差替情報)'!H162</f>
        <v>0</v>
      </c>
      <c r="J47" s="82">
        <f>'入力欄(差替情報)'!I142+'入力欄(差替情報)'!I162</f>
        <v>0</v>
      </c>
      <c r="K47" s="82">
        <f>'入力欄(差替情報)'!J142+'入力欄(差替情報)'!J162</f>
        <v>0</v>
      </c>
      <c r="L47" s="82">
        <f>'入力欄(差替情報)'!K142+'入力欄(差替情報)'!K162</f>
        <v>0</v>
      </c>
      <c r="M47" s="82">
        <f>'入力欄(差替情報)'!L142+'入力欄(差替情報)'!L162</f>
        <v>0</v>
      </c>
      <c r="N47" s="82">
        <f>'入力欄(差替情報)'!M142+'入力欄(差替情報)'!M162</f>
        <v>0</v>
      </c>
      <c r="O47" s="82">
        <f>'入力欄(差替情報)'!N142+'入力欄(差替情報)'!N162</f>
        <v>0</v>
      </c>
      <c r="P47" s="82">
        <f>'入力欄(差替情報)'!O142+'入力欄(差替情報)'!O162</f>
        <v>0</v>
      </c>
    </row>
    <row r="48" spans="1:16" ht="15.6" thickBot="1" x14ac:dyDescent="0.35">
      <c r="A48" s="141" t="s">
        <v>104</v>
      </c>
      <c r="B48" s="141"/>
      <c r="C48" s="141"/>
      <c r="D48" s="141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</row>
    <row r="49" spans="1:16" ht="15.6" thickBot="1" x14ac:dyDescent="0.35">
      <c r="A49" s="141" t="s">
        <v>105</v>
      </c>
      <c r="B49" s="141"/>
      <c r="C49" s="141"/>
      <c r="D49" s="141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</row>
    <row r="50" spans="1:16" ht="15.6" thickBot="1" x14ac:dyDescent="0.35">
      <c r="A50" s="141" t="s">
        <v>106</v>
      </c>
      <c r="B50" s="141"/>
      <c r="C50" s="141"/>
      <c r="D50" s="141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  <row r="51" spans="1:16" ht="15.6" thickBot="1" x14ac:dyDescent="0.35">
      <c r="A51" s="141" t="s">
        <v>107</v>
      </c>
      <c r="B51" s="141"/>
      <c r="C51" s="141"/>
      <c r="D51" s="141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</row>
    <row r="52" spans="1:16" ht="15.6" thickBot="1" x14ac:dyDescent="0.35">
      <c r="A52" s="141" t="s">
        <v>158</v>
      </c>
      <c r="B52" s="141"/>
      <c r="C52" s="141"/>
      <c r="D52" s="141"/>
      <c r="E52" s="58">
        <f>E29+E33</f>
        <v>0</v>
      </c>
      <c r="F52" s="58">
        <f t="shared" ref="F52:P52" si="0">F29+F33</f>
        <v>0</v>
      </c>
      <c r="G52" s="58">
        <f t="shared" si="0"/>
        <v>0</v>
      </c>
      <c r="H52" s="58">
        <f t="shared" si="0"/>
        <v>0</v>
      </c>
      <c r="I52" s="58">
        <f t="shared" si="0"/>
        <v>0</v>
      </c>
      <c r="J52" s="58">
        <f t="shared" si="0"/>
        <v>0</v>
      </c>
      <c r="K52" s="58">
        <f t="shared" si="0"/>
        <v>0</v>
      </c>
      <c r="L52" s="58">
        <f t="shared" si="0"/>
        <v>0</v>
      </c>
      <c r="M52" s="58">
        <f t="shared" si="0"/>
        <v>0</v>
      </c>
      <c r="N52" s="58">
        <f t="shared" si="0"/>
        <v>0</v>
      </c>
      <c r="O52" s="58">
        <f t="shared" si="0"/>
        <v>0</v>
      </c>
      <c r="P52" s="58">
        <f t="shared" si="0"/>
        <v>0</v>
      </c>
    </row>
    <row r="53" spans="1:16" ht="15.6" thickBot="1" x14ac:dyDescent="0.35">
      <c r="A53" s="141" t="s">
        <v>108</v>
      </c>
      <c r="B53" s="141"/>
      <c r="C53" s="141"/>
      <c r="D53" s="141"/>
      <c r="E53" s="142">
        <f>'入力欄(差替情報)'!D141+'入力欄(差替情報)'!D163</f>
        <v>0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</row>
    <row r="54" spans="1:16" ht="15.6" thickBot="1" x14ac:dyDescent="0.35">
      <c r="A54" s="141" t="s">
        <v>159</v>
      </c>
      <c r="B54" s="141"/>
      <c r="C54" s="141"/>
      <c r="D54" s="141"/>
      <c r="E54" s="58">
        <f>'入力欄(差替情報)'!D24-E52</f>
        <v>0</v>
      </c>
      <c r="F54" s="67">
        <f>'入力欄(差替情報)'!E24-F52</f>
        <v>0</v>
      </c>
      <c r="G54" s="67">
        <f>'入力欄(差替情報)'!F24-G52</f>
        <v>0</v>
      </c>
      <c r="H54" s="67">
        <f>'入力欄(差替情報)'!G24-H52</f>
        <v>0</v>
      </c>
      <c r="I54" s="67">
        <f>'入力欄(差替情報)'!H24-I52</f>
        <v>0</v>
      </c>
      <c r="J54" s="67">
        <f>'入力欄(差替情報)'!I24-J52</f>
        <v>0</v>
      </c>
      <c r="K54" s="67">
        <f>'入力欄(差替情報)'!J24-K52</f>
        <v>0</v>
      </c>
      <c r="L54" s="67">
        <f>'入力欄(差替情報)'!K24-L52</f>
        <v>0</v>
      </c>
      <c r="M54" s="67">
        <f>'入力欄(差替情報)'!L24-M52</f>
        <v>0</v>
      </c>
      <c r="N54" s="67">
        <f>'入力欄(差替情報)'!M24-N52</f>
        <v>0</v>
      </c>
      <c r="O54" s="67">
        <f>'入力欄(差替情報)'!N24-O52</f>
        <v>0</v>
      </c>
      <c r="P54" s="67">
        <f>'入力欄(差替情報)'!O24-P52</f>
        <v>0</v>
      </c>
    </row>
    <row r="55" spans="1:16" ht="15.6" thickBot="1" x14ac:dyDescent="0.35">
      <c r="A55" s="141" t="s">
        <v>109</v>
      </c>
      <c r="B55" s="141"/>
      <c r="C55" s="141"/>
      <c r="D55" s="141"/>
      <c r="E55" s="142">
        <f>'入力欄(差替情報)'!D25-E53</f>
        <v>0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</row>
  </sheetData>
  <sheetProtection algorithmName="SHA-512" hashValue="DvxVptwSjHHAk76SrlydAmzy14ZpLyEpLa7OShbk8YALxasBspd8J+JC+Tt6TWdbnIad/tkXDOQSDiFQyDiCrw==" saltValue="uFk8ZK9P6IAdBIgtjE6JdA==" spinCount="100000" sheet="1" objects="1" scenarios="1"/>
  <mergeCells count="81"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E37:P37"/>
    <mergeCell ref="C38:D38"/>
    <mergeCell ref="E38:P38"/>
    <mergeCell ref="C39:D39"/>
    <mergeCell ref="E39:P39"/>
    <mergeCell ref="C34:D34"/>
    <mergeCell ref="E34:P34"/>
    <mergeCell ref="C35:D35"/>
    <mergeCell ref="E35:P35"/>
    <mergeCell ref="C36:D36"/>
    <mergeCell ref="E36:P36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A55:D55"/>
    <mergeCell ref="E55:P55"/>
    <mergeCell ref="A51:D51"/>
    <mergeCell ref="E51:P51"/>
    <mergeCell ref="A52:D52"/>
    <mergeCell ref="A53:D53"/>
    <mergeCell ref="E53:P53"/>
    <mergeCell ref="A54:D54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7:P37 E40:P40" xr:uid="{D5855117-237C-4059-BFCF-2F49E1EC7C8F}">
      <formula1>"落札,非落札,非応札"</formula1>
    </dataValidation>
    <dataValidation type="list" allowBlank="1" showInputMessage="1" showErrorMessage="1" sqref="E42:P42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activeCell="I16" sqref="I16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62</v>
      </c>
    </row>
    <row r="3" spans="2:3" x14ac:dyDescent="0.3">
      <c r="B3" s="1" t="s">
        <v>63</v>
      </c>
      <c r="C3" s="24" t="s">
        <v>64</v>
      </c>
    </row>
    <row r="4" spans="2:3" x14ac:dyDescent="0.3">
      <c r="B4" s="1" t="s">
        <v>63</v>
      </c>
      <c r="C4" s="24" t="s">
        <v>65</v>
      </c>
    </row>
    <row r="6" spans="2:3" x14ac:dyDescent="0.3">
      <c r="B6" s="1" t="s">
        <v>66</v>
      </c>
    </row>
    <row r="7" spans="2:3" x14ac:dyDescent="0.3">
      <c r="C7" s="24" t="s">
        <v>67</v>
      </c>
    </row>
    <row r="8" spans="2:3" x14ac:dyDescent="0.3">
      <c r="C8" s="24" t="s">
        <v>68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>
    <tabColor rgb="FF0070C0"/>
  </sheetPr>
  <dimension ref="A1:O99"/>
  <sheetViews>
    <sheetView zoomScale="80" zoomScaleNormal="80" workbookViewId="0">
      <selection activeCell="L17" sqref="L17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3" x14ac:dyDescent="0.3">
      <c r="J1" s="5" t="s">
        <v>30</v>
      </c>
      <c r="L1" s="3"/>
      <c r="M1" s="4" t="s">
        <v>53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171</v>
      </c>
    </row>
    <row r="4" spans="1:13" x14ac:dyDescent="0.3">
      <c r="A4" s="5" t="s">
        <v>7</v>
      </c>
      <c r="B4" s="88">
        <v>5136.7693724859209</v>
      </c>
      <c r="C4" s="88">
        <v>12582.734736969396</v>
      </c>
      <c r="D4" s="88">
        <v>42812.450366376877</v>
      </c>
      <c r="E4" s="88">
        <v>19226.231303462326</v>
      </c>
      <c r="F4" s="88">
        <v>4869.8559662348689</v>
      </c>
      <c r="G4" s="88">
        <v>18677.252542867569</v>
      </c>
      <c r="H4" s="88">
        <v>7941.2375019215988</v>
      </c>
      <c r="I4" s="88">
        <v>4043.165935613682</v>
      </c>
      <c r="J4" s="88">
        <v>12587.213253383588</v>
      </c>
    </row>
    <row r="5" spans="1:13" x14ac:dyDescent="0.3">
      <c r="A5" s="5" t="s">
        <v>8</v>
      </c>
      <c r="B5" s="88">
        <v>4608.0824778761062</v>
      </c>
      <c r="C5" s="88">
        <v>11765.592368887781</v>
      </c>
      <c r="D5" s="88">
        <v>41433.532423196593</v>
      </c>
      <c r="E5" s="88">
        <v>19308.463482688392</v>
      </c>
      <c r="F5" s="88">
        <v>4448.449286955346</v>
      </c>
      <c r="G5" s="88">
        <v>18978.289379788399</v>
      </c>
      <c r="H5" s="88">
        <v>7842.2442813220596</v>
      </c>
      <c r="I5" s="88">
        <v>4136.5137424547283</v>
      </c>
      <c r="J5" s="88">
        <v>13165.972918793903</v>
      </c>
    </row>
    <row r="6" spans="1:13" x14ac:dyDescent="0.3">
      <c r="A6" s="5" t="s">
        <v>9</v>
      </c>
      <c r="B6" s="88">
        <v>4620.6628801287216</v>
      </c>
      <c r="C6" s="88">
        <v>12573.166958401736</v>
      </c>
      <c r="D6" s="88">
        <v>47467.120916422551</v>
      </c>
      <c r="E6" s="88">
        <v>21487.776232179225</v>
      </c>
      <c r="F6" s="88">
        <v>5089.7190162937504</v>
      </c>
      <c r="G6" s="88">
        <v>21846.573400218898</v>
      </c>
      <c r="H6" s="88">
        <v>8731.2234050730203</v>
      </c>
      <c r="I6" s="88">
        <v>4649.8966800804828</v>
      </c>
      <c r="J6" s="88">
        <v>15038.461365256126</v>
      </c>
    </row>
    <row r="7" spans="1:13" x14ac:dyDescent="0.3">
      <c r="A7" s="5" t="s">
        <v>10</v>
      </c>
      <c r="B7" s="88">
        <v>5139.1466273187179</v>
      </c>
      <c r="C7" s="88">
        <v>14722.667747708281</v>
      </c>
      <c r="D7" s="88">
        <v>58859.241985807814</v>
      </c>
      <c r="E7" s="88">
        <v>25236.87</v>
      </c>
      <c r="F7" s="88">
        <v>5984.4279999999999</v>
      </c>
      <c r="G7" s="88">
        <v>27232.29</v>
      </c>
      <c r="H7" s="88">
        <v>10514.220000000001</v>
      </c>
      <c r="I7" s="88">
        <v>5798.9299999999994</v>
      </c>
      <c r="J7" s="88">
        <v>18636.653999999999</v>
      </c>
    </row>
    <row r="8" spans="1:13" x14ac:dyDescent="0.3">
      <c r="A8" s="5" t="s">
        <v>11</v>
      </c>
      <c r="B8" s="88">
        <v>5227.29</v>
      </c>
      <c r="C8" s="88">
        <v>15007.958000000001</v>
      </c>
      <c r="D8" s="88">
        <v>58857.856</v>
      </c>
      <c r="E8" s="88">
        <v>25236.87</v>
      </c>
      <c r="F8" s="88">
        <v>5984.4279999999999</v>
      </c>
      <c r="G8" s="88">
        <v>27232.29</v>
      </c>
      <c r="H8" s="88">
        <v>10514.220000000001</v>
      </c>
      <c r="I8" s="88">
        <v>5798.9299999999994</v>
      </c>
      <c r="J8" s="88">
        <v>18636.653999999999</v>
      </c>
    </row>
    <row r="9" spans="1:13" x14ac:dyDescent="0.3">
      <c r="A9" s="5" t="s">
        <v>12</v>
      </c>
      <c r="B9" s="88">
        <v>4862.1060274632619</v>
      </c>
      <c r="C9" s="88">
        <v>13237.588415435164</v>
      </c>
      <c r="D9" s="88">
        <v>49767.298669551194</v>
      </c>
      <c r="E9" s="88">
        <v>22697.76146639511</v>
      </c>
      <c r="F9" s="88">
        <v>5295.2961846097905</v>
      </c>
      <c r="G9" s="88">
        <v>22988.977457132434</v>
      </c>
      <c r="H9" s="88">
        <v>9387.8371329746351</v>
      </c>
      <c r="I9" s="88">
        <v>4958.8397384305836</v>
      </c>
      <c r="J9" s="88">
        <v>15997.517683570326</v>
      </c>
    </row>
    <row r="10" spans="1:13" x14ac:dyDescent="0.3">
      <c r="A10" s="5" t="s">
        <v>13</v>
      </c>
      <c r="B10" s="88">
        <v>5048.6565567176185</v>
      </c>
      <c r="C10" s="88">
        <v>11997.802479552651</v>
      </c>
      <c r="D10" s="88">
        <v>42609.084439528531</v>
      </c>
      <c r="E10" s="88">
        <v>20048.613095723016</v>
      </c>
      <c r="F10" s="88">
        <v>4704.961178690708</v>
      </c>
      <c r="G10" s="88">
        <v>19599.230974097041</v>
      </c>
      <c r="H10" s="88">
        <v>8074.5883704842427</v>
      </c>
      <c r="I10" s="88">
        <v>4451.5450905432599</v>
      </c>
      <c r="J10" s="88">
        <v>13896.647047627208</v>
      </c>
    </row>
    <row r="11" spans="1:13" x14ac:dyDescent="0.3">
      <c r="A11" s="5" t="s">
        <v>14</v>
      </c>
      <c r="B11" s="88">
        <v>5728.398278358809</v>
      </c>
      <c r="C11" s="88">
        <v>13435.358872684099</v>
      </c>
      <c r="D11" s="88">
        <v>44678.215346657016</v>
      </c>
      <c r="E11" s="88">
        <v>20285.050610997965</v>
      </c>
      <c r="F11" s="88">
        <v>5163.0066996467103</v>
      </c>
      <c r="G11" s="88">
        <v>19829.725581904411</v>
      </c>
      <c r="H11" s="88">
        <v>8738.2929208301321</v>
      </c>
      <c r="I11" s="88">
        <v>4463.2110663983913</v>
      </c>
      <c r="J11" s="88">
        <v>14443.610709782424</v>
      </c>
    </row>
    <row r="12" spans="1:13" x14ac:dyDescent="0.3">
      <c r="A12" s="5" t="s">
        <v>15</v>
      </c>
      <c r="B12" s="88">
        <v>6044.6931617055507</v>
      </c>
      <c r="C12" s="88">
        <v>14646.635025577509</v>
      </c>
      <c r="D12" s="88">
        <v>47832.678391238689</v>
      </c>
      <c r="E12" s="88">
        <v>22194.049368635438</v>
      </c>
      <c r="F12" s="88">
        <v>5807.9744095831966</v>
      </c>
      <c r="G12" s="88">
        <v>23339.688821597956</v>
      </c>
      <c r="H12" s="88">
        <v>10212.170684089162</v>
      </c>
      <c r="I12" s="88">
        <v>5343.8869416498992</v>
      </c>
      <c r="J12" s="88">
        <v>16928.481238307351</v>
      </c>
    </row>
    <row r="13" spans="1:13" x14ac:dyDescent="0.3">
      <c r="A13" s="5" t="s">
        <v>16</v>
      </c>
      <c r="B13" s="88">
        <v>6258.68</v>
      </c>
      <c r="C13" s="88">
        <v>15366.37</v>
      </c>
      <c r="D13" s="88">
        <v>52274.129114873052</v>
      </c>
      <c r="E13" s="88">
        <v>24075.250468431772</v>
      </c>
      <c r="F13" s="88">
        <v>6327.1080000000002</v>
      </c>
      <c r="G13" s="88">
        <v>25016.74407150675</v>
      </c>
      <c r="H13" s="88">
        <v>10453.604150653344</v>
      </c>
      <c r="I13" s="88">
        <v>5343.8869416498992</v>
      </c>
      <c r="J13" s="88">
        <v>17666.392912283707</v>
      </c>
    </row>
    <row r="14" spans="1:13" x14ac:dyDescent="0.3">
      <c r="A14" s="5" t="s">
        <v>17</v>
      </c>
      <c r="B14" s="88">
        <v>6220.9187932421564</v>
      </c>
      <c r="C14" s="88">
        <v>15321.880323126759</v>
      </c>
      <c r="D14" s="88">
        <v>52274.771108322813</v>
      </c>
      <c r="E14" s="88">
        <v>24075.250468431772</v>
      </c>
      <c r="F14" s="88">
        <v>6327.1080000000002</v>
      </c>
      <c r="G14" s="88">
        <v>25016.74407150675</v>
      </c>
      <c r="H14" s="88">
        <v>10453.604150653344</v>
      </c>
      <c r="I14" s="88">
        <v>5343.8869416498992</v>
      </c>
      <c r="J14" s="88">
        <v>17666.392912283707</v>
      </c>
    </row>
    <row r="15" spans="1:13" x14ac:dyDescent="0.3">
      <c r="A15" s="5" t="s">
        <v>18</v>
      </c>
      <c r="B15" s="88">
        <v>5841.6918986323408</v>
      </c>
      <c r="C15" s="88">
        <v>14199.471550114331</v>
      </c>
      <c r="D15" s="88">
        <v>48068.984781029038</v>
      </c>
      <c r="E15" s="88">
        <v>21806.455926680246</v>
      </c>
      <c r="F15" s="88">
        <v>5676.0304831174344</v>
      </c>
      <c r="G15" s="88">
        <v>21825.705698650127</v>
      </c>
      <c r="H15" s="88">
        <v>9404.0173328209057</v>
      </c>
      <c r="I15" s="88">
        <v>4754.9104627766601</v>
      </c>
      <c r="J15" s="88">
        <v>15315.62796505054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1" t="s">
        <v>31</v>
      </c>
      <c r="B17" s="70">
        <v>156149.79358631955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1" t="s">
        <v>54</v>
      </c>
      <c r="B19" s="89"/>
      <c r="C19" s="89"/>
      <c r="D19" s="89"/>
      <c r="E19" s="89"/>
      <c r="F19" s="89"/>
      <c r="G19" s="89"/>
      <c r="H19" s="89"/>
      <c r="I19" s="89"/>
      <c r="J19" s="89"/>
    </row>
    <row r="20" spans="1:12" x14ac:dyDescent="0.3">
      <c r="L20" s="7"/>
    </row>
    <row r="21" spans="1:12" x14ac:dyDescent="0.3">
      <c r="A21" s="1" t="s">
        <v>55</v>
      </c>
      <c r="B21" s="89"/>
      <c r="C21" s="90">
        <f>B21</f>
        <v>0</v>
      </c>
      <c r="D21" s="90">
        <f t="shared" ref="D21:J21" si="0">C21</f>
        <v>0</v>
      </c>
      <c r="E21" s="90">
        <f t="shared" si="0"/>
        <v>0</v>
      </c>
      <c r="F21" s="90">
        <f t="shared" si="0"/>
        <v>0</v>
      </c>
      <c r="G21" s="90">
        <f t="shared" si="0"/>
        <v>0</v>
      </c>
      <c r="H21" s="90">
        <f t="shared" si="0"/>
        <v>0</v>
      </c>
      <c r="I21" s="90">
        <f t="shared" si="0"/>
        <v>0</v>
      </c>
      <c r="J21" s="90">
        <f t="shared" si="0"/>
        <v>0</v>
      </c>
      <c r="L21" s="7"/>
    </row>
    <row r="22" spans="1:12" x14ac:dyDescent="0.3">
      <c r="L22" s="7"/>
    </row>
    <row r="23" spans="1:12" x14ac:dyDescent="0.3">
      <c r="A23" s="1" t="s">
        <v>172</v>
      </c>
    </row>
    <row r="24" spans="1:12" x14ac:dyDescent="0.3">
      <c r="A24" s="5" t="s">
        <v>7</v>
      </c>
      <c r="B24" s="88">
        <v>760.3841866723285</v>
      </c>
      <c r="C24" s="88">
        <v>3543.78678131164</v>
      </c>
      <c r="D24" s="88">
        <v>2614.332149035663</v>
      </c>
      <c r="E24" s="88">
        <v>2477.2837164384637</v>
      </c>
      <c r="F24" s="88">
        <v>1248.4764813115517</v>
      </c>
      <c r="G24" s="88">
        <v>2414.8348090825252</v>
      </c>
      <c r="H24" s="88">
        <v>1130.8840667186944</v>
      </c>
      <c r="I24" s="88">
        <v>787.7471126931049</v>
      </c>
      <c r="J24" s="88">
        <v>1064.3206967360188</v>
      </c>
    </row>
    <row r="25" spans="1:12" x14ac:dyDescent="0.3">
      <c r="A25" s="5" t="s">
        <v>8</v>
      </c>
      <c r="B25" s="88">
        <v>988.69320688349239</v>
      </c>
      <c r="C25" s="88">
        <v>3925.1069470962702</v>
      </c>
      <c r="D25" s="88">
        <v>4189.0599156030485</v>
      </c>
      <c r="E25" s="88">
        <v>2652.2209672969466</v>
      </c>
      <c r="F25" s="88">
        <v>1295.932651733596</v>
      </c>
      <c r="G25" s="88">
        <v>2903.0422631268484</v>
      </c>
      <c r="H25" s="88">
        <v>1535.0091115529151</v>
      </c>
      <c r="I25" s="88">
        <v>1054.2579790385814</v>
      </c>
      <c r="J25" s="88">
        <v>1221.7469576682931</v>
      </c>
    </row>
    <row r="26" spans="1:12" x14ac:dyDescent="0.3">
      <c r="A26" s="5" t="s">
        <v>9</v>
      </c>
      <c r="B26" s="88">
        <v>912.33734212717434</v>
      </c>
      <c r="C26" s="88">
        <v>3823.3571175715188</v>
      </c>
      <c r="D26" s="88">
        <v>5138.1485005462255</v>
      </c>
      <c r="E26" s="88">
        <v>3425.0818889316643</v>
      </c>
      <c r="F26" s="88">
        <v>1106.8216132539096</v>
      </c>
      <c r="G26" s="88">
        <v>3424.2936898624826</v>
      </c>
      <c r="H26" s="88">
        <v>1781.3957962058519</v>
      </c>
      <c r="I26" s="88">
        <v>1113.2876358758251</v>
      </c>
      <c r="J26" s="88">
        <v>1906.1464156253583</v>
      </c>
    </row>
    <row r="27" spans="1:12" x14ac:dyDescent="0.3">
      <c r="A27" s="5" t="s">
        <v>10</v>
      </c>
      <c r="B27" s="88">
        <v>777.65145842851109</v>
      </c>
      <c r="C27" s="88">
        <v>3743.2166524905051</v>
      </c>
      <c r="D27" s="88">
        <v>6117.6582893005316</v>
      </c>
      <c r="E27" s="88">
        <v>4027.287199106785</v>
      </c>
      <c r="F27" s="88">
        <v>1180.2839626830817</v>
      </c>
      <c r="G27" s="88">
        <v>3947.0500991896351</v>
      </c>
      <c r="H27" s="88">
        <v>2515.5444494340545</v>
      </c>
      <c r="I27" s="88">
        <v>1433.6573540944685</v>
      </c>
      <c r="J27" s="88">
        <v>2211.1905352724666</v>
      </c>
    </row>
    <row r="28" spans="1:12" x14ac:dyDescent="0.3">
      <c r="A28" s="5" t="s">
        <v>11</v>
      </c>
      <c r="B28" s="88">
        <v>745.77719542870761</v>
      </c>
      <c r="C28" s="88">
        <v>4214.158232678772</v>
      </c>
      <c r="D28" s="88">
        <v>6472.7001895068461</v>
      </c>
      <c r="E28" s="88">
        <v>4406.3999453178576</v>
      </c>
      <c r="F28" s="88">
        <v>1087.9996937417868</v>
      </c>
      <c r="G28" s="88">
        <v>3883.7814293700908</v>
      </c>
      <c r="H28" s="88">
        <v>2540.8427812916138</v>
      </c>
      <c r="I28" s="88">
        <v>1504.3392748079186</v>
      </c>
      <c r="J28" s="88">
        <v>2356.4612578564279</v>
      </c>
    </row>
    <row r="29" spans="1:12" x14ac:dyDescent="0.3">
      <c r="A29" s="5" t="s">
        <v>12</v>
      </c>
      <c r="B29" s="88">
        <v>679.3627548670089</v>
      </c>
      <c r="C29" s="88">
        <v>3224.1487162929266</v>
      </c>
      <c r="D29" s="88">
        <v>4726.9746855786943</v>
      </c>
      <c r="E29" s="88">
        <v>2978.9895143648546</v>
      </c>
      <c r="F29" s="88">
        <v>896.00100922507409</v>
      </c>
      <c r="G29" s="88">
        <v>2837.9227636973028</v>
      </c>
      <c r="H29" s="88">
        <v>1653.9272181399042</v>
      </c>
      <c r="I29" s="88">
        <v>1106.3460489217812</v>
      </c>
      <c r="J29" s="88">
        <v>1857.5672889124294</v>
      </c>
    </row>
    <row r="30" spans="1:12" x14ac:dyDescent="0.3">
      <c r="A30" s="5" t="s">
        <v>13</v>
      </c>
      <c r="B30" s="88">
        <v>594.35925338575476</v>
      </c>
      <c r="C30" s="88">
        <v>2666.6822369040588</v>
      </c>
      <c r="D30" s="88">
        <v>3642.4132695154503</v>
      </c>
      <c r="E30" s="88">
        <v>2438.9838817434838</v>
      </c>
      <c r="F30" s="88">
        <v>777.67591246563984</v>
      </c>
      <c r="G30" s="88">
        <v>2200.9811430433801</v>
      </c>
      <c r="H30" s="88">
        <v>1401.7684921487535</v>
      </c>
      <c r="I30" s="88">
        <v>947.15105586238303</v>
      </c>
      <c r="J30" s="88">
        <v>1456.6047549310929</v>
      </c>
    </row>
    <row r="31" spans="1:12" x14ac:dyDescent="0.3">
      <c r="A31" s="5" t="s">
        <v>14</v>
      </c>
      <c r="B31" s="88">
        <v>706.31605271715625</v>
      </c>
      <c r="C31" s="88">
        <v>2427.9127552394189</v>
      </c>
      <c r="D31" s="88">
        <v>1524.4407322382779</v>
      </c>
      <c r="E31" s="88">
        <v>1024.5542515048933</v>
      </c>
      <c r="F31" s="88">
        <v>755.26595454405447</v>
      </c>
      <c r="G31" s="88">
        <v>1016.5598094717152</v>
      </c>
      <c r="H31" s="88">
        <v>377.19431808074899</v>
      </c>
      <c r="I31" s="88">
        <v>438.14370653883594</v>
      </c>
      <c r="J31" s="88">
        <v>815.08241966488526</v>
      </c>
    </row>
    <row r="32" spans="1:12" x14ac:dyDescent="0.3">
      <c r="A32" s="5" t="s">
        <v>15</v>
      </c>
      <c r="B32" s="88">
        <v>771.64589892584172</v>
      </c>
      <c r="C32" s="88">
        <v>3063.633968976028</v>
      </c>
      <c r="D32" s="88">
        <v>1563.9864376516543</v>
      </c>
      <c r="E32" s="88">
        <v>1695.4394964139497</v>
      </c>
      <c r="F32" s="88">
        <v>877.85016365516594</v>
      </c>
      <c r="G32" s="88">
        <v>1572.8819036645418</v>
      </c>
      <c r="H32" s="88">
        <v>854.59662029297078</v>
      </c>
      <c r="I32" s="88">
        <v>701.51629494207418</v>
      </c>
      <c r="J32" s="88">
        <v>1008.1492154777557</v>
      </c>
    </row>
    <row r="33" spans="1:12" x14ac:dyDescent="0.3">
      <c r="A33" s="5" t="s">
        <v>16</v>
      </c>
      <c r="B33" s="88">
        <v>633.24519676570731</v>
      </c>
      <c r="C33" s="88">
        <v>3015.2353988692466</v>
      </c>
      <c r="D33" s="88">
        <v>1713.2382825758505</v>
      </c>
      <c r="E33" s="88">
        <v>1472.6987905957567</v>
      </c>
      <c r="F33" s="88">
        <v>729.79888165414661</v>
      </c>
      <c r="G33" s="88">
        <v>1450.483247568354</v>
      </c>
      <c r="H33" s="88">
        <v>879.50773667961835</v>
      </c>
      <c r="I33" s="88">
        <v>694.61322402569874</v>
      </c>
      <c r="J33" s="88">
        <v>1120.6892412655727</v>
      </c>
    </row>
    <row r="34" spans="1:12" x14ac:dyDescent="0.3">
      <c r="A34" s="5" t="s">
        <v>17</v>
      </c>
      <c r="B34" s="88">
        <v>687.12952756396635</v>
      </c>
      <c r="C34" s="88">
        <v>3062.0597772161605</v>
      </c>
      <c r="D34" s="88">
        <v>1404.9153470552405</v>
      </c>
      <c r="E34" s="88">
        <v>1249.3867715369356</v>
      </c>
      <c r="F34" s="88">
        <v>745.17539885025997</v>
      </c>
      <c r="G34" s="88">
        <v>1515.624387577815</v>
      </c>
      <c r="H34" s="88">
        <v>821.15522757306155</v>
      </c>
      <c r="I34" s="88">
        <v>675.38328582596591</v>
      </c>
      <c r="J34" s="88">
        <v>1083.6802768006041</v>
      </c>
    </row>
    <row r="35" spans="1:12" x14ac:dyDescent="0.3">
      <c r="A35" s="5" t="s">
        <v>18</v>
      </c>
      <c r="B35" s="88">
        <v>624.61015613643281</v>
      </c>
      <c r="C35" s="88">
        <v>2913.4891543579997</v>
      </c>
      <c r="D35" s="88">
        <v>1702.9260594414332</v>
      </c>
      <c r="E35" s="88">
        <v>1395.4691591352766</v>
      </c>
      <c r="F35" s="88">
        <v>918.9363465394091</v>
      </c>
      <c r="G35" s="88">
        <v>1572.101453774048</v>
      </c>
      <c r="H35" s="88">
        <v>866.39042549875808</v>
      </c>
      <c r="I35" s="88">
        <v>735.96391654209128</v>
      </c>
      <c r="J35" s="88">
        <v>1120.8533285745723</v>
      </c>
    </row>
    <row r="36" spans="1:12" x14ac:dyDescent="0.3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3">
      <c r="A37" s="1" t="s">
        <v>56</v>
      </c>
    </row>
    <row r="38" spans="1:12" x14ac:dyDescent="0.3">
      <c r="A38" s="5" t="s">
        <v>7</v>
      </c>
      <c r="B38" s="8">
        <f>B4-B24</f>
        <v>4376.3851858135922</v>
      </c>
      <c r="C38" s="8">
        <f t="shared" ref="C38:J38" si="1">C4-C24</f>
        <v>9038.9479556577571</v>
      </c>
      <c r="D38" s="8">
        <f t="shared" si="1"/>
        <v>40198.118217341216</v>
      </c>
      <c r="E38" s="8">
        <f t="shared" si="1"/>
        <v>16748.94758702386</v>
      </c>
      <c r="F38" s="8">
        <f t="shared" si="1"/>
        <v>3621.3794849233172</v>
      </c>
      <c r="G38" s="8">
        <f t="shared" si="1"/>
        <v>16262.417733785043</v>
      </c>
      <c r="H38" s="8">
        <f t="shared" si="1"/>
        <v>6810.3534352029046</v>
      </c>
      <c r="I38" s="8">
        <f t="shared" si="1"/>
        <v>3255.418822920577</v>
      </c>
      <c r="J38" s="8">
        <f t="shared" si="1"/>
        <v>11522.89255664757</v>
      </c>
      <c r="L38" s="10"/>
    </row>
    <row r="39" spans="1:12" x14ac:dyDescent="0.3">
      <c r="A39" s="5" t="s">
        <v>8</v>
      </c>
      <c r="B39" s="8">
        <f t="shared" ref="B39:J49" si="2">B5-B25</f>
        <v>3619.389270992614</v>
      </c>
      <c r="C39" s="8">
        <f t="shared" si="2"/>
        <v>7840.4854217915108</v>
      </c>
      <c r="D39" s="8">
        <f t="shared" si="2"/>
        <v>37244.472507593542</v>
      </c>
      <c r="E39" s="8">
        <f t="shared" si="2"/>
        <v>16656.242515391445</v>
      </c>
      <c r="F39" s="8">
        <f t="shared" si="2"/>
        <v>3152.5166352217502</v>
      </c>
      <c r="G39" s="8">
        <f t="shared" si="2"/>
        <v>16075.247116661551</v>
      </c>
      <c r="H39" s="8">
        <f t="shared" si="2"/>
        <v>6307.2351697691447</v>
      </c>
      <c r="I39" s="8">
        <f t="shared" si="2"/>
        <v>3082.2557634161467</v>
      </c>
      <c r="J39" s="8">
        <f t="shared" si="2"/>
        <v>11944.22596112561</v>
      </c>
      <c r="L39" s="10"/>
    </row>
    <row r="40" spans="1:12" x14ac:dyDescent="0.3">
      <c r="A40" s="5" t="s">
        <v>9</v>
      </c>
      <c r="B40" s="8">
        <f t="shared" si="2"/>
        <v>3708.3255380015471</v>
      </c>
      <c r="C40" s="8">
        <f t="shared" si="2"/>
        <v>8749.8098408302176</v>
      </c>
      <c r="D40" s="8">
        <f t="shared" si="2"/>
        <v>42328.972415876327</v>
      </c>
      <c r="E40" s="8">
        <f t="shared" si="2"/>
        <v>18062.69434324756</v>
      </c>
      <c r="F40" s="8">
        <f t="shared" si="2"/>
        <v>3982.8974030398408</v>
      </c>
      <c r="G40" s="8">
        <f t="shared" si="2"/>
        <v>18422.279710356415</v>
      </c>
      <c r="H40" s="8">
        <f t="shared" si="2"/>
        <v>6949.8276088671682</v>
      </c>
      <c r="I40" s="8">
        <f t="shared" si="2"/>
        <v>3536.6090442046579</v>
      </c>
      <c r="J40" s="8">
        <f t="shared" si="2"/>
        <v>13132.314949630767</v>
      </c>
      <c r="L40" s="10"/>
    </row>
    <row r="41" spans="1:12" x14ac:dyDescent="0.3">
      <c r="A41" s="5" t="s">
        <v>10</v>
      </c>
      <c r="B41" s="8">
        <f t="shared" si="2"/>
        <v>4361.4951688902065</v>
      </c>
      <c r="C41" s="8">
        <f t="shared" si="2"/>
        <v>10979.451095217777</v>
      </c>
      <c r="D41" s="8">
        <f t="shared" si="2"/>
        <v>52741.583696507281</v>
      </c>
      <c r="E41" s="8">
        <f t="shared" si="2"/>
        <v>21209.582800893215</v>
      </c>
      <c r="F41" s="8">
        <f t="shared" si="2"/>
        <v>4804.144037316918</v>
      </c>
      <c r="G41" s="8">
        <f t="shared" si="2"/>
        <v>23285.239900810368</v>
      </c>
      <c r="H41" s="8">
        <f t="shared" si="2"/>
        <v>7998.6755505659467</v>
      </c>
      <c r="I41" s="8">
        <f t="shared" si="2"/>
        <v>4365.2726459055311</v>
      </c>
      <c r="J41" s="8">
        <f t="shared" si="2"/>
        <v>16425.463464727531</v>
      </c>
      <c r="L41" s="10"/>
    </row>
    <row r="42" spans="1:12" x14ac:dyDescent="0.3">
      <c r="A42" s="5" t="s">
        <v>11</v>
      </c>
      <c r="B42" s="8">
        <f t="shared" si="2"/>
        <v>4481.5128045712927</v>
      </c>
      <c r="C42" s="8">
        <f t="shared" si="2"/>
        <v>10793.799767321229</v>
      </c>
      <c r="D42" s="8">
        <f t="shared" si="2"/>
        <v>52385.155810493154</v>
      </c>
      <c r="E42" s="8">
        <f t="shared" si="2"/>
        <v>20830.47005468214</v>
      </c>
      <c r="F42" s="8">
        <f t="shared" si="2"/>
        <v>4896.4283062582126</v>
      </c>
      <c r="G42" s="8">
        <f t="shared" si="2"/>
        <v>23348.508570629911</v>
      </c>
      <c r="H42" s="8">
        <f t="shared" si="2"/>
        <v>7973.3772187083869</v>
      </c>
      <c r="I42" s="8">
        <f t="shared" si="2"/>
        <v>4294.5907251920808</v>
      </c>
      <c r="J42" s="8">
        <f t="shared" si="2"/>
        <v>16280.19274214357</v>
      </c>
      <c r="L42" s="10"/>
    </row>
    <row r="43" spans="1:12" x14ac:dyDescent="0.3">
      <c r="A43" s="5" t="s">
        <v>12</v>
      </c>
      <c r="B43" s="8">
        <f t="shared" si="2"/>
        <v>4182.7432725962526</v>
      </c>
      <c r="C43" s="8">
        <f t="shared" si="2"/>
        <v>10013.439699142238</v>
      </c>
      <c r="D43" s="8">
        <f t="shared" si="2"/>
        <v>45040.323983972499</v>
      </c>
      <c r="E43" s="8">
        <f t="shared" si="2"/>
        <v>19718.771952030256</v>
      </c>
      <c r="F43" s="8">
        <f t="shared" si="2"/>
        <v>4399.2951753847165</v>
      </c>
      <c r="G43" s="8">
        <f t="shared" si="2"/>
        <v>20151.05469343513</v>
      </c>
      <c r="H43" s="8">
        <f t="shared" si="2"/>
        <v>7733.9099148347304</v>
      </c>
      <c r="I43" s="8">
        <f t="shared" si="2"/>
        <v>3852.4936895088022</v>
      </c>
      <c r="J43" s="8">
        <f t="shared" si="2"/>
        <v>14139.950394657897</v>
      </c>
      <c r="L43" s="10"/>
    </row>
    <row r="44" spans="1:12" x14ac:dyDescent="0.3">
      <c r="A44" s="5" t="s">
        <v>13</v>
      </c>
      <c r="B44" s="8">
        <f t="shared" si="2"/>
        <v>4454.297303331864</v>
      </c>
      <c r="C44" s="8">
        <f t="shared" si="2"/>
        <v>9331.1202426485925</v>
      </c>
      <c r="D44" s="8">
        <f t="shared" si="2"/>
        <v>38966.671170013084</v>
      </c>
      <c r="E44" s="8">
        <f t="shared" si="2"/>
        <v>17609.629213979533</v>
      </c>
      <c r="F44" s="8">
        <f t="shared" si="2"/>
        <v>3927.285266225068</v>
      </c>
      <c r="G44" s="8">
        <f t="shared" si="2"/>
        <v>17398.249831053661</v>
      </c>
      <c r="H44" s="8">
        <f t="shared" si="2"/>
        <v>6672.8198783354892</v>
      </c>
      <c r="I44" s="8">
        <f t="shared" si="2"/>
        <v>3504.3940346808768</v>
      </c>
      <c r="J44" s="8">
        <f t="shared" si="2"/>
        <v>12440.042292696115</v>
      </c>
      <c r="L44" s="10"/>
    </row>
    <row r="45" spans="1:12" x14ac:dyDescent="0.3">
      <c r="A45" s="5" t="s">
        <v>14</v>
      </c>
      <c r="B45" s="8">
        <f t="shared" si="2"/>
        <v>5022.0822256416523</v>
      </c>
      <c r="C45" s="8">
        <f t="shared" si="2"/>
        <v>11007.446117444681</v>
      </c>
      <c r="D45" s="8">
        <f t="shared" si="2"/>
        <v>43153.77461441874</v>
      </c>
      <c r="E45" s="8">
        <f t="shared" si="2"/>
        <v>19260.49635949307</v>
      </c>
      <c r="F45" s="8">
        <f t="shared" si="2"/>
        <v>4407.7407451026556</v>
      </c>
      <c r="G45" s="8">
        <f t="shared" si="2"/>
        <v>18813.165772432694</v>
      </c>
      <c r="H45" s="8">
        <f t="shared" si="2"/>
        <v>8361.0986027493836</v>
      </c>
      <c r="I45" s="8">
        <f t="shared" si="2"/>
        <v>4025.0673598595554</v>
      </c>
      <c r="J45" s="8">
        <f t="shared" si="2"/>
        <v>13628.52829011754</v>
      </c>
      <c r="L45" s="10"/>
    </row>
    <row r="46" spans="1:12" x14ac:dyDescent="0.3">
      <c r="A46" s="5" t="s">
        <v>15</v>
      </c>
      <c r="B46" s="8">
        <f t="shared" si="2"/>
        <v>5273.0472627797089</v>
      </c>
      <c r="C46" s="8">
        <f t="shared" si="2"/>
        <v>11583.001056601481</v>
      </c>
      <c r="D46" s="8">
        <f t="shared" si="2"/>
        <v>46268.691953587033</v>
      </c>
      <c r="E46" s="8">
        <f t="shared" si="2"/>
        <v>20498.609872221488</v>
      </c>
      <c r="F46" s="8">
        <f t="shared" si="2"/>
        <v>4930.1242459280311</v>
      </c>
      <c r="G46" s="8">
        <f t="shared" si="2"/>
        <v>21766.806917933412</v>
      </c>
      <c r="H46" s="8">
        <f t="shared" si="2"/>
        <v>9357.5740637961917</v>
      </c>
      <c r="I46" s="8">
        <f t="shared" si="2"/>
        <v>4642.3706467078246</v>
      </c>
      <c r="J46" s="8">
        <f t="shared" si="2"/>
        <v>15920.332022829596</v>
      </c>
      <c r="L46" s="10"/>
    </row>
    <row r="47" spans="1:12" x14ac:dyDescent="0.3">
      <c r="A47" s="5" t="s">
        <v>16</v>
      </c>
      <c r="B47" s="8">
        <f t="shared" si="2"/>
        <v>5625.4348032342932</v>
      </c>
      <c r="C47" s="8">
        <f t="shared" si="2"/>
        <v>12351.134601130754</v>
      </c>
      <c r="D47" s="8">
        <f t="shared" si="2"/>
        <v>50560.890832297198</v>
      </c>
      <c r="E47" s="8">
        <f t="shared" si="2"/>
        <v>22602.551677836014</v>
      </c>
      <c r="F47" s="8">
        <f t="shared" si="2"/>
        <v>5597.3091183458537</v>
      </c>
      <c r="G47" s="8">
        <f t="shared" si="2"/>
        <v>23566.260823938395</v>
      </c>
      <c r="H47" s="8">
        <f t="shared" si="2"/>
        <v>9574.0964139737262</v>
      </c>
      <c r="I47" s="8">
        <f t="shared" si="2"/>
        <v>4649.2737176242008</v>
      </c>
      <c r="J47" s="8">
        <f t="shared" si="2"/>
        <v>16545.703671018135</v>
      </c>
      <c r="L47" s="10"/>
    </row>
    <row r="48" spans="1:12" x14ac:dyDescent="0.3">
      <c r="A48" s="5" t="s">
        <v>17</v>
      </c>
      <c r="B48" s="8">
        <f t="shared" si="2"/>
        <v>5533.7892656781896</v>
      </c>
      <c r="C48" s="8">
        <f t="shared" si="2"/>
        <v>12259.820545910599</v>
      </c>
      <c r="D48" s="8">
        <f t="shared" si="2"/>
        <v>50869.855761267572</v>
      </c>
      <c r="E48" s="8">
        <f t="shared" si="2"/>
        <v>22825.863696894838</v>
      </c>
      <c r="F48" s="8">
        <f t="shared" si="2"/>
        <v>5581.9326011497405</v>
      </c>
      <c r="G48" s="8">
        <f t="shared" si="2"/>
        <v>23501.119683928933</v>
      </c>
      <c r="H48" s="8">
        <f t="shared" si="2"/>
        <v>9632.4489230802828</v>
      </c>
      <c r="I48" s="8">
        <f t="shared" si="2"/>
        <v>4668.5036558239335</v>
      </c>
      <c r="J48" s="8">
        <f t="shared" si="2"/>
        <v>16582.712635483102</v>
      </c>
      <c r="L48" s="10"/>
    </row>
    <row r="49" spans="1:13" x14ac:dyDescent="0.3">
      <c r="A49" s="5" t="s">
        <v>18</v>
      </c>
      <c r="B49" s="8">
        <f t="shared" si="2"/>
        <v>5217.0817424959077</v>
      </c>
      <c r="C49" s="8">
        <f t="shared" si="2"/>
        <v>11285.982395756331</v>
      </c>
      <c r="D49" s="8">
        <f t="shared" si="2"/>
        <v>46366.058721587608</v>
      </c>
      <c r="E49" s="8">
        <f t="shared" si="2"/>
        <v>20410.986767544971</v>
      </c>
      <c r="F49" s="8">
        <f t="shared" si="2"/>
        <v>4757.0941365780254</v>
      </c>
      <c r="G49" s="8">
        <f t="shared" si="2"/>
        <v>20253.604244876078</v>
      </c>
      <c r="H49" s="8">
        <f t="shared" si="2"/>
        <v>8537.6269073221483</v>
      </c>
      <c r="I49" s="8">
        <f t="shared" si="2"/>
        <v>4018.9465462345688</v>
      </c>
      <c r="J49" s="8">
        <f t="shared" si="2"/>
        <v>14194.774636475968</v>
      </c>
      <c r="L49" s="10"/>
    </row>
    <row r="50" spans="1:13" x14ac:dyDescent="0.3">
      <c r="L50" s="10"/>
    </row>
    <row r="51" spans="1:13" x14ac:dyDescent="0.3">
      <c r="A51" s="1" t="s">
        <v>57</v>
      </c>
      <c r="K51" s="2" t="s">
        <v>36</v>
      </c>
    </row>
    <row r="52" spans="1:13" x14ac:dyDescent="0.3">
      <c r="A52" s="5" t="s">
        <v>7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5"/>
    </row>
    <row r="53" spans="1:13" x14ac:dyDescent="0.3">
      <c r="A53" s="5" t="s">
        <v>8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3">SUM(B53:J53)</f>
        <v>0</v>
      </c>
      <c r="L53" s="10"/>
      <c r="M53" s="15"/>
    </row>
    <row r="54" spans="1:13" x14ac:dyDescent="0.3">
      <c r="A54" s="5" t="s">
        <v>9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3"/>
        <v>0</v>
      </c>
      <c r="L54" s="10"/>
      <c r="M54" s="15"/>
    </row>
    <row r="55" spans="1:13" x14ac:dyDescent="0.3">
      <c r="A55" s="5" t="s">
        <v>10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3"/>
        <v>0</v>
      </c>
      <c r="L55" s="10"/>
      <c r="M55" s="15"/>
    </row>
    <row r="56" spans="1:13" x14ac:dyDescent="0.3">
      <c r="A56" s="5" t="s">
        <v>11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3"/>
        <v>0</v>
      </c>
      <c r="L56" s="10"/>
      <c r="M56" s="15"/>
    </row>
    <row r="57" spans="1:13" x14ac:dyDescent="0.3">
      <c r="A57" s="5" t="s">
        <v>12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3"/>
        <v>0</v>
      </c>
      <c r="L57" s="10"/>
      <c r="M57" s="15"/>
    </row>
    <row r="58" spans="1:13" x14ac:dyDescent="0.3">
      <c r="A58" s="5" t="s">
        <v>13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3"/>
        <v>0</v>
      </c>
      <c r="L58" s="10"/>
      <c r="M58" s="15"/>
    </row>
    <row r="59" spans="1:13" x14ac:dyDescent="0.3">
      <c r="A59" s="5" t="s">
        <v>14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3"/>
        <v>0</v>
      </c>
      <c r="L59" s="10"/>
      <c r="M59" s="15"/>
    </row>
    <row r="60" spans="1:13" x14ac:dyDescent="0.3">
      <c r="A60" s="5" t="s">
        <v>15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3"/>
        <v>0</v>
      </c>
      <c r="L60" s="10"/>
      <c r="M60" s="15"/>
    </row>
    <row r="61" spans="1:13" x14ac:dyDescent="0.3">
      <c r="A61" s="5" t="s">
        <v>16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3"/>
        <v>0</v>
      </c>
      <c r="L61" s="10"/>
      <c r="M61" s="15"/>
    </row>
    <row r="62" spans="1:13" x14ac:dyDescent="0.3">
      <c r="A62" s="5" t="s">
        <v>17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3"/>
        <v>0</v>
      </c>
      <c r="L62" s="10"/>
      <c r="M62" s="15"/>
    </row>
    <row r="63" spans="1:13" x14ac:dyDescent="0.3">
      <c r="A63" s="5" t="s">
        <v>18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3"/>
        <v>0</v>
      </c>
      <c r="L63" s="10"/>
      <c r="M63" s="15"/>
    </row>
    <row r="65" spans="1:15" x14ac:dyDescent="0.3">
      <c r="A65" s="1" t="s">
        <v>58</v>
      </c>
    </row>
    <row r="66" spans="1:15" x14ac:dyDescent="0.3">
      <c r="A66" s="5" t="s">
        <v>7</v>
      </c>
      <c r="B66" s="8">
        <f>B38-(B52-MIN(B$52:B$63))</f>
        <v>4376.3851858135922</v>
      </c>
      <c r="C66" s="8">
        <f>C38-(C52-MIN(C$52:C$63))</f>
        <v>9038.9479556577571</v>
      </c>
      <c r="D66" s="8">
        <f>D38-(D52-MIN(D$52:D$63))</f>
        <v>40198.118217341216</v>
      </c>
      <c r="E66" s="8">
        <f t="shared" ref="E66:J66" si="4">E38-(E52-MIN(E$52:E$63))</f>
        <v>16748.94758702386</v>
      </c>
      <c r="F66" s="8">
        <f t="shared" si="4"/>
        <v>3621.3794849233172</v>
      </c>
      <c r="G66" s="8">
        <f>G38-(G52-MIN(G$52:G$63))</f>
        <v>16262.417733785043</v>
      </c>
      <c r="H66" s="8">
        <f t="shared" si="4"/>
        <v>6810.3534352029046</v>
      </c>
      <c r="I66" s="8">
        <f t="shared" si="4"/>
        <v>3255.418822920577</v>
      </c>
      <c r="J66" s="8">
        <f t="shared" si="4"/>
        <v>11522.89255664757</v>
      </c>
      <c r="K66" s="10"/>
      <c r="L66" s="10"/>
      <c r="M66" s="15"/>
      <c r="O66" s="13"/>
    </row>
    <row r="67" spans="1:15" x14ac:dyDescent="0.3">
      <c r="A67" s="5" t="s">
        <v>8</v>
      </c>
      <c r="B67" s="8">
        <f>B39-(B53-MIN(B$52:B$63))</f>
        <v>3619.389270992614</v>
      </c>
      <c r="C67" s="8">
        <f>C39-(C53-MIN(C$52:C$63))</f>
        <v>7840.4854217915108</v>
      </c>
      <c r="D67" s="8">
        <f t="shared" ref="B67:J77" si="5">D39-(D53-MIN(D$52:D$63))</f>
        <v>37244.472507593542</v>
      </c>
      <c r="E67" s="8">
        <f t="shared" si="5"/>
        <v>16656.242515391445</v>
      </c>
      <c r="F67" s="8">
        <f t="shared" si="5"/>
        <v>3152.5166352217502</v>
      </c>
      <c r="G67" s="8">
        <f>G39-(G53-MIN(G$52:G$63))</f>
        <v>16075.247116661551</v>
      </c>
      <c r="H67" s="8">
        <f t="shared" si="5"/>
        <v>6307.2351697691447</v>
      </c>
      <c r="I67" s="8">
        <f t="shared" si="5"/>
        <v>3082.2557634161467</v>
      </c>
      <c r="J67" s="8">
        <f t="shared" si="5"/>
        <v>11944.22596112561</v>
      </c>
      <c r="K67" s="10"/>
      <c r="L67" s="10"/>
      <c r="M67" s="15"/>
      <c r="O67" s="13"/>
    </row>
    <row r="68" spans="1:15" x14ac:dyDescent="0.3">
      <c r="A68" s="5" t="s">
        <v>9</v>
      </c>
      <c r="B68" s="8">
        <f>B40-(B54-MIN(B$52:B$63))</f>
        <v>3708.3255380015471</v>
      </c>
      <c r="C68" s="8">
        <f t="shared" si="5"/>
        <v>8749.8098408302176</v>
      </c>
      <c r="D68" s="8">
        <f>D40-(D54-MIN(D$52:D$63))</f>
        <v>42328.972415876327</v>
      </c>
      <c r="E68" s="8">
        <f t="shared" si="5"/>
        <v>18062.69434324756</v>
      </c>
      <c r="F68" s="8">
        <f t="shared" si="5"/>
        <v>3982.8974030398408</v>
      </c>
      <c r="G68" s="8">
        <f>G40-(G54-MIN(G$52:G$63))</f>
        <v>18422.279710356415</v>
      </c>
      <c r="H68" s="8">
        <f t="shared" si="5"/>
        <v>6949.8276088671682</v>
      </c>
      <c r="I68" s="8">
        <f t="shared" si="5"/>
        <v>3536.6090442046579</v>
      </c>
      <c r="J68" s="8">
        <f t="shared" si="5"/>
        <v>13132.314949630767</v>
      </c>
      <c r="K68" s="10"/>
      <c r="L68" s="10"/>
      <c r="M68" s="15"/>
      <c r="O68" s="13"/>
    </row>
    <row r="69" spans="1:15" x14ac:dyDescent="0.3">
      <c r="A69" s="5" t="s">
        <v>10</v>
      </c>
      <c r="B69" s="8">
        <f>B41-(B55-MIN(B$52:B$63))</f>
        <v>4361.4951688902065</v>
      </c>
      <c r="C69" s="8">
        <f t="shared" si="5"/>
        <v>10979.451095217777</v>
      </c>
      <c r="D69" s="8">
        <f t="shared" si="5"/>
        <v>52741.583696507281</v>
      </c>
      <c r="E69" s="8">
        <f t="shared" si="5"/>
        <v>21209.582800893215</v>
      </c>
      <c r="F69" s="8">
        <f t="shared" si="5"/>
        <v>4804.144037316918</v>
      </c>
      <c r="G69" s="8">
        <f>G41-(G55-MIN(G$52:G$63))</f>
        <v>23285.239900810368</v>
      </c>
      <c r="H69" s="8">
        <f t="shared" si="5"/>
        <v>7998.6755505659467</v>
      </c>
      <c r="I69" s="8">
        <f t="shared" si="5"/>
        <v>4365.2726459055311</v>
      </c>
      <c r="J69" s="8">
        <f t="shared" si="5"/>
        <v>16425.463464727531</v>
      </c>
      <c r="K69" s="10"/>
      <c r="L69" s="10"/>
      <c r="M69" s="15"/>
      <c r="O69" s="13"/>
    </row>
    <row r="70" spans="1:15" x14ac:dyDescent="0.3">
      <c r="A70" s="5" t="s">
        <v>11</v>
      </c>
      <c r="B70" s="8">
        <f t="shared" si="5"/>
        <v>4481.5128045712927</v>
      </c>
      <c r="C70" s="8">
        <f>C42-(C56-MIN(C$52:C$63))</f>
        <v>10793.799767321229</v>
      </c>
      <c r="D70" s="8">
        <f>D42-(D56-MIN(D$52:D$63))</f>
        <v>52385.155810493154</v>
      </c>
      <c r="E70" s="8">
        <f t="shared" si="5"/>
        <v>20830.47005468214</v>
      </c>
      <c r="F70" s="8">
        <f t="shared" si="5"/>
        <v>4896.4283062582126</v>
      </c>
      <c r="G70" s="8">
        <f t="shared" si="5"/>
        <v>23348.508570629911</v>
      </c>
      <c r="H70" s="8">
        <f t="shared" si="5"/>
        <v>7973.3772187083869</v>
      </c>
      <c r="I70" s="8">
        <f t="shared" si="5"/>
        <v>4294.5907251920808</v>
      </c>
      <c r="J70" s="8">
        <f t="shared" si="5"/>
        <v>16280.19274214357</v>
      </c>
      <c r="K70" s="10"/>
      <c r="L70" s="10"/>
      <c r="M70" s="15"/>
      <c r="O70" s="13"/>
    </row>
    <row r="71" spans="1:15" x14ac:dyDescent="0.3">
      <c r="A71" s="5" t="s">
        <v>12</v>
      </c>
      <c r="B71" s="8">
        <f t="shared" si="5"/>
        <v>4182.7432725962526</v>
      </c>
      <c r="C71" s="8">
        <f t="shared" si="5"/>
        <v>10013.439699142238</v>
      </c>
      <c r="D71" s="8">
        <f t="shared" si="5"/>
        <v>45040.323983972499</v>
      </c>
      <c r="E71" s="8">
        <f t="shared" si="5"/>
        <v>19718.771952030256</v>
      </c>
      <c r="F71" s="8">
        <f t="shared" si="5"/>
        <v>4399.2951753847165</v>
      </c>
      <c r="G71" s="8">
        <f t="shared" si="5"/>
        <v>20151.05469343513</v>
      </c>
      <c r="H71" s="8">
        <f t="shared" si="5"/>
        <v>7733.9099148347304</v>
      </c>
      <c r="I71" s="8">
        <f t="shared" si="5"/>
        <v>3852.4936895088022</v>
      </c>
      <c r="J71" s="8">
        <f t="shared" si="5"/>
        <v>14139.950394657897</v>
      </c>
      <c r="K71" s="10"/>
      <c r="L71" s="10"/>
      <c r="M71" s="15"/>
      <c r="O71" s="13"/>
    </row>
    <row r="72" spans="1:15" x14ac:dyDescent="0.3">
      <c r="A72" s="5" t="s">
        <v>13</v>
      </c>
      <c r="B72" s="8">
        <f t="shared" si="5"/>
        <v>4454.297303331864</v>
      </c>
      <c r="C72" s="8">
        <f t="shared" si="5"/>
        <v>9331.1202426485925</v>
      </c>
      <c r="D72" s="8">
        <f t="shared" si="5"/>
        <v>38966.671170013084</v>
      </c>
      <c r="E72" s="8">
        <f t="shared" si="5"/>
        <v>17609.629213979533</v>
      </c>
      <c r="F72" s="8">
        <f t="shared" si="5"/>
        <v>3927.285266225068</v>
      </c>
      <c r="G72" s="8">
        <f t="shared" si="5"/>
        <v>17398.249831053661</v>
      </c>
      <c r="H72" s="8">
        <f t="shared" si="5"/>
        <v>6672.8198783354892</v>
      </c>
      <c r="I72" s="8">
        <f t="shared" si="5"/>
        <v>3504.3940346808768</v>
      </c>
      <c r="J72" s="8">
        <f t="shared" si="5"/>
        <v>12440.042292696115</v>
      </c>
      <c r="K72" s="10"/>
      <c r="L72" s="10"/>
      <c r="M72" s="15"/>
      <c r="O72" s="13"/>
    </row>
    <row r="73" spans="1:15" x14ac:dyDescent="0.3">
      <c r="A73" s="5" t="s">
        <v>14</v>
      </c>
      <c r="B73" s="8">
        <f t="shared" si="5"/>
        <v>5022.0822256416523</v>
      </c>
      <c r="C73" s="8">
        <f t="shared" si="5"/>
        <v>11007.446117444681</v>
      </c>
      <c r="D73" s="8">
        <f t="shared" si="5"/>
        <v>43153.77461441874</v>
      </c>
      <c r="E73" s="8">
        <f t="shared" si="5"/>
        <v>19260.49635949307</v>
      </c>
      <c r="F73" s="8">
        <f t="shared" si="5"/>
        <v>4407.7407451026556</v>
      </c>
      <c r="G73" s="8">
        <f t="shared" si="5"/>
        <v>18813.165772432694</v>
      </c>
      <c r="H73" s="8">
        <f t="shared" si="5"/>
        <v>8361.0986027493836</v>
      </c>
      <c r="I73" s="8">
        <f t="shared" si="5"/>
        <v>4025.0673598595554</v>
      </c>
      <c r="J73" s="8">
        <f t="shared" si="5"/>
        <v>13628.52829011754</v>
      </c>
      <c r="K73" s="10"/>
      <c r="L73" s="10"/>
      <c r="M73" s="15"/>
      <c r="O73" s="13"/>
    </row>
    <row r="74" spans="1:15" x14ac:dyDescent="0.3">
      <c r="A74" s="5" t="s">
        <v>15</v>
      </c>
      <c r="B74" s="8">
        <f t="shared" si="5"/>
        <v>5273.0472627797089</v>
      </c>
      <c r="C74" s="8">
        <f>C46-(C60-MIN(C$52:C$63))</f>
        <v>11583.001056601481</v>
      </c>
      <c r="D74" s="8">
        <f t="shared" si="5"/>
        <v>46268.691953587033</v>
      </c>
      <c r="E74" s="8">
        <f t="shared" si="5"/>
        <v>20498.609872221488</v>
      </c>
      <c r="F74" s="8">
        <f t="shared" si="5"/>
        <v>4930.1242459280311</v>
      </c>
      <c r="G74" s="8">
        <f t="shared" si="5"/>
        <v>21766.806917933412</v>
      </c>
      <c r="H74" s="8">
        <f t="shared" si="5"/>
        <v>9357.5740637961917</v>
      </c>
      <c r="I74" s="8">
        <f t="shared" si="5"/>
        <v>4642.3706467078246</v>
      </c>
      <c r="J74" s="8">
        <f t="shared" si="5"/>
        <v>15920.332022829596</v>
      </c>
      <c r="K74" s="10"/>
      <c r="L74" s="10"/>
      <c r="M74" s="15"/>
      <c r="O74" s="13"/>
    </row>
    <row r="75" spans="1:15" x14ac:dyDescent="0.3">
      <c r="A75" s="5" t="s">
        <v>16</v>
      </c>
      <c r="B75" s="8">
        <f t="shared" si="5"/>
        <v>5625.4348032342932</v>
      </c>
      <c r="C75" s="8">
        <f t="shared" si="5"/>
        <v>12351.134601130754</v>
      </c>
      <c r="D75" s="8">
        <f t="shared" si="5"/>
        <v>50560.890832297198</v>
      </c>
      <c r="E75" s="8">
        <f t="shared" si="5"/>
        <v>22602.551677836014</v>
      </c>
      <c r="F75" s="8">
        <f t="shared" si="5"/>
        <v>5597.3091183458537</v>
      </c>
      <c r="G75" s="8">
        <f t="shared" si="5"/>
        <v>23566.260823938395</v>
      </c>
      <c r="H75" s="8">
        <f t="shared" si="5"/>
        <v>9574.0964139737262</v>
      </c>
      <c r="I75" s="8">
        <f t="shared" si="5"/>
        <v>4649.2737176242008</v>
      </c>
      <c r="J75" s="8">
        <f t="shared" si="5"/>
        <v>16545.703671018135</v>
      </c>
      <c r="K75" s="10"/>
      <c r="L75" s="10"/>
      <c r="M75" s="15"/>
      <c r="O75" s="13"/>
    </row>
    <row r="76" spans="1:15" x14ac:dyDescent="0.3">
      <c r="A76" s="5" t="s">
        <v>17</v>
      </c>
      <c r="B76" s="8">
        <f t="shared" si="5"/>
        <v>5533.7892656781896</v>
      </c>
      <c r="C76" s="8">
        <f t="shared" si="5"/>
        <v>12259.820545910599</v>
      </c>
      <c r="D76" s="8">
        <f t="shared" si="5"/>
        <v>50869.855761267572</v>
      </c>
      <c r="E76" s="8">
        <f t="shared" si="5"/>
        <v>22825.863696894838</v>
      </c>
      <c r="F76" s="8">
        <f t="shared" si="5"/>
        <v>5581.9326011497405</v>
      </c>
      <c r="G76" s="8">
        <f t="shared" si="5"/>
        <v>23501.119683928933</v>
      </c>
      <c r="H76" s="8">
        <f t="shared" si="5"/>
        <v>9632.4489230802828</v>
      </c>
      <c r="I76" s="8">
        <f t="shared" si="5"/>
        <v>4668.5036558239335</v>
      </c>
      <c r="J76" s="8">
        <f t="shared" si="5"/>
        <v>16582.712635483102</v>
      </c>
      <c r="K76" s="10"/>
      <c r="L76" s="10"/>
      <c r="M76" s="15"/>
      <c r="O76" s="13"/>
    </row>
    <row r="77" spans="1:15" x14ac:dyDescent="0.3">
      <c r="A77" s="5" t="s">
        <v>18</v>
      </c>
      <c r="B77" s="8">
        <f t="shared" si="5"/>
        <v>5217.0817424959077</v>
      </c>
      <c r="C77" s="8">
        <f t="shared" si="5"/>
        <v>11285.982395756331</v>
      </c>
      <c r="D77" s="8">
        <f>D49-(D63-MIN(D$52:D$63))</f>
        <v>46366.058721587608</v>
      </c>
      <c r="E77" s="8">
        <f t="shared" si="5"/>
        <v>20410.986767544971</v>
      </c>
      <c r="F77" s="8">
        <f t="shared" si="5"/>
        <v>4757.0941365780254</v>
      </c>
      <c r="G77" s="8">
        <f t="shared" si="5"/>
        <v>20253.604244876078</v>
      </c>
      <c r="H77" s="8">
        <f t="shared" si="5"/>
        <v>8537.6269073221483</v>
      </c>
      <c r="I77" s="8">
        <f t="shared" si="5"/>
        <v>4018.9465462345688</v>
      </c>
      <c r="J77" s="8">
        <f t="shared" si="5"/>
        <v>14194.774636475968</v>
      </c>
      <c r="K77" s="10"/>
      <c r="L77" s="10"/>
      <c r="M77" s="15"/>
      <c r="O77" s="13"/>
    </row>
    <row r="79" spans="1:15" x14ac:dyDescent="0.3">
      <c r="A79" s="1" t="s">
        <v>59</v>
      </c>
      <c r="B79" s="2" t="s">
        <v>32</v>
      </c>
    </row>
    <row r="80" spans="1:15" x14ac:dyDescent="0.3">
      <c r="A80" s="5" t="s">
        <v>7</v>
      </c>
      <c r="B80" s="8">
        <f>$B$17-SUM($B66:$J66)</f>
        <v>44314.932607003691</v>
      </c>
      <c r="D80" s="15"/>
    </row>
    <row r="81" spans="1:4" x14ac:dyDescent="0.3">
      <c r="A81" s="5" t="s">
        <v>8</v>
      </c>
      <c r="B81" s="8">
        <f>$B$17-SUM($B67:$J67)</f>
        <v>50227.723224356203</v>
      </c>
      <c r="D81" s="15"/>
    </row>
    <row r="82" spans="1:4" x14ac:dyDescent="0.3">
      <c r="A82" s="5" t="s">
        <v>9</v>
      </c>
      <c r="B82" s="8">
        <f>$B$17-SUM($B68:$J68)</f>
        <v>37276.06273226504</v>
      </c>
      <c r="D82" s="15"/>
    </row>
    <row r="83" spans="1:4" x14ac:dyDescent="0.3">
      <c r="A83" s="5" t="s">
        <v>10</v>
      </c>
      <c r="B83" s="8">
        <f>$B$17-SUM($B69:$J69)</f>
        <v>9978.8852254847588</v>
      </c>
      <c r="D83" s="15"/>
    </row>
    <row r="84" spans="1:4" x14ac:dyDescent="0.3">
      <c r="A84" s="5" t="s">
        <v>11</v>
      </c>
      <c r="B84" s="8">
        <f>$B$17-SUM($B70:$J70)</f>
        <v>10865.757586319553</v>
      </c>
      <c r="D84" s="15"/>
    </row>
    <row r="85" spans="1:4" x14ac:dyDescent="0.3">
      <c r="A85" s="5" t="s">
        <v>12</v>
      </c>
      <c r="B85" s="8">
        <f t="shared" ref="B85:B91" si="6">$B$17-SUM($B71:$J71)</f>
        <v>26917.81081075703</v>
      </c>
      <c r="D85" s="15"/>
    </row>
    <row r="86" spans="1:4" x14ac:dyDescent="0.3">
      <c r="A86" s="5" t="s">
        <v>13</v>
      </c>
      <c r="B86" s="8">
        <f t="shared" si="6"/>
        <v>41845.284353355266</v>
      </c>
      <c r="D86" s="15"/>
    </row>
    <row r="87" spans="1:4" x14ac:dyDescent="0.3">
      <c r="A87" s="5" t="s">
        <v>14</v>
      </c>
      <c r="B87" s="8">
        <f t="shared" si="6"/>
        <v>28470.393499059574</v>
      </c>
      <c r="D87" s="15"/>
    </row>
    <row r="88" spans="1:4" x14ac:dyDescent="0.3">
      <c r="A88" s="5" t="s">
        <v>15</v>
      </c>
      <c r="B88" s="8">
        <f t="shared" si="6"/>
        <v>15909.235543934774</v>
      </c>
      <c r="D88" s="15"/>
    </row>
    <row r="89" spans="1:4" x14ac:dyDescent="0.3">
      <c r="A89" s="5" t="s">
        <v>16</v>
      </c>
      <c r="B89" s="8">
        <f t="shared" si="6"/>
        <v>5077.1379269209865</v>
      </c>
      <c r="D89" s="15"/>
    </row>
    <row r="90" spans="1:4" x14ac:dyDescent="0.3">
      <c r="A90" s="5" t="s">
        <v>17</v>
      </c>
      <c r="B90" s="8">
        <f t="shared" si="6"/>
        <v>4693.7468171023356</v>
      </c>
      <c r="D90" s="15"/>
    </row>
    <row r="91" spans="1:4" x14ac:dyDescent="0.3">
      <c r="A91" s="5" t="s">
        <v>18</v>
      </c>
      <c r="B91" s="8">
        <f t="shared" si="6"/>
        <v>21107.637487447937</v>
      </c>
      <c r="D91" s="15"/>
    </row>
    <row r="92" spans="1:4" x14ac:dyDescent="0.3">
      <c r="A92" s="9" t="s">
        <v>33</v>
      </c>
      <c r="B92" s="12">
        <f>SUM($B$80:$B$91)/$B$17</f>
        <v>1.9000000000000004</v>
      </c>
    </row>
    <row r="94" spans="1:4" x14ac:dyDescent="0.3">
      <c r="A94" s="1" t="s">
        <v>60</v>
      </c>
      <c r="B94" s="23">
        <f>(SUM($B$80:$B$91)-$D$95*$B$17)/12</f>
        <v>4.850638409455617E-12</v>
      </c>
      <c r="D94" s="1" t="s">
        <v>35</v>
      </c>
    </row>
    <row r="95" spans="1:4" x14ac:dyDescent="0.3">
      <c r="A95" s="1" t="s">
        <v>34</v>
      </c>
      <c r="D95" s="11">
        <v>1.9</v>
      </c>
    </row>
    <row r="96" spans="1:4" ht="15.6" thickBot="1" x14ac:dyDescent="0.35"/>
    <row r="97" spans="1:2" ht="15.6" thickBot="1" x14ac:dyDescent="0.35">
      <c r="A97" s="1" t="s">
        <v>61</v>
      </c>
      <c r="B97" s="14">
        <f>(MIN($K$52:$K$63)+$B$94)*1000</f>
        <v>4.850638409455617E-9</v>
      </c>
    </row>
    <row r="98" spans="1:2" ht="15.6" thickBot="1" x14ac:dyDescent="0.35"/>
    <row r="99" spans="1:2" ht="15.6" thickBot="1" x14ac:dyDescent="0.35">
      <c r="A99" s="1" t="s">
        <v>49</v>
      </c>
      <c r="B99" s="87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zoomScale="55" zoomScaleNormal="55" workbookViewId="0">
      <selection activeCell="N12" sqref="N12"/>
    </sheetView>
  </sheetViews>
  <sheetFormatPr defaultColWidth="9" defaultRowHeight="15" x14ac:dyDescent="0.3"/>
  <cols>
    <col min="1" max="1" width="9" style="1"/>
    <col min="2" max="3" width="8.5546875" style="1" bestFit="1" customWidth="1"/>
    <col min="4" max="7" width="9.77734375" style="1" bestFit="1" customWidth="1"/>
    <col min="8" max="11" width="8.5546875" style="1" bestFit="1" customWidth="1"/>
    <col min="12" max="12" width="9.77734375" style="1" bestFit="1" customWidth="1"/>
    <col min="13" max="13" width="8.5546875" style="1" bestFit="1" customWidth="1"/>
    <col min="14" max="16384" width="9" style="1"/>
  </cols>
  <sheetData>
    <row r="1" spans="1:16" x14ac:dyDescent="0.3">
      <c r="O1" s="3"/>
      <c r="P1" s="4" t="s">
        <v>144</v>
      </c>
    </row>
    <row r="3" spans="1:16" x14ac:dyDescent="0.3">
      <c r="A3" s="16" t="s">
        <v>39</v>
      </c>
      <c r="B3" s="18">
        <v>4</v>
      </c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1</v>
      </c>
      <c r="L3" s="18">
        <v>2</v>
      </c>
      <c r="M3" s="18">
        <v>3</v>
      </c>
    </row>
    <row r="4" spans="1:16" x14ac:dyDescent="0.3">
      <c r="A4" s="17">
        <v>20</v>
      </c>
      <c r="B4" s="98">
        <v>0.96912593347118159</v>
      </c>
      <c r="C4" s="99">
        <v>0.94382581707855895</v>
      </c>
      <c r="D4" s="99">
        <v>0.98740759251867338</v>
      </c>
      <c r="E4" s="99">
        <v>1</v>
      </c>
      <c r="F4" s="99">
        <v>1</v>
      </c>
      <c r="G4" s="99">
        <v>1</v>
      </c>
      <c r="H4" s="99">
        <v>0.98154024056375411</v>
      </c>
      <c r="I4" s="99">
        <v>0.97161358863644576</v>
      </c>
      <c r="J4" s="99">
        <v>0.99313483167323291</v>
      </c>
      <c r="K4" s="99">
        <v>0.9926838222128711</v>
      </c>
      <c r="L4" s="99">
        <v>0.99909343368447212</v>
      </c>
      <c r="M4" s="100">
        <v>0.97932507007632852</v>
      </c>
    </row>
    <row r="5" spans="1:16" x14ac:dyDescent="0.3">
      <c r="A5" s="17">
        <v>19</v>
      </c>
      <c r="B5" s="91">
        <v>0.96912593347118159</v>
      </c>
      <c r="C5" s="92">
        <v>0.94382581707855895</v>
      </c>
      <c r="D5" s="92">
        <v>0.98740759251867338</v>
      </c>
      <c r="E5" s="92">
        <v>1</v>
      </c>
      <c r="F5" s="92">
        <v>1</v>
      </c>
      <c r="G5" s="92">
        <v>1</v>
      </c>
      <c r="H5" s="92">
        <v>0.98154024056375411</v>
      </c>
      <c r="I5" s="92">
        <v>0.97161358863644576</v>
      </c>
      <c r="J5" s="92">
        <v>0.99313483167323291</v>
      </c>
      <c r="K5" s="92">
        <v>0.9926838222128711</v>
      </c>
      <c r="L5" s="92">
        <v>0.99909343368447212</v>
      </c>
      <c r="M5" s="93">
        <v>0.97932507007632852</v>
      </c>
    </row>
    <row r="6" spans="1:16" x14ac:dyDescent="0.3">
      <c r="A6" s="17">
        <v>18</v>
      </c>
      <c r="B6" s="91">
        <v>0.96912593347118159</v>
      </c>
      <c r="C6" s="92">
        <v>0.94382581707855895</v>
      </c>
      <c r="D6" s="92">
        <v>0.98740759251867338</v>
      </c>
      <c r="E6" s="92">
        <v>1</v>
      </c>
      <c r="F6" s="92">
        <v>1</v>
      </c>
      <c r="G6" s="92">
        <v>1</v>
      </c>
      <c r="H6" s="92">
        <v>0.98154024056375411</v>
      </c>
      <c r="I6" s="92">
        <v>0.97161358863644576</v>
      </c>
      <c r="J6" s="92">
        <v>0.99313483167323291</v>
      </c>
      <c r="K6" s="92">
        <v>0.9926838222128711</v>
      </c>
      <c r="L6" s="92">
        <v>0.99909343368447212</v>
      </c>
      <c r="M6" s="93">
        <v>0.97932507007632852</v>
      </c>
    </row>
    <row r="7" spans="1:16" x14ac:dyDescent="0.3">
      <c r="A7" s="17">
        <v>17</v>
      </c>
      <c r="B7" s="91">
        <v>0.96912593347118159</v>
      </c>
      <c r="C7" s="92">
        <v>0.94382581707855895</v>
      </c>
      <c r="D7" s="92">
        <v>0.98740759251867338</v>
      </c>
      <c r="E7" s="92">
        <v>1</v>
      </c>
      <c r="F7" s="92">
        <v>1</v>
      </c>
      <c r="G7" s="92">
        <v>1</v>
      </c>
      <c r="H7" s="92">
        <v>0.98154024056375411</v>
      </c>
      <c r="I7" s="92">
        <v>0.97161358863644576</v>
      </c>
      <c r="J7" s="92">
        <v>0.99313483167323291</v>
      </c>
      <c r="K7" s="92">
        <v>0.9926838222128711</v>
      </c>
      <c r="L7" s="92">
        <v>0.99909343368447212</v>
      </c>
      <c r="M7" s="93">
        <v>0.97932507007632852</v>
      </c>
    </row>
    <row r="8" spans="1:16" x14ac:dyDescent="0.3">
      <c r="A8" s="17">
        <v>16</v>
      </c>
      <c r="B8" s="91">
        <v>0.96912593347118159</v>
      </c>
      <c r="C8" s="92">
        <v>0.94382581707855895</v>
      </c>
      <c r="D8" s="92">
        <v>0.98740759251867338</v>
      </c>
      <c r="E8" s="92">
        <v>1</v>
      </c>
      <c r="F8" s="92">
        <v>1</v>
      </c>
      <c r="G8" s="92">
        <v>1</v>
      </c>
      <c r="H8" s="92">
        <v>0.98154024056375411</v>
      </c>
      <c r="I8" s="92">
        <v>0.97161358863644576</v>
      </c>
      <c r="J8" s="92">
        <v>0.99313483167323291</v>
      </c>
      <c r="K8" s="92">
        <v>0.9926838222128711</v>
      </c>
      <c r="L8" s="92">
        <v>0.99909343368447212</v>
      </c>
      <c r="M8" s="93">
        <v>0.97932507007632852</v>
      </c>
    </row>
    <row r="9" spans="1:16" x14ac:dyDescent="0.3">
      <c r="A9" s="17">
        <v>15</v>
      </c>
      <c r="B9" s="91">
        <v>0.96912593347118159</v>
      </c>
      <c r="C9" s="92">
        <v>0.94382581707855895</v>
      </c>
      <c r="D9" s="92">
        <v>0.98740759251867338</v>
      </c>
      <c r="E9" s="92">
        <v>1</v>
      </c>
      <c r="F9" s="92">
        <v>1</v>
      </c>
      <c r="G9" s="92">
        <v>1</v>
      </c>
      <c r="H9" s="92">
        <v>0.98154024056375411</v>
      </c>
      <c r="I9" s="92">
        <v>0.97161358863644576</v>
      </c>
      <c r="J9" s="92">
        <v>0.99313483167323291</v>
      </c>
      <c r="K9" s="92">
        <v>0.9926838222128711</v>
      </c>
      <c r="L9" s="92">
        <v>0.99909343368447212</v>
      </c>
      <c r="M9" s="93">
        <v>0.97932507007632852</v>
      </c>
    </row>
    <row r="10" spans="1:16" x14ac:dyDescent="0.3">
      <c r="A10" s="17">
        <v>14</v>
      </c>
      <c r="B10" s="91">
        <v>0.96912593347118159</v>
      </c>
      <c r="C10" s="92">
        <v>0.94382581707855895</v>
      </c>
      <c r="D10" s="92">
        <v>0.98740759251867338</v>
      </c>
      <c r="E10" s="92">
        <v>1</v>
      </c>
      <c r="F10" s="92">
        <v>1</v>
      </c>
      <c r="G10" s="92">
        <v>1</v>
      </c>
      <c r="H10" s="92">
        <v>0.98154024056375411</v>
      </c>
      <c r="I10" s="92">
        <v>0.97161358863644576</v>
      </c>
      <c r="J10" s="92">
        <v>0.99313483167323291</v>
      </c>
      <c r="K10" s="92">
        <v>0.9926838222128711</v>
      </c>
      <c r="L10" s="92">
        <v>0.99909343368447212</v>
      </c>
      <c r="M10" s="93">
        <v>0.97932507007632852</v>
      </c>
    </row>
    <row r="11" spans="1:16" x14ac:dyDescent="0.3">
      <c r="A11" s="17">
        <v>13</v>
      </c>
      <c r="B11" s="91">
        <v>0.96912593347118159</v>
      </c>
      <c r="C11" s="92">
        <v>0.94382581707855895</v>
      </c>
      <c r="D11" s="92">
        <v>0.98740759251867338</v>
      </c>
      <c r="E11" s="92">
        <v>1</v>
      </c>
      <c r="F11" s="92">
        <v>1</v>
      </c>
      <c r="G11" s="92">
        <v>1</v>
      </c>
      <c r="H11" s="92">
        <v>0.98154024056375411</v>
      </c>
      <c r="I11" s="92">
        <v>0.97161358863644576</v>
      </c>
      <c r="J11" s="92">
        <v>0.99313483167323291</v>
      </c>
      <c r="K11" s="92">
        <v>0.9926838222128711</v>
      </c>
      <c r="L11" s="92">
        <v>0.99909343368447212</v>
      </c>
      <c r="M11" s="93">
        <v>0.97932507007632852</v>
      </c>
    </row>
    <row r="12" spans="1:16" x14ac:dyDescent="0.3">
      <c r="A12" s="17">
        <v>12</v>
      </c>
      <c r="B12" s="91">
        <v>0.96912593347118159</v>
      </c>
      <c r="C12" s="92">
        <v>0.94358495900674189</v>
      </c>
      <c r="D12" s="92">
        <v>0.98740759251867338</v>
      </c>
      <c r="E12" s="92">
        <v>1</v>
      </c>
      <c r="F12" s="92">
        <v>1</v>
      </c>
      <c r="G12" s="92">
        <v>1</v>
      </c>
      <c r="H12" s="92">
        <v>0.98154024056375411</v>
      </c>
      <c r="I12" s="92">
        <v>0.97161358863644576</v>
      </c>
      <c r="J12" s="92">
        <v>0.99313483167323291</v>
      </c>
      <c r="K12" s="92">
        <v>0.9926838222128711</v>
      </c>
      <c r="L12" s="92">
        <v>0.99909343368447212</v>
      </c>
      <c r="M12" s="93">
        <v>0.97932507007632852</v>
      </c>
      <c r="N12" s="1" t="s">
        <v>180</v>
      </c>
    </row>
    <row r="13" spans="1:16" x14ac:dyDescent="0.3">
      <c r="A13" s="17">
        <v>11</v>
      </c>
      <c r="B13" s="91">
        <v>0.96465660726047797</v>
      </c>
      <c r="C13" s="92">
        <v>0.93828406063495084</v>
      </c>
      <c r="D13" s="92">
        <v>0.98740759251867338</v>
      </c>
      <c r="E13" s="92">
        <v>1</v>
      </c>
      <c r="F13" s="92">
        <v>1</v>
      </c>
      <c r="G13" s="92">
        <v>1</v>
      </c>
      <c r="H13" s="92">
        <v>0.98154024056375411</v>
      </c>
      <c r="I13" s="92">
        <v>0.97161358863644576</v>
      </c>
      <c r="J13" s="92">
        <v>0.99156132546697617</v>
      </c>
      <c r="K13" s="92">
        <v>0.9926838222128711</v>
      </c>
      <c r="L13" s="92">
        <v>0.99909343368447212</v>
      </c>
      <c r="M13" s="93">
        <v>0.97932507007632852</v>
      </c>
    </row>
    <row r="14" spans="1:16" x14ac:dyDescent="0.3">
      <c r="A14" s="17">
        <v>10</v>
      </c>
      <c r="B14" s="91">
        <v>0.95544985919818193</v>
      </c>
      <c r="C14" s="92">
        <v>0.92792312196318583</v>
      </c>
      <c r="D14" s="92">
        <v>0.98410645417461518</v>
      </c>
      <c r="E14" s="92">
        <v>1</v>
      </c>
      <c r="F14" s="92">
        <v>1</v>
      </c>
      <c r="G14" s="92">
        <v>1</v>
      </c>
      <c r="H14" s="92">
        <v>0.98066577829931223</v>
      </c>
      <c r="I14" s="92">
        <v>0.9659627133520976</v>
      </c>
      <c r="J14" s="92">
        <v>0.98351589605244216</v>
      </c>
      <c r="K14" s="92">
        <v>0.9891711335604173</v>
      </c>
      <c r="L14" s="92">
        <v>0.99321220604153448</v>
      </c>
      <c r="M14" s="93">
        <v>0.97740877950567229</v>
      </c>
    </row>
    <row r="15" spans="1:16" x14ac:dyDescent="0.3">
      <c r="A15" s="17">
        <v>9</v>
      </c>
      <c r="B15" s="91">
        <v>0.94150568928429346</v>
      </c>
      <c r="C15" s="92">
        <v>0.91250214299144705</v>
      </c>
      <c r="D15" s="92">
        <v>0.96951727406073362</v>
      </c>
      <c r="E15" s="92">
        <v>1</v>
      </c>
      <c r="F15" s="92">
        <v>1</v>
      </c>
      <c r="G15" s="92">
        <v>1</v>
      </c>
      <c r="H15" s="92">
        <v>0.97238758750759113</v>
      </c>
      <c r="I15" s="92">
        <v>0.95378047736752425</v>
      </c>
      <c r="J15" s="92">
        <v>0.96899854342963143</v>
      </c>
      <c r="K15" s="92">
        <v>0.97892737543788022</v>
      </c>
      <c r="L15" s="92">
        <v>0.97729486587888603</v>
      </c>
      <c r="M15" s="93">
        <v>0.96629154860615429</v>
      </c>
    </row>
    <row r="16" spans="1:16" x14ac:dyDescent="0.3">
      <c r="A16" s="17">
        <v>8</v>
      </c>
      <c r="B16" s="91">
        <v>0.92282409751881223</v>
      </c>
      <c r="C16" s="92">
        <v>0.89202112371973441</v>
      </c>
      <c r="D16" s="92">
        <v>0.94364005217702962</v>
      </c>
      <c r="E16" s="92">
        <v>1</v>
      </c>
      <c r="F16" s="92">
        <v>0.99535979925011753</v>
      </c>
      <c r="G16" s="92">
        <v>0.99520546469167437</v>
      </c>
      <c r="H16" s="92">
        <v>0.95670566818859037</v>
      </c>
      <c r="I16" s="92">
        <v>0.93506688068272537</v>
      </c>
      <c r="J16" s="92">
        <v>0.94800926759854365</v>
      </c>
      <c r="K16" s="92">
        <v>0.96195254784525996</v>
      </c>
      <c r="L16" s="92">
        <v>0.95134141319652699</v>
      </c>
      <c r="M16" s="93">
        <v>0.94597337737777432</v>
      </c>
    </row>
    <row r="17" spans="1:13" x14ac:dyDescent="0.3">
      <c r="A17" s="17">
        <v>7</v>
      </c>
      <c r="B17" s="91">
        <v>0.89940508390173868</v>
      </c>
      <c r="C17" s="92">
        <v>0.86648006414804779</v>
      </c>
      <c r="D17" s="92">
        <v>0.90647478852350249</v>
      </c>
      <c r="E17" s="92">
        <v>0.99246200809109875</v>
      </c>
      <c r="F17" s="92">
        <v>0.96956350280431247</v>
      </c>
      <c r="G17" s="92">
        <v>0.97040194254344014</v>
      </c>
      <c r="H17" s="92">
        <v>0.93362002034231018</v>
      </c>
      <c r="I17" s="92">
        <v>0.90982192329770106</v>
      </c>
      <c r="J17" s="92">
        <v>0.9205480685591787</v>
      </c>
      <c r="K17" s="92">
        <v>0.93824665078255642</v>
      </c>
      <c r="L17" s="92">
        <v>0.91535184799445735</v>
      </c>
      <c r="M17" s="93">
        <v>0.91645426582053235</v>
      </c>
    </row>
    <row r="18" spans="1:13" x14ac:dyDescent="0.3">
      <c r="A18" s="17">
        <v>6</v>
      </c>
      <c r="B18" s="91">
        <v>0.87124864843307259</v>
      </c>
      <c r="C18" s="92">
        <v>0.8358789642763873</v>
      </c>
      <c r="D18" s="92">
        <v>0.85802148310015247</v>
      </c>
      <c r="E18" s="92">
        <v>0.95175113133727995</v>
      </c>
      <c r="F18" s="92">
        <v>0.93236741633618248</v>
      </c>
      <c r="G18" s="92">
        <v>0.9349937491778445</v>
      </c>
      <c r="H18" s="92">
        <v>0.90313064396875031</v>
      </c>
      <c r="I18" s="92">
        <v>0.87804560521245123</v>
      </c>
      <c r="J18" s="92">
        <v>0.8866149463115367</v>
      </c>
      <c r="K18" s="92">
        <v>0.90780968424976982</v>
      </c>
      <c r="L18" s="92">
        <v>0.86932617027267689</v>
      </c>
      <c r="M18" s="93">
        <v>0.87773421393442863</v>
      </c>
    </row>
    <row r="19" spans="1:13" x14ac:dyDescent="0.3">
      <c r="A19" s="17">
        <v>5</v>
      </c>
      <c r="B19" s="91">
        <v>0.83835479111281397</v>
      </c>
      <c r="C19" s="92">
        <v>0.80021782410475284</v>
      </c>
      <c r="D19" s="92">
        <v>0.79828013590697955</v>
      </c>
      <c r="E19" s="92">
        <v>0.89671744504998596</v>
      </c>
      <c r="F19" s="92">
        <v>0.88377153984572732</v>
      </c>
      <c r="G19" s="92">
        <v>0.88898088459488744</v>
      </c>
      <c r="H19" s="92">
        <v>0.86523753906791101</v>
      </c>
      <c r="I19" s="92">
        <v>0.83973792642697598</v>
      </c>
      <c r="J19" s="92">
        <v>0.84620990085561776</v>
      </c>
      <c r="K19" s="92">
        <v>0.87064164824689994</v>
      </c>
      <c r="L19" s="92">
        <v>0.81326438003118562</v>
      </c>
      <c r="M19" s="93">
        <v>0.82981322171946292</v>
      </c>
    </row>
    <row r="20" spans="1:13" x14ac:dyDescent="0.3">
      <c r="A20" s="17">
        <v>4</v>
      </c>
      <c r="B20" s="91">
        <v>0.80072351194096281</v>
      </c>
      <c r="C20" s="92">
        <v>0.75949664363314473</v>
      </c>
      <c r="D20" s="92">
        <v>0.72725074694398373</v>
      </c>
      <c r="E20" s="92">
        <v>0.8273609492292171</v>
      </c>
      <c r="F20" s="92">
        <v>0.82377587333294711</v>
      </c>
      <c r="G20" s="92">
        <v>0.83236334879456897</v>
      </c>
      <c r="H20" s="92">
        <v>0.81994070563979238</v>
      </c>
      <c r="I20" s="92">
        <v>0.79489888694127542</v>
      </c>
      <c r="J20" s="92">
        <v>0.79933293219142176</v>
      </c>
      <c r="K20" s="92">
        <v>0.82674254277394676</v>
      </c>
      <c r="L20" s="92">
        <v>0.74716647726998375</v>
      </c>
      <c r="M20" s="93">
        <v>0.77269128917563545</v>
      </c>
    </row>
    <row r="21" spans="1:13" x14ac:dyDescent="0.3">
      <c r="A21" s="17">
        <v>3</v>
      </c>
      <c r="B21" s="91">
        <v>0.75835481091751922</v>
      </c>
      <c r="C21" s="92">
        <v>0.71371542286156253</v>
      </c>
      <c r="D21" s="92">
        <v>0.64493331621116501</v>
      </c>
      <c r="E21" s="92">
        <v>0.74368164387497315</v>
      </c>
      <c r="F21" s="92">
        <v>0.75238041679784184</v>
      </c>
      <c r="G21" s="92">
        <v>0.76514114177688919</v>
      </c>
      <c r="H21" s="92">
        <v>0.76724014368439408</v>
      </c>
      <c r="I21" s="92">
        <v>0.74352848675534944</v>
      </c>
      <c r="J21" s="92">
        <v>0.74598404031894883</v>
      </c>
      <c r="K21" s="92">
        <v>0.77611236783091053</v>
      </c>
      <c r="L21" s="92">
        <v>0.67103246198907129</v>
      </c>
      <c r="M21" s="93">
        <v>0.70636841630294589</v>
      </c>
    </row>
    <row r="22" spans="1:13" x14ac:dyDescent="0.3">
      <c r="A22" s="17">
        <v>2</v>
      </c>
      <c r="B22" s="91">
        <v>0.71124868804248309</v>
      </c>
      <c r="C22" s="92">
        <v>0.66287416179000647</v>
      </c>
      <c r="D22" s="92">
        <v>0.55132784370852339</v>
      </c>
      <c r="E22" s="92">
        <v>0.64567952898725411</v>
      </c>
      <c r="F22" s="92">
        <v>0.66958517024041153</v>
      </c>
      <c r="G22" s="92">
        <v>0.68731426354184788</v>
      </c>
      <c r="H22" s="92">
        <v>0.70713585320171646</v>
      </c>
      <c r="I22" s="92">
        <v>0.68562672586919793</v>
      </c>
      <c r="J22" s="92">
        <v>0.68616322523819873</v>
      </c>
      <c r="K22" s="92">
        <v>0.71875112341779102</v>
      </c>
      <c r="L22" s="92">
        <v>0.58486233418844802</v>
      </c>
      <c r="M22" s="93">
        <v>0.63084460310139456</v>
      </c>
    </row>
    <row r="23" spans="1:13" x14ac:dyDescent="0.3">
      <c r="A23" s="17">
        <v>1</v>
      </c>
      <c r="B23" s="94">
        <v>0.65940514331585443</v>
      </c>
      <c r="C23" s="95">
        <v>0.60697286041847653</v>
      </c>
      <c r="D23" s="95">
        <v>0.44643432943605893</v>
      </c>
      <c r="E23" s="95">
        <v>0.53335460456605999</v>
      </c>
      <c r="F23" s="95">
        <v>0.57539013366065617</v>
      </c>
      <c r="G23" s="95">
        <v>0.59888271408944527</v>
      </c>
      <c r="H23" s="95">
        <v>0.63962783419175917</v>
      </c>
      <c r="I23" s="95">
        <v>0.62119360428282111</v>
      </c>
      <c r="J23" s="95">
        <v>0.61987048694917157</v>
      </c>
      <c r="K23" s="95">
        <v>0.65465880953458822</v>
      </c>
      <c r="L23" s="95">
        <v>0.48865609386811404</v>
      </c>
      <c r="M23" s="96">
        <v>0.54611984957098125</v>
      </c>
    </row>
    <row r="24" spans="1:13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16" t="s">
        <v>40</v>
      </c>
      <c r="B25" s="18">
        <v>4</v>
      </c>
      <c r="C25" s="18">
        <v>5</v>
      </c>
      <c r="D25" s="18">
        <v>6</v>
      </c>
      <c r="E25" s="18">
        <v>7</v>
      </c>
      <c r="F25" s="18">
        <v>8</v>
      </c>
      <c r="G25" s="18">
        <v>9</v>
      </c>
      <c r="H25" s="18">
        <v>10</v>
      </c>
      <c r="I25" s="18">
        <v>11</v>
      </c>
      <c r="J25" s="18">
        <v>12</v>
      </c>
      <c r="K25" s="18">
        <v>1</v>
      </c>
      <c r="L25" s="18">
        <v>2</v>
      </c>
      <c r="M25" s="18">
        <v>3</v>
      </c>
    </row>
    <row r="26" spans="1:13" x14ac:dyDescent="0.3">
      <c r="A26" s="17">
        <v>20</v>
      </c>
      <c r="B26" s="98">
        <v>0.97567930348210918</v>
      </c>
      <c r="C26" s="99">
        <v>0.97594645486863962</v>
      </c>
      <c r="D26" s="99">
        <v>0.99838839695511139</v>
      </c>
      <c r="E26" s="99">
        <v>1</v>
      </c>
      <c r="F26" s="99">
        <v>1</v>
      </c>
      <c r="G26" s="99">
        <v>1</v>
      </c>
      <c r="H26" s="99">
        <v>0.98060888959133774</v>
      </c>
      <c r="I26" s="99">
        <v>0.97113551258278541</v>
      </c>
      <c r="J26" s="99">
        <v>0.99656669390776875</v>
      </c>
      <c r="K26" s="99">
        <v>0.99557323817181664</v>
      </c>
      <c r="L26" s="99">
        <v>0.99952682709853591</v>
      </c>
      <c r="M26" s="100">
        <v>0.97980619868979946</v>
      </c>
    </row>
    <row r="27" spans="1:13" x14ac:dyDescent="0.3">
      <c r="A27" s="17">
        <v>19</v>
      </c>
      <c r="B27" s="91">
        <v>0.97567930348210918</v>
      </c>
      <c r="C27" s="92">
        <v>0.97594645486863962</v>
      </c>
      <c r="D27" s="92">
        <v>0.99838839695511139</v>
      </c>
      <c r="E27" s="92">
        <v>1</v>
      </c>
      <c r="F27" s="92">
        <v>1</v>
      </c>
      <c r="G27" s="92">
        <v>1</v>
      </c>
      <c r="H27" s="92">
        <v>0.98060888959133774</v>
      </c>
      <c r="I27" s="92">
        <v>0.97113551258278541</v>
      </c>
      <c r="J27" s="92">
        <v>0.99656669390776875</v>
      </c>
      <c r="K27" s="92">
        <v>0.99557323817181664</v>
      </c>
      <c r="L27" s="92">
        <v>0.99952682709853591</v>
      </c>
      <c r="M27" s="93">
        <v>0.97980619868979946</v>
      </c>
    </row>
    <row r="28" spans="1:13" x14ac:dyDescent="0.3">
      <c r="A28" s="17">
        <v>18</v>
      </c>
      <c r="B28" s="91">
        <v>0.97567930348210918</v>
      </c>
      <c r="C28" s="92">
        <v>0.97594645486863962</v>
      </c>
      <c r="D28" s="92">
        <v>0.99838839695511139</v>
      </c>
      <c r="E28" s="92">
        <v>1</v>
      </c>
      <c r="F28" s="92">
        <v>1</v>
      </c>
      <c r="G28" s="92">
        <v>1</v>
      </c>
      <c r="H28" s="92">
        <v>0.98060888959133774</v>
      </c>
      <c r="I28" s="92">
        <v>0.97113551258278541</v>
      </c>
      <c r="J28" s="92">
        <v>0.99656669390776875</v>
      </c>
      <c r="K28" s="92">
        <v>0.99557323817181664</v>
      </c>
      <c r="L28" s="92">
        <v>0.99952682709853591</v>
      </c>
      <c r="M28" s="93">
        <v>0.97980619868979946</v>
      </c>
    </row>
    <row r="29" spans="1:13" x14ac:dyDescent="0.3">
      <c r="A29" s="17">
        <v>17</v>
      </c>
      <c r="B29" s="91">
        <v>0.97567930348210918</v>
      </c>
      <c r="C29" s="92">
        <v>0.97594645486863962</v>
      </c>
      <c r="D29" s="92">
        <v>0.99838839695511139</v>
      </c>
      <c r="E29" s="92">
        <v>1</v>
      </c>
      <c r="F29" s="92">
        <v>1</v>
      </c>
      <c r="G29" s="92">
        <v>1</v>
      </c>
      <c r="H29" s="92">
        <v>0.98060888959133774</v>
      </c>
      <c r="I29" s="92">
        <v>0.97113551258278541</v>
      </c>
      <c r="J29" s="92">
        <v>0.99656669390776875</v>
      </c>
      <c r="K29" s="92">
        <v>0.99557323817181664</v>
      </c>
      <c r="L29" s="92">
        <v>0.99952682709853591</v>
      </c>
      <c r="M29" s="93">
        <v>0.97980619868979946</v>
      </c>
    </row>
    <row r="30" spans="1:13" x14ac:dyDescent="0.3">
      <c r="A30" s="17">
        <v>16</v>
      </c>
      <c r="B30" s="91">
        <v>0.97567930348210918</v>
      </c>
      <c r="C30" s="92">
        <v>0.97551165466260237</v>
      </c>
      <c r="D30" s="92">
        <v>0.99838839695511139</v>
      </c>
      <c r="E30" s="92">
        <v>1</v>
      </c>
      <c r="F30" s="92">
        <v>1</v>
      </c>
      <c r="G30" s="92">
        <v>1</v>
      </c>
      <c r="H30" s="92">
        <v>0.98060888959133774</v>
      </c>
      <c r="I30" s="92">
        <v>0.97113551258278541</v>
      </c>
      <c r="J30" s="92">
        <v>0.99656669390776875</v>
      </c>
      <c r="K30" s="92">
        <v>0.99557323817181664</v>
      </c>
      <c r="L30" s="92">
        <v>0.99952682709853591</v>
      </c>
      <c r="M30" s="93">
        <v>0.97980619868979946</v>
      </c>
    </row>
    <row r="31" spans="1:13" x14ac:dyDescent="0.3">
      <c r="A31" s="17">
        <v>15</v>
      </c>
      <c r="B31" s="91">
        <v>0.97567930348210918</v>
      </c>
      <c r="C31" s="92">
        <v>0.97380210456979122</v>
      </c>
      <c r="D31" s="92">
        <v>0.99838839695511139</v>
      </c>
      <c r="E31" s="92">
        <v>1</v>
      </c>
      <c r="F31" s="92">
        <v>1</v>
      </c>
      <c r="G31" s="92">
        <v>1</v>
      </c>
      <c r="H31" s="92">
        <v>0.98060888959133774</v>
      </c>
      <c r="I31" s="92">
        <v>0.97113551258278541</v>
      </c>
      <c r="J31" s="92">
        <v>0.99656669390776875</v>
      </c>
      <c r="K31" s="92">
        <v>0.99557323817181664</v>
      </c>
      <c r="L31" s="92">
        <v>0.99952682709853591</v>
      </c>
      <c r="M31" s="93">
        <v>0.97980619868979946</v>
      </c>
    </row>
    <row r="32" spans="1:13" x14ac:dyDescent="0.3">
      <c r="A32" s="17">
        <v>14</v>
      </c>
      <c r="B32" s="91">
        <v>0.97567930348210918</v>
      </c>
      <c r="C32" s="92">
        <v>0.97081780459020617</v>
      </c>
      <c r="D32" s="92">
        <v>0.99838839695511139</v>
      </c>
      <c r="E32" s="92">
        <v>1</v>
      </c>
      <c r="F32" s="92">
        <v>1</v>
      </c>
      <c r="G32" s="92">
        <v>1</v>
      </c>
      <c r="H32" s="92">
        <v>0.98060888959133774</v>
      </c>
      <c r="I32" s="92">
        <v>0.97113551258278541</v>
      </c>
      <c r="J32" s="92">
        <v>0.99656669390776875</v>
      </c>
      <c r="K32" s="92">
        <v>0.99557323817181664</v>
      </c>
      <c r="L32" s="92">
        <v>0.99952682709853591</v>
      </c>
      <c r="M32" s="93">
        <v>0.97980619868979946</v>
      </c>
    </row>
    <row r="33" spans="1:13" x14ac:dyDescent="0.3">
      <c r="A33" s="17">
        <v>13</v>
      </c>
      <c r="B33" s="91">
        <v>0.97442039588330465</v>
      </c>
      <c r="C33" s="92">
        <v>0.96655875472384722</v>
      </c>
      <c r="D33" s="92">
        <v>0.99838839695511139</v>
      </c>
      <c r="E33" s="92">
        <v>1</v>
      </c>
      <c r="F33" s="92">
        <v>1</v>
      </c>
      <c r="G33" s="92">
        <v>1</v>
      </c>
      <c r="H33" s="92">
        <v>0.98060888959133774</v>
      </c>
      <c r="I33" s="92">
        <v>0.97113551258278541</v>
      </c>
      <c r="J33" s="92">
        <v>0.99656669390776875</v>
      </c>
      <c r="K33" s="92">
        <v>0.99557323817181664</v>
      </c>
      <c r="L33" s="92">
        <v>0.99952682709853591</v>
      </c>
      <c r="M33" s="93">
        <v>0.97980619868979946</v>
      </c>
    </row>
    <row r="34" spans="1:13" x14ac:dyDescent="0.3">
      <c r="A34" s="17">
        <v>12</v>
      </c>
      <c r="B34" s="91">
        <v>0.97081600021818903</v>
      </c>
      <c r="C34" s="92">
        <v>0.96102495497071427</v>
      </c>
      <c r="D34" s="92">
        <v>0.99838839695511139</v>
      </c>
      <c r="E34" s="92">
        <v>1</v>
      </c>
      <c r="F34" s="92">
        <v>1</v>
      </c>
      <c r="G34" s="92">
        <v>1</v>
      </c>
      <c r="H34" s="92">
        <v>0.98060888959133774</v>
      </c>
      <c r="I34" s="92">
        <v>0.97113551258278541</v>
      </c>
      <c r="J34" s="92">
        <v>0.99656669390776875</v>
      </c>
      <c r="K34" s="92">
        <v>0.99395331551639621</v>
      </c>
      <c r="L34" s="92">
        <v>0.99952682709853591</v>
      </c>
      <c r="M34" s="93">
        <v>0.97980619868979946</v>
      </c>
    </row>
    <row r="35" spans="1:13" x14ac:dyDescent="0.3">
      <c r="A35" s="17">
        <v>11</v>
      </c>
      <c r="B35" s="91">
        <v>0.96486611648676235</v>
      </c>
      <c r="C35" s="92">
        <v>0.95421640533080754</v>
      </c>
      <c r="D35" s="92">
        <v>0.99838839695511139</v>
      </c>
      <c r="E35" s="92">
        <v>1</v>
      </c>
      <c r="F35" s="92">
        <v>1</v>
      </c>
      <c r="G35" s="92">
        <v>1</v>
      </c>
      <c r="H35" s="92">
        <v>0.98060888959133774</v>
      </c>
      <c r="I35" s="92">
        <v>0.97113551258278541</v>
      </c>
      <c r="J35" s="92">
        <v>0.9931545923149746</v>
      </c>
      <c r="K35" s="92">
        <v>0.98941126580541872</v>
      </c>
      <c r="L35" s="92">
        <v>0.99674791341636249</v>
      </c>
      <c r="M35" s="93">
        <v>0.97980619868979946</v>
      </c>
    </row>
    <row r="36" spans="1:13" x14ac:dyDescent="0.3">
      <c r="A36" s="17">
        <v>10</v>
      </c>
      <c r="B36" s="91">
        <v>0.95657074468902481</v>
      </c>
      <c r="C36" s="92">
        <v>0.94613310580412668</v>
      </c>
      <c r="D36" s="92">
        <v>0.99773666462092447</v>
      </c>
      <c r="E36" s="92">
        <v>1</v>
      </c>
      <c r="F36" s="92">
        <v>1</v>
      </c>
      <c r="G36" s="92">
        <v>1</v>
      </c>
      <c r="H36" s="92">
        <v>0.97825646321846715</v>
      </c>
      <c r="I36" s="92">
        <v>0.96654978669139835</v>
      </c>
      <c r="J36" s="92">
        <v>0.98597078569189922</v>
      </c>
      <c r="K36" s="92">
        <v>0.98194708903888439</v>
      </c>
      <c r="L36" s="92">
        <v>0.98842922982103243</v>
      </c>
      <c r="M36" s="93">
        <v>0.97561527947856375</v>
      </c>
    </row>
    <row r="37" spans="1:13" x14ac:dyDescent="0.3">
      <c r="A37" s="17">
        <v>9</v>
      </c>
      <c r="B37" s="91">
        <v>0.9459298848249762</v>
      </c>
      <c r="C37" s="92">
        <v>0.93677505639067205</v>
      </c>
      <c r="D37" s="92">
        <v>0.98983250034852333</v>
      </c>
      <c r="E37" s="92">
        <v>1</v>
      </c>
      <c r="F37" s="92">
        <v>1</v>
      </c>
      <c r="G37" s="92">
        <v>1</v>
      </c>
      <c r="H37" s="92">
        <v>0.97166057199429701</v>
      </c>
      <c r="I37" s="92">
        <v>0.95655813151157865</v>
      </c>
      <c r="J37" s="92">
        <v>0.9750152740385426</v>
      </c>
      <c r="K37" s="92">
        <v>0.9715607852167929</v>
      </c>
      <c r="L37" s="92">
        <v>0.97457077631254574</v>
      </c>
      <c r="M37" s="93">
        <v>0.96675388183739508</v>
      </c>
    </row>
    <row r="38" spans="1:13" x14ac:dyDescent="0.3">
      <c r="A38" s="17">
        <v>8</v>
      </c>
      <c r="B38" s="91">
        <v>0.9329435368946164</v>
      </c>
      <c r="C38" s="92">
        <v>0.92614225709044362</v>
      </c>
      <c r="D38" s="92">
        <v>0.97467590413790761</v>
      </c>
      <c r="E38" s="92">
        <v>1</v>
      </c>
      <c r="F38" s="92">
        <v>1</v>
      </c>
      <c r="G38" s="92">
        <v>1</v>
      </c>
      <c r="H38" s="92">
        <v>0.96082121591882719</v>
      </c>
      <c r="I38" s="92">
        <v>0.94116054704332619</v>
      </c>
      <c r="J38" s="92">
        <v>0.96028805735490474</v>
      </c>
      <c r="K38" s="92">
        <v>0.95825235433914457</v>
      </c>
      <c r="L38" s="92">
        <v>0.95517255289090275</v>
      </c>
      <c r="M38" s="93">
        <v>0.95322200576629323</v>
      </c>
    </row>
    <row r="39" spans="1:13" x14ac:dyDescent="0.3">
      <c r="A39" s="17">
        <v>7</v>
      </c>
      <c r="B39" s="91">
        <v>0.91761170089794586</v>
      </c>
      <c r="C39" s="92">
        <v>0.91423470790344108</v>
      </c>
      <c r="D39" s="92">
        <v>0.95226687598907744</v>
      </c>
      <c r="E39" s="92">
        <v>0.99798533919971111</v>
      </c>
      <c r="F39" s="92">
        <v>0.99556400444239079</v>
      </c>
      <c r="G39" s="92">
        <v>0.98291148783469195</v>
      </c>
      <c r="H39" s="92">
        <v>0.9457383949920577</v>
      </c>
      <c r="I39" s="92">
        <v>0.92035703328664109</v>
      </c>
      <c r="J39" s="92">
        <v>0.94178913564098554</v>
      </c>
      <c r="K39" s="92">
        <v>0.9420217964059393</v>
      </c>
      <c r="L39" s="92">
        <v>0.93023455955610312</v>
      </c>
      <c r="M39" s="93">
        <v>0.93501965126525854</v>
      </c>
    </row>
    <row r="40" spans="1:13" x14ac:dyDescent="0.3">
      <c r="A40" s="17">
        <v>6</v>
      </c>
      <c r="B40" s="91">
        <v>0.89993437683496413</v>
      </c>
      <c r="C40" s="92">
        <v>0.90105240882966475</v>
      </c>
      <c r="D40" s="92">
        <v>0.92260541590203271</v>
      </c>
      <c r="E40" s="92">
        <v>0.9748346921208968</v>
      </c>
      <c r="F40" s="92">
        <v>0.9721758682729944</v>
      </c>
      <c r="G40" s="92">
        <v>0.95423938146727527</v>
      </c>
      <c r="H40" s="92">
        <v>0.92641210921398853</v>
      </c>
      <c r="I40" s="92">
        <v>0.89414759024152324</v>
      </c>
      <c r="J40" s="92">
        <v>0.91951850889678532</v>
      </c>
      <c r="K40" s="92">
        <v>0.92286911141717698</v>
      </c>
      <c r="L40" s="92">
        <v>0.89975679630814698</v>
      </c>
      <c r="M40" s="93">
        <v>0.9121468183342909</v>
      </c>
    </row>
    <row r="41" spans="1:13" x14ac:dyDescent="0.3">
      <c r="A41" s="17">
        <v>5</v>
      </c>
      <c r="B41" s="91">
        <v>0.87991156470567156</v>
      </c>
      <c r="C41" s="92">
        <v>0.88659535986911453</v>
      </c>
      <c r="D41" s="92">
        <v>0.88569152387677352</v>
      </c>
      <c r="E41" s="92">
        <v>0.94332206865835477</v>
      </c>
      <c r="F41" s="92">
        <v>0.94055381294348406</v>
      </c>
      <c r="G41" s="92">
        <v>0.91653710135413502</v>
      </c>
      <c r="H41" s="92">
        <v>0.9028423585846197</v>
      </c>
      <c r="I41" s="92">
        <v>0.86253221790797263</v>
      </c>
      <c r="J41" s="92">
        <v>0.89347617712230376</v>
      </c>
      <c r="K41" s="92">
        <v>0.90079429937285771</v>
      </c>
      <c r="L41" s="92">
        <v>0.86373926314703442</v>
      </c>
      <c r="M41" s="93">
        <v>0.88460350697339007</v>
      </c>
    </row>
    <row r="42" spans="1:13" x14ac:dyDescent="0.3">
      <c r="A42" s="17">
        <v>4</v>
      </c>
      <c r="B42" s="91">
        <v>0.85754326451006779</v>
      </c>
      <c r="C42" s="92">
        <v>0.8708635610217903</v>
      </c>
      <c r="D42" s="92">
        <v>0.84152519991329999</v>
      </c>
      <c r="E42" s="92">
        <v>0.90344746881208515</v>
      </c>
      <c r="F42" s="92">
        <v>0.90069783845385987</v>
      </c>
      <c r="G42" s="92">
        <v>0.86980464749527098</v>
      </c>
      <c r="H42" s="92">
        <v>0.87502914310395119</v>
      </c>
      <c r="I42" s="92">
        <v>0.82551091628598949</v>
      </c>
      <c r="J42" s="92">
        <v>0.86366214031754096</v>
      </c>
      <c r="K42" s="92">
        <v>0.87579736027298138</v>
      </c>
      <c r="L42" s="92">
        <v>0.82218196007276523</v>
      </c>
      <c r="M42" s="93">
        <v>0.85238971718255629</v>
      </c>
    </row>
    <row r="43" spans="1:13" x14ac:dyDescent="0.3">
      <c r="A43" s="17">
        <v>3</v>
      </c>
      <c r="B43" s="91">
        <v>0.83282947624815318</v>
      </c>
      <c r="C43" s="92">
        <v>0.85385701228769217</v>
      </c>
      <c r="D43" s="92">
        <v>0.79010644401161201</v>
      </c>
      <c r="E43" s="92">
        <v>0.85521089258208782</v>
      </c>
      <c r="F43" s="92">
        <v>0.85260794480412183</v>
      </c>
      <c r="G43" s="92">
        <v>0.81404201989068337</v>
      </c>
      <c r="H43" s="92">
        <v>0.84297246277198312</v>
      </c>
      <c r="I43" s="92">
        <v>0.78308368537557349</v>
      </c>
      <c r="J43" s="92">
        <v>0.83007639848249692</v>
      </c>
      <c r="K43" s="92">
        <v>0.84787829411754823</v>
      </c>
      <c r="L43" s="92">
        <v>0.77508488708533951</v>
      </c>
      <c r="M43" s="93">
        <v>0.81550544896178956</v>
      </c>
    </row>
    <row r="44" spans="1:13" x14ac:dyDescent="0.3">
      <c r="A44" s="17">
        <v>2</v>
      </c>
      <c r="B44" s="91">
        <v>0.80577019991992749</v>
      </c>
      <c r="C44" s="92">
        <v>0.83557571366682015</v>
      </c>
      <c r="D44" s="92">
        <v>0.73143525617170946</v>
      </c>
      <c r="E44" s="92">
        <v>0.79861233996836267</v>
      </c>
      <c r="F44" s="92">
        <v>0.79628413199426995</v>
      </c>
      <c r="G44" s="92">
        <v>0.74924921854037208</v>
      </c>
      <c r="H44" s="92">
        <v>0.80667231758871538</v>
      </c>
      <c r="I44" s="92">
        <v>0.73525052517672485</v>
      </c>
      <c r="J44" s="92">
        <v>0.79271895161717176</v>
      </c>
      <c r="K44" s="92">
        <v>0.81703710090655801</v>
      </c>
      <c r="L44" s="92">
        <v>0.72244804418475739</v>
      </c>
      <c r="M44" s="93">
        <v>0.77395070231108976</v>
      </c>
    </row>
    <row r="45" spans="1:13" x14ac:dyDescent="0.3">
      <c r="A45" s="17">
        <v>1</v>
      </c>
      <c r="B45" s="94">
        <v>0.77636543552539083</v>
      </c>
      <c r="C45" s="95">
        <v>0.81601966515917423</v>
      </c>
      <c r="D45" s="95">
        <v>0.66551163639359256</v>
      </c>
      <c r="E45" s="95">
        <v>0.73365181097090992</v>
      </c>
      <c r="F45" s="95">
        <v>0.73172640002430422</v>
      </c>
      <c r="G45" s="95">
        <v>0.67542624344433699</v>
      </c>
      <c r="H45" s="95">
        <v>0.76612870755414797</v>
      </c>
      <c r="I45" s="95">
        <v>0.68201143568944345</v>
      </c>
      <c r="J45" s="95">
        <v>0.75158979972156525</v>
      </c>
      <c r="K45" s="95">
        <v>0.78327378064001085</v>
      </c>
      <c r="L45" s="95">
        <v>0.66427143137101874</v>
      </c>
      <c r="M45" s="96">
        <v>0.727725477230457</v>
      </c>
    </row>
    <row r="46" spans="1:13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16" t="s">
        <v>41</v>
      </c>
      <c r="B47" s="18">
        <v>4</v>
      </c>
      <c r="C47" s="18">
        <v>5</v>
      </c>
      <c r="D47" s="18">
        <v>6</v>
      </c>
      <c r="E47" s="18">
        <v>7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</v>
      </c>
      <c r="L47" s="18">
        <v>2</v>
      </c>
      <c r="M47" s="18">
        <v>3</v>
      </c>
    </row>
    <row r="48" spans="1:13" x14ac:dyDescent="0.3">
      <c r="A48" s="17">
        <v>20</v>
      </c>
      <c r="B48" s="98">
        <v>0.96459341901947726</v>
      </c>
      <c r="C48" s="99">
        <v>0.94264651061201221</v>
      </c>
      <c r="D48" s="99">
        <v>1</v>
      </c>
      <c r="E48" s="99">
        <v>1</v>
      </c>
      <c r="F48" s="99">
        <v>1</v>
      </c>
      <c r="G48" s="99">
        <v>1</v>
      </c>
      <c r="H48" s="99">
        <v>0.97897338497972686</v>
      </c>
      <c r="I48" s="99">
        <v>0.97487647025291391</v>
      </c>
      <c r="J48" s="99">
        <v>0.99520615791849043</v>
      </c>
      <c r="K48" s="99">
        <v>0.99472371697819639</v>
      </c>
      <c r="L48" s="99">
        <v>1</v>
      </c>
      <c r="M48" s="100">
        <v>0.97976214231921621</v>
      </c>
    </row>
    <row r="49" spans="1:13" x14ac:dyDescent="0.3">
      <c r="A49" s="17">
        <v>19</v>
      </c>
      <c r="B49" s="91">
        <v>0.96459341901947726</v>
      </c>
      <c r="C49" s="92">
        <v>0.94264651061201221</v>
      </c>
      <c r="D49" s="92">
        <v>1</v>
      </c>
      <c r="E49" s="92">
        <v>1</v>
      </c>
      <c r="F49" s="92">
        <v>1</v>
      </c>
      <c r="G49" s="92">
        <v>1</v>
      </c>
      <c r="H49" s="92">
        <v>0.97897338497972686</v>
      </c>
      <c r="I49" s="92">
        <v>0.97487647025291391</v>
      </c>
      <c r="J49" s="92">
        <v>0.99520615791849043</v>
      </c>
      <c r="K49" s="92">
        <v>0.99472371697819639</v>
      </c>
      <c r="L49" s="92">
        <v>1</v>
      </c>
      <c r="M49" s="93">
        <v>0.97976214231921621</v>
      </c>
    </row>
    <row r="50" spans="1:13" x14ac:dyDescent="0.3">
      <c r="A50" s="17">
        <v>18</v>
      </c>
      <c r="B50" s="91">
        <v>0.96459341901947726</v>
      </c>
      <c r="C50" s="92">
        <v>0.94264651061201221</v>
      </c>
      <c r="D50" s="92">
        <v>1</v>
      </c>
      <c r="E50" s="92">
        <v>1</v>
      </c>
      <c r="F50" s="92">
        <v>1</v>
      </c>
      <c r="G50" s="92">
        <v>1</v>
      </c>
      <c r="H50" s="92">
        <v>0.97897338497972686</v>
      </c>
      <c r="I50" s="92">
        <v>0.97487647025291391</v>
      </c>
      <c r="J50" s="92">
        <v>0.99520615791849043</v>
      </c>
      <c r="K50" s="92">
        <v>0.99472371697819639</v>
      </c>
      <c r="L50" s="92">
        <v>1</v>
      </c>
      <c r="M50" s="93">
        <v>0.97976214231921621</v>
      </c>
    </row>
    <row r="51" spans="1:13" x14ac:dyDescent="0.3">
      <c r="A51" s="17">
        <v>17</v>
      </c>
      <c r="B51" s="91">
        <v>0.96459341901947726</v>
      </c>
      <c r="C51" s="92">
        <v>0.94264651061201221</v>
      </c>
      <c r="D51" s="92">
        <v>1</v>
      </c>
      <c r="E51" s="92">
        <v>1</v>
      </c>
      <c r="F51" s="92">
        <v>1</v>
      </c>
      <c r="G51" s="92">
        <v>1</v>
      </c>
      <c r="H51" s="92">
        <v>0.97897338497972686</v>
      </c>
      <c r="I51" s="92">
        <v>0.97487647025291391</v>
      </c>
      <c r="J51" s="92">
        <v>0.99520615791849043</v>
      </c>
      <c r="K51" s="92">
        <v>0.99472371697819639</v>
      </c>
      <c r="L51" s="92">
        <v>1</v>
      </c>
      <c r="M51" s="93">
        <v>0.97976214231921621</v>
      </c>
    </row>
    <row r="52" spans="1:13" x14ac:dyDescent="0.3">
      <c r="A52" s="17">
        <v>16</v>
      </c>
      <c r="B52" s="91">
        <v>0.96459341901947726</v>
      </c>
      <c r="C52" s="92">
        <v>0.94264651061201221</v>
      </c>
      <c r="D52" s="92">
        <v>1</v>
      </c>
      <c r="E52" s="92">
        <v>1</v>
      </c>
      <c r="F52" s="92">
        <v>1</v>
      </c>
      <c r="G52" s="92">
        <v>1</v>
      </c>
      <c r="H52" s="92">
        <v>0.97897338497972686</v>
      </c>
      <c r="I52" s="92">
        <v>0.97487647025291391</v>
      </c>
      <c r="J52" s="92">
        <v>0.99520615791849043</v>
      </c>
      <c r="K52" s="92">
        <v>0.99472371697819639</v>
      </c>
      <c r="L52" s="92">
        <v>1</v>
      </c>
      <c r="M52" s="93">
        <v>0.97976214231921621</v>
      </c>
    </row>
    <row r="53" spans="1:13" x14ac:dyDescent="0.3">
      <c r="A53" s="17">
        <v>15</v>
      </c>
      <c r="B53" s="91">
        <v>0.96459341901947726</v>
      </c>
      <c r="C53" s="92">
        <v>0.94264651061201221</v>
      </c>
      <c r="D53" s="92">
        <v>1</v>
      </c>
      <c r="E53" s="92">
        <v>1</v>
      </c>
      <c r="F53" s="92">
        <v>1</v>
      </c>
      <c r="G53" s="92">
        <v>1</v>
      </c>
      <c r="H53" s="92">
        <v>0.97897338497972686</v>
      </c>
      <c r="I53" s="92">
        <v>0.97487647025291391</v>
      </c>
      <c r="J53" s="92">
        <v>0.99520615791849043</v>
      </c>
      <c r="K53" s="92">
        <v>0.99472371697819639</v>
      </c>
      <c r="L53" s="92">
        <v>1</v>
      </c>
      <c r="M53" s="93">
        <v>0.97976214231921621</v>
      </c>
    </row>
    <row r="54" spans="1:13" x14ac:dyDescent="0.3">
      <c r="A54" s="17">
        <v>14</v>
      </c>
      <c r="B54" s="91">
        <v>0.96459341901947726</v>
      </c>
      <c r="C54" s="92">
        <v>0.94264651061201221</v>
      </c>
      <c r="D54" s="92">
        <v>1</v>
      </c>
      <c r="E54" s="92">
        <v>1</v>
      </c>
      <c r="F54" s="92">
        <v>1</v>
      </c>
      <c r="G54" s="92">
        <v>1</v>
      </c>
      <c r="H54" s="92">
        <v>0.97897338497972686</v>
      </c>
      <c r="I54" s="92">
        <v>0.97487647025291391</v>
      </c>
      <c r="J54" s="92">
        <v>0.99520615791849043</v>
      </c>
      <c r="K54" s="92">
        <v>0.99472371697819639</v>
      </c>
      <c r="L54" s="92">
        <v>1</v>
      </c>
      <c r="M54" s="93">
        <v>0.97976214231921621</v>
      </c>
    </row>
    <row r="55" spans="1:13" x14ac:dyDescent="0.3">
      <c r="A55" s="17">
        <v>13</v>
      </c>
      <c r="B55" s="91">
        <v>0.96459341901947726</v>
      </c>
      <c r="C55" s="92">
        <v>0.94264651061201221</v>
      </c>
      <c r="D55" s="92">
        <v>1</v>
      </c>
      <c r="E55" s="92">
        <v>1</v>
      </c>
      <c r="F55" s="92">
        <v>1</v>
      </c>
      <c r="G55" s="92">
        <v>1</v>
      </c>
      <c r="H55" s="92">
        <v>0.97897338497972686</v>
      </c>
      <c r="I55" s="92">
        <v>0.96894696012093851</v>
      </c>
      <c r="J55" s="92">
        <v>0.99520615791849043</v>
      </c>
      <c r="K55" s="92">
        <v>0.99472371697819639</v>
      </c>
      <c r="L55" s="92">
        <v>1</v>
      </c>
      <c r="M55" s="93">
        <v>0.97976214231921621</v>
      </c>
    </row>
    <row r="56" spans="1:13" x14ac:dyDescent="0.3">
      <c r="A56" s="17">
        <v>12</v>
      </c>
      <c r="B56" s="91">
        <v>0.96459341901947726</v>
      </c>
      <c r="C56" s="92">
        <v>0.94264651061201221</v>
      </c>
      <c r="D56" s="92">
        <v>1</v>
      </c>
      <c r="E56" s="92">
        <v>1</v>
      </c>
      <c r="F56" s="92">
        <v>1</v>
      </c>
      <c r="G56" s="92">
        <v>1</v>
      </c>
      <c r="H56" s="92">
        <v>0.97897338497972686</v>
      </c>
      <c r="I56" s="92">
        <v>0.95387940137882055</v>
      </c>
      <c r="J56" s="92">
        <v>0.99520615791849043</v>
      </c>
      <c r="K56" s="92">
        <v>0.99472371697819639</v>
      </c>
      <c r="L56" s="92">
        <v>1</v>
      </c>
      <c r="M56" s="93">
        <v>0.97976214231921621</v>
      </c>
    </row>
    <row r="57" spans="1:13" x14ac:dyDescent="0.3">
      <c r="A57" s="17">
        <v>11</v>
      </c>
      <c r="B57" s="91">
        <v>0.96459341901947726</v>
      </c>
      <c r="C57" s="92">
        <v>0.93905344205933605</v>
      </c>
      <c r="D57" s="92">
        <v>1</v>
      </c>
      <c r="E57" s="92">
        <v>1</v>
      </c>
      <c r="F57" s="92">
        <v>1</v>
      </c>
      <c r="G57" s="92">
        <v>1</v>
      </c>
      <c r="H57" s="92">
        <v>0.97897338497972686</v>
      </c>
      <c r="I57" s="92">
        <v>0.92967379402656047</v>
      </c>
      <c r="J57" s="92">
        <v>0.99520615791849043</v>
      </c>
      <c r="K57" s="92">
        <v>0.98887319808683039</v>
      </c>
      <c r="L57" s="92">
        <v>1</v>
      </c>
      <c r="M57" s="93">
        <v>0.97361476912935885</v>
      </c>
    </row>
    <row r="58" spans="1:13" x14ac:dyDescent="0.3">
      <c r="A58" s="17">
        <v>10</v>
      </c>
      <c r="B58" s="91">
        <v>0.95775719878904997</v>
      </c>
      <c r="C58" s="92">
        <v>0.92460170661046059</v>
      </c>
      <c r="D58" s="92">
        <v>1</v>
      </c>
      <c r="E58" s="92">
        <v>1</v>
      </c>
      <c r="F58" s="92">
        <v>1</v>
      </c>
      <c r="G58" s="92">
        <v>1</v>
      </c>
      <c r="H58" s="92">
        <v>0.97606681245845084</v>
      </c>
      <c r="I58" s="92">
        <v>0.89633013806415796</v>
      </c>
      <c r="J58" s="92">
        <v>0.98643620890079764</v>
      </c>
      <c r="K58" s="92">
        <v>0.97089362015481906</v>
      </c>
      <c r="L58" s="92">
        <v>0.9898142222601154</v>
      </c>
      <c r="M58" s="93">
        <v>0.95571527112686283</v>
      </c>
    </row>
    <row r="59" spans="1:13" x14ac:dyDescent="0.3">
      <c r="A59" s="17">
        <v>9</v>
      </c>
      <c r="B59" s="91">
        <v>0.9397302625950914</v>
      </c>
      <c r="C59" s="92">
        <v>0.89929130426538539</v>
      </c>
      <c r="D59" s="92">
        <v>0.98986959794498963</v>
      </c>
      <c r="E59" s="92">
        <v>1</v>
      </c>
      <c r="F59" s="92">
        <v>1</v>
      </c>
      <c r="G59" s="92">
        <v>1</v>
      </c>
      <c r="H59" s="92">
        <v>0.95841569758851208</v>
      </c>
      <c r="I59" s="92">
        <v>0.85384843349161277</v>
      </c>
      <c r="J59" s="92">
        <v>0.9659305496604601</v>
      </c>
      <c r="K59" s="92">
        <v>0.94078498318216286</v>
      </c>
      <c r="L59" s="92">
        <v>0.96517062710473933</v>
      </c>
      <c r="M59" s="93">
        <v>0.92606364831172749</v>
      </c>
    </row>
    <row r="60" spans="1:13" x14ac:dyDescent="0.3">
      <c r="A60" s="17">
        <v>8</v>
      </c>
      <c r="B60" s="91">
        <v>0.91051261043760168</v>
      </c>
      <c r="C60" s="92">
        <v>0.86312223502411112</v>
      </c>
      <c r="D60" s="92">
        <v>0.95441644474980436</v>
      </c>
      <c r="E60" s="92">
        <v>1</v>
      </c>
      <c r="F60" s="92">
        <v>1</v>
      </c>
      <c r="G60" s="92">
        <v>0.9963240748652118</v>
      </c>
      <c r="H60" s="92">
        <v>0.92602004036991059</v>
      </c>
      <c r="I60" s="92">
        <v>0.80222868030892536</v>
      </c>
      <c r="J60" s="92">
        <v>0.93368918019747771</v>
      </c>
      <c r="K60" s="92">
        <v>0.89854728716886156</v>
      </c>
      <c r="L60" s="92">
        <v>0.92674034324600707</v>
      </c>
      <c r="M60" s="93">
        <v>0.88465990068395306</v>
      </c>
    </row>
    <row r="61" spans="1:13" x14ac:dyDescent="0.3">
      <c r="A61" s="17">
        <v>7</v>
      </c>
      <c r="B61" s="91">
        <v>0.87010424231658079</v>
      </c>
      <c r="C61" s="92">
        <v>0.81609449888663732</v>
      </c>
      <c r="D61" s="92">
        <v>0.90091122870781915</v>
      </c>
      <c r="E61" s="92">
        <v>0.98517807736899532</v>
      </c>
      <c r="F61" s="92">
        <v>0.97189776152843477</v>
      </c>
      <c r="G61" s="92">
        <v>0.95034450337414489</v>
      </c>
      <c r="H61" s="92">
        <v>0.87887984080264636</v>
      </c>
      <c r="I61" s="92">
        <v>0.7414708785160955</v>
      </c>
      <c r="J61" s="92">
        <v>0.88971210051185046</v>
      </c>
      <c r="K61" s="92">
        <v>0.84418053211491495</v>
      </c>
      <c r="L61" s="92">
        <v>0.87452337068391817</v>
      </c>
      <c r="M61" s="93">
        <v>0.83150402824353953</v>
      </c>
    </row>
    <row r="62" spans="1:13" x14ac:dyDescent="0.3">
      <c r="A62" s="17">
        <v>6</v>
      </c>
      <c r="B62" s="91">
        <v>0.81850515823202885</v>
      </c>
      <c r="C62" s="92">
        <v>0.75820809585296411</v>
      </c>
      <c r="D62" s="92">
        <v>0.82935394981903399</v>
      </c>
      <c r="E62" s="92">
        <v>0.92397077064013255</v>
      </c>
      <c r="F62" s="92">
        <v>0.9079647091012788</v>
      </c>
      <c r="G62" s="92">
        <v>0.88469008388310111</v>
      </c>
      <c r="H62" s="92">
        <v>0.81699509888671962</v>
      </c>
      <c r="I62" s="92">
        <v>0.6715750281131232</v>
      </c>
      <c r="J62" s="92">
        <v>0.83399931060357846</v>
      </c>
      <c r="K62" s="92">
        <v>0.77768471802032302</v>
      </c>
      <c r="L62" s="92">
        <v>0.80851970941847284</v>
      </c>
      <c r="M62" s="93">
        <v>0.7665960309904869</v>
      </c>
    </row>
    <row r="63" spans="1:13" x14ac:dyDescent="0.3">
      <c r="A63" s="17">
        <v>5</v>
      </c>
      <c r="B63" s="91">
        <v>0.75571535818394575</v>
      </c>
      <c r="C63" s="92">
        <v>0.68946302592309161</v>
      </c>
      <c r="D63" s="92">
        <v>0.73974460808344888</v>
      </c>
      <c r="E63" s="92">
        <v>0.84157258084316822</v>
      </c>
      <c r="F63" s="92">
        <v>0.82307940240123278</v>
      </c>
      <c r="G63" s="92">
        <v>0.79936081639208012</v>
      </c>
      <c r="H63" s="92">
        <v>0.74036581462213036</v>
      </c>
      <c r="I63" s="92">
        <v>0.59254112910000856</v>
      </c>
      <c r="J63" s="92">
        <v>0.76655081047266171</v>
      </c>
      <c r="K63" s="92">
        <v>0.69905984488508599</v>
      </c>
      <c r="L63" s="92">
        <v>0.7287293594496711</v>
      </c>
      <c r="M63" s="93">
        <v>0.68993590892479539</v>
      </c>
    </row>
    <row r="64" spans="1:13" x14ac:dyDescent="0.3">
      <c r="A64" s="17">
        <v>4</v>
      </c>
      <c r="B64" s="91">
        <v>0.68173484217233149</v>
      </c>
      <c r="C64" s="92">
        <v>0.60985928909701959</v>
      </c>
      <c r="D64" s="92">
        <v>0.63208320350106373</v>
      </c>
      <c r="E64" s="92">
        <v>0.73798350797810197</v>
      </c>
      <c r="F64" s="92">
        <v>0.71724184142829717</v>
      </c>
      <c r="G64" s="92">
        <v>0.69435670090108226</v>
      </c>
      <c r="H64" s="92">
        <v>0.64899198800887814</v>
      </c>
      <c r="I64" s="92">
        <v>0.50436918147675147</v>
      </c>
      <c r="J64" s="92">
        <v>0.6873666001191</v>
      </c>
      <c r="K64" s="92">
        <v>0.60830591270920409</v>
      </c>
      <c r="L64" s="92">
        <v>0.63515232077751271</v>
      </c>
      <c r="M64" s="93">
        <v>0.60152366204646457</v>
      </c>
    </row>
    <row r="65" spans="1:13" x14ac:dyDescent="0.3">
      <c r="A65" s="17">
        <v>3</v>
      </c>
      <c r="B65" s="91">
        <v>0.59656361019718607</v>
      </c>
      <c r="C65" s="92">
        <v>0.51939688537474815</v>
      </c>
      <c r="D65" s="92">
        <v>0.50636973607187863</v>
      </c>
      <c r="E65" s="92">
        <v>0.61320355204493404</v>
      </c>
      <c r="F65" s="92">
        <v>0.59045202618247183</v>
      </c>
      <c r="G65" s="92">
        <v>0.56967773741010741</v>
      </c>
      <c r="H65" s="92">
        <v>0.54287361904696352</v>
      </c>
      <c r="I65" s="92">
        <v>0.40705918524335188</v>
      </c>
      <c r="J65" s="92">
        <v>0.59644667954289354</v>
      </c>
      <c r="K65" s="92">
        <v>0.50542292149267687</v>
      </c>
      <c r="L65" s="92">
        <v>0.52778859340199791</v>
      </c>
      <c r="M65" s="93">
        <v>0.50135929035549465</v>
      </c>
    </row>
    <row r="66" spans="1:13" x14ac:dyDescent="0.3">
      <c r="A66" s="17">
        <v>2</v>
      </c>
      <c r="B66" s="91">
        <v>0.50020166225850948</v>
      </c>
      <c r="C66" s="92">
        <v>0.41807581475627753</v>
      </c>
      <c r="D66" s="92">
        <v>0.36260420579589359</v>
      </c>
      <c r="E66" s="92">
        <v>0.46723271304366432</v>
      </c>
      <c r="F66" s="92">
        <v>0.44270995666375668</v>
      </c>
      <c r="G66" s="92">
        <v>0.42532392591915547</v>
      </c>
      <c r="H66" s="92">
        <v>0.42201070773638616</v>
      </c>
      <c r="I66" s="92">
        <v>0.30061114039980996</v>
      </c>
      <c r="J66" s="92">
        <v>0.49379104874404234</v>
      </c>
      <c r="K66" s="92">
        <v>0.39041087123550439</v>
      </c>
      <c r="L66" s="92">
        <v>0.40663817732312657</v>
      </c>
      <c r="M66" s="93">
        <v>0.38944279385188585</v>
      </c>
    </row>
    <row r="67" spans="1:13" x14ac:dyDescent="0.3">
      <c r="A67" s="17">
        <v>1</v>
      </c>
      <c r="B67" s="94">
        <v>0.39264899835630179</v>
      </c>
      <c r="C67" s="95">
        <v>0.30589607724160739</v>
      </c>
      <c r="D67" s="95">
        <v>0.20078661267310854</v>
      </c>
      <c r="E67" s="95">
        <v>0.30007099097429279</v>
      </c>
      <c r="F67" s="95">
        <v>0.2740156328721518</v>
      </c>
      <c r="G67" s="95">
        <v>0.26129526642822665</v>
      </c>
      <c r="H67" s="95">
        <v>0.28640325407714617</v>
      </c>
      <c r="I67" s="95">
        <v>0.18502504694612565</v>
      </c>
      <c r="J67" s="95">
        <v>0.37939970772254628</v>
      </c>
      <c r="K67" s="95">
        <v>0.26326976193768681</v>
      </c>
      <c r="L67" s="95">
        <v>0.27170107254089881</v>
      </c>
      <c r="M67" s="96">
        <v>0.26577417253563784</v>
      </c>
    </row>
    <row r="68" spans="1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16" t="s">
        <v>42</v>
      </c>
      <c r="B69" s="18">
        <v>4</v>
      </c>
      <c r="C69" s="18">
        <v>5</v>
      </c>
      <c r="D69" s="18">
        <v>6</v>
      </c>
      <c r="E69" s="18">
        <v>7</v>
      </c>
      <c r="F69" s="18">
        <v>8</v>
      </c>
      <c r="G69" s="18">
        <v>9</v>
      </c>
      <c r="H69" s="18">
        <v>10</v>
      </c>
      <c r="I69" s="18">
        <v>11</v>
      </c>
      <c r="J69" s="18">
        <v>12</v>
      </c>
      <c r="K69" s="18">
        <v>1</v>
      </c>
      <c r="L69" s="18">
        <v>2</v>
      </c>
      <c r="M69" s="18">
        <v>3</v>
      </c>
    </row>
    <row r="70" spans="1:13" x14ac:dyDescent="0.3">
      <c r="A70" s="17">
        <v>20</v>
      </c>
      <c r="B70" s="98">
        <v>0.95933936727289248</v>
      </c>
      <c r="C70" s="99">
        <v>0.95240271596796444</v>
      </c>
      <c r="D70" s="99">
        <v>1</v>
      </c>
      <c r="E70" s="99">
        <v>1</v>
      </c>
      <c r="F70" s="99">
        <v>1</v>
      </c>
      <c r="G70" s="99">
        <v>1</v>
      </c>
      <c r="H70" s="99">
        <v>0.98500723508649757</v>
      </c>
      <c r="I70" s="99">
        <v>0.9724575774628853</v>
      </c>
      <c r="J70" s="99">
        <v>0.99124853224060572</v>
      </c>
      <c r="K70" s="99">
        <v>0.99683972222811135</v>
      </c>
      <c r="L70" s="99">
        <v>0.99907725147195658</v>
      </c>
      <c r="M70" s="100">
        <v>0.98275167421992304</v>
      </c>
    </row>
    <row r="71" spans="1:13" x14ac:dyDescent="0.3">
      <c r="A71" s="17">
        <v>19</v>
      </c>
      <c r="B71" s="91">
        <v>0.95933936727289248</v>
      </c>
      <c r="C71" s="92">
        <v>0.95240271596796444</v>
      </c>
      <c r="D71" s="92">
        <v>1</v>
      </c>
      <c r="E71" s="92">
        <v>1</v>
      </c>
      <c r="F71" s="92">
        <v>1</v>
      </c>
      <c r="G71" s="92">
        <v>1</v>
      </c>
      <c r="H71" s="92">
        <v>0.98500723508649757</v>
      </c>
      <c r="I71" s="92">
        <v>0.9724575774628853</v>
      </c>
      <c r="J71" s="92">
        <v>0.99124853224060572</v>
      </c>
      <c r="K71" s="92">
        <v>0.99683972222811135</v>
      </c>
      <c r="L71" s="92">
        <v>0.99907725147195658</v>
      </c>
      <c r="M71" s="93">
        <v>0.98275167421992304</v>
      </c>
    </row>
    <row r="72" spans="1:13" x14ac:dyDescent="0.3">
      <c r="A72" s="17">
        <v>18</v>
      </c>
      <c r="B72" s="91">
        <v>0.95933936727289248</v>
      </c>
      <c r="C72" s="92">
        <v>0.95240271596796444</v>
      </c>
      <c r="D72" s="92">
        <v>1</v>
      </c>
      <c r="E72" s="92">
        <v>1</v>
      </c>
      <c r="F72" s="92">
        <v>1</v>
      </c>
      <c r="G72" s="92">
        <v>1</v>
      </c>
      <c r="H72" s="92">
        <v>0.98500723508649757</v>
      </c>
      <c r="I72" s="92">
        <v>0.9724575774628853</v>
      </c>
      <c r="J72" s="92">
        <v>0.99124853224060572</v>
      </c>
      <c r="K72" s="92">
        <v>0.99683972222811135</v>
      </c>
      <c r="L72" s="92">
        <v>0.99907725147195658</v>
      </c>
      <c r="M72" s="93">
        <v>0.98275167421992304</v>
      </c>
    </row>
    <row r="73" spans="1:13" x14ac:dyDescent="0.3">
      <c r="A73" s="17">
        <v>17</v>
      </c>
      <c r="B73" s="91">
        <v>0.95933936727289248</v>
      </c>
      <c r="C73" s="92">
        <v>0.95240271596796444</v>
      </c>
      <c r="D73" s="92">
        <v>1</v>
      </c>
      <c r="E73" s="92">
        <v>1</v>
      </c>
      <c r="F73" s="92">
        <v>1</v>
      </c>
      <c r="G73" s="92">
        <v>1</v>
      </c>
      <c r="H73" s="92">
        <v>0.98500723508649757</v>
      </c>
      <c r="I73" s="92">
        <v>0.9724575774628853</v>
      </c>
      <c r="J73" s="92">
        <v>0.99124853224060572</v>
      </c>
      <c r="K73" s="92">
        <v>0.99683972222811135</v>
      </c>
      <c r="L73" s="92">
        <v>0.99907725147195658</v>
      </c>
      <c r="M73" s="93">
        <v>0.98275167421992304</v>
      </c>
    </row>
    <row r="74" spans="1:13" x14ac:dyDescent="0.3">
      <c r="A74" s="17">
        <v>16</v>
      </c>
      <c r="B74" s="91">
        <v>0.95933936727289248</v>
      </c>
      <c r="C74" s="92">
        <v>0.95240271596796444</v>
      </c>
      <c r="D74" s="92">
        <v>1</v>
      </c>
      <c r="E74" s="92">
        <v>1</v>
      </c>
      <c r="F74" s="92">
        <v>1</v>
      </c>
      <c r="G74" s="92">
        <v>1</v>
      </c>
      <c r="H74" s="92">
        <v>0.98500723508649757</v>
      </c>
      <c r="I74" s="92">
        <v>0.9724575774628853</v>
      </c>
      <c r="J74" s="92">
        <v>0.99124853224060572</v>
      </c>
      <c r="K74" s="92">
        <v>0.99683972222811135</v>
      </c>
      <c r="L74" s="92">
        <v>0.99907725147195658</v>
      </c>
      <c r="M74" s="93">
        <v>0.98275167421992304</v>
      </c>
    </row>
    <row r="75" spans="1:13" x14ac:dyDescent="0.3">
      <c r="A75" s="17">
        <v>15</v>
      </c>
      <c r="B75" s="91">
        <v>0.95933936727289248</v>
      </c>
      <c r="C75" s="92">
        <v>0.95240271596796444</v>
      </c>
      <c r="D75" s="92">
        <v>1</v>
      </c>
      <c r="E75" s="92">
        <v>1</v>
      </c>
      <c r="F75" s="92">
        <v>1</v>
      </c>
      <c r="G75" s="92">
        <v>1</v>
      </c>
      <c r="H75" s="92">
        <v>0.98500723508649757</v>
      </c>
      <c r="I75" s="92">
        <v>0.9724575774628853</v>
      </c>
      <c r="J75" s="92">
        <v>0.99124853224060572</v>
      </c>
      <c r="K75" s="92">
        <v>0.99683972222811135</v>
      </c>
      <c r="L75" s="92">
        <v>0.99907725147195658</v>
      </c>
      <c r="M75" s="93">
        <v>0.98275167421992304</v>
      </c>
    </row>
    <row r="76" spans="1:13" x14ac:dyDescent="0.3">
      <c r="A76" s="17">
        <v>14</v>
      </c>
      <c r="B76" s="91">
        <v>0.95933936727289248</v>
      </c>
      <c r="C76" s="92">
        <v>0.95240271596796444</v>
      </c>
      <c r="D76" s="92">
        <v>1</v>
      </c>
      <c r="E76" s="92">
        <v>1</v>
      </c>
      <c r="F76" s="92">
        <v>1</v>
      </c>
      <c r="G76" s="92">
        <v>1</v>
      </c>
      <c r="H76" s="92">
        <v>0.98500723508649757</v>
      </c>
      <c r="I76" s="92">
        <v>0.9724575774628853</v>
      </c>
      <c r="J76" s="92">
        <v>0.99124853224060572</v>
      </c>
      <c r="K76" s="92">
        <v>0.99683972222811135</v>
      </c>
      <c r="L76" s="92">
        <v>0.99907725147195658</v>
      </c>
      <c r="M76" s="93">
        <v>0.98275167421992304</v>
      </c>
    </row>
    <row r="77" spans="1:13" x14ac:dyDescent="0.3">
      <c r="A77" s="17">
        <v>13</v>
      </c>
      <c r="B77" s="91">
        <v>0.95933936727289248</v>
      </c>
      <c r="C77" s="92">
        <v>0.95240271596796444</v>
      </c>
      <c r="D77" s="92">
        <v>1</v>
      </c>
      <c r="E77" s="92">
        <v>1</v>
      </c>
      <c r="F77" s="92">
        <v>1</v>
      </c>
      <c r="G77" s="92">
        <v>1</v>
      </c>
      <c r="H77" s="92">
        <v>0.98500723508649757</v>
      </c>
      <c r="I77" s="92">
        <v>0.9724575774628853</v>
      </c>
      <c r="J77" s="92">
        <v>0.99124853224060572</v>
      </c>
      <c r="K77" s="92">
        <v>0.99683972222811135</v>
      </c>
      <c r="L77" s="92">
        <v>0.99907725147195658</v>
      </c>
      <c r="M77" s="93">
        <v>0.98275167421992304</v>
      </c>
    </row>
    <row r="78" spans="1:13" x14ac:dyDescent="0.3">
      <c r="A78" s="17">
        <v>12</v>
      </c>
      <c r="B78" s="91">
        <v>0.95933936727289248</v>
      </c>
      <c r="C78" s="92">
        <v>0.95240271596796444</v>
      </c>
      <c r="D78" s="92">
        <v>1</v>
      </c>
      <c r="E78" s="92">
        <v>1</v>
      </c>
      <c r="F78" s="92">
        <v>1</v>
      </c>
      <c r="G78" s="92">
        <v>1</v>
      </c>
      <c r="H78" s="92">
        <v>0.98500723508649757</v>
      </c>
      <c r="I78" s="92">
        <v>0.9724575774628853</v>
      </c>
      <c r="J78" s="92">
        <v>0.99124853224060572</v>
      </c>
      <c r="K78" s="92">
        <v>0.98961488022071209</v>
      </c>
      <c r="L78" s="92">
        <v>0.99907725147195658</v>
      </c>
      <c r="M78" s="93">
        <v>0.98275167421992304</v>
      </c>
    </row>
    <row r="79" spans="1:13" x14ac:dyDescent="0.3">
      <c r="A79" s="17">
        <v>11</v>
      </c>
      <c r="B79" s="91">
        <v>0.95497885975872243</v>
      </c>
      <c r="C79" s="92">
        <v>0.95194019654684792</v>
      </c>
      <c r="D79" s="92">
        <v>1</v>
      </c>
      <c r="E79" s="92">
        <v>1</v>
      </c>
      <c r="F79" s="92">
        <v>1</v>
      </c>
      <c r="G79" s="92">
        <v>1</v>
      </c>
      <c r="H79" s="92">
        <v>0.98500723508649757</v>
      </c>
      <c r="I79" s="92">
        <v>0.9724575774628853</v>
      </c>
      <c r="J79" s="92">
        <v>0.9900111951459567</v>
      </c>
      <c r="K79" s="92">
        <v>0.97398354726313852</v>
      </c>
      <c r="L79" s="92">
        <v>0.99907725147195658</v>
      </c>
      <c r="M79" s="93">
        <v>0.98275167421992304</v>
      </c>
    </row>
    <row r="80" spans="1:13" x14ac:dyDescent="0.3">
      <c r="A80" s="17">
        <v>10</v>
      </c>
      <c r="B80" s="91">
        <v>0.94330032813856335</v>
      </c>
      <c r="C80" s="92">
        <v>0.94365449184455841</v>
      </c>
      <c r="D80" s="92">
        <v>1</v>
      </c>
      <c r="E80" s="92">
        <v>1</v>
      </c>
      <c r="F80" s="92">
        <v>1</v>
      </c>
      <c r="G80" s="92">
        <v>1</v>
      </c>
      <c r="H80" s="92">
        <v>0.98500723508649757</v>
      </c>
      <c r="I80" s="92">
        <v>0.9696276829346977</v>
      </c>
      <c r="J80" s="92">
        <v>0.97944500624263942</v>
      </c>
      <c r="K80" s="92">
        <v>0.94994572335539085</v>
      </c>
      <c r="L80" s="92">
        <v>0.99427766767640868</v>
      </c>
      <c r="M80" s="93">
        <v>0.98271312574110181</v>
      </c>
    </row>
    <row r="81" spans="1:13" x14ac:dyDescent="0.3">
      <c r="A81" s="17">
        <v>9</v>
      </c>
      <c r="B81" s="91">
        <v>0.92430377241241513</v>
      </c>
      <c r="C81" s="92">
        <v>0.92754560186109636</v>
      </c>
      <c r="D81" s="92">
        <v>1</v>
      </c>
      <c r="E81" s="92">
        <v>1</v>
      </c>
      <c r="F81" s="92">
        <v>1</v>
      </c>
      <c r="G81" s="92">
        <v>1</v>
      </c>
      <c r="H81" s="92">
        <v>0.97893244223132259</v>
      </c>
      <c r="I81" s="92">
        <v>0.95935061473099081</v>
      </c>
      <c r="J81" s="92">
        <v>0.95954996553065364</v>
      </c>
      <c r="K81" s="92">
        <v>0.91750140849746897</v>
      </c>
      <c r="L81" s="92">
        <v>0.98097938771834658</v>
      </c>
      <c r="M81" s="93">
        <v>0.97459148789274641</v>
      </c>
    </row>
    <row r="82" spans="1:13" x14ac:dyDescent="0.3">
      <c r="A82" s="17">
        <v>8</v>
      </c>
      <c r="B82" s="91">
        <v>0.89798919258027787</v>
      </c>
      <c r="C82" s="92">
        <v>0.90361352659646133</v>
      </c>
      <c r="D82" s="92">
        <v>0.98165107367258586</v>
      </c>
      <c r="E82" s="92">
        <v>1</v>
      </c>
      <c r="F82" s="92">
        <v>1</v>
      </c>
      <c r="G82" s="92">
        <v>1</v>
      </c>
      <c r="H82" s="92">
        <v>0.96465312175043527</v>
      </c>
      <c r="I82" s="92">
        <v>0.94162637285176454</v>
      </c>
      <c r="J82" s="92">
        <v>0.93032607300999959</v>
      </c>
      <c r="K82" s="92">
        <v>0.87665060268937312</v>
      </c>
      <c r="L82" s="92">
        <v>0.95918241159777007</v>
      </c>
      <c r="M82" s="93">
        <v>0.95838676067485662</v>
      </c>
    </row>
    <row r="83" spans="1:13" x14ac:dyDescent="0.3">
      <c r="A83" s="17">
        <v>7</v>
      </c>
      <c r="B83" s="91">
        <v>0.86435658864215159</v>
      </c>
      <c r="C83" s="92">
        <v>0.87185826605065342</v>
      </c>
      <c r="D83" s="92">
        <v>0.95091442071051735</v>
      </c>
      <c r="E83" s="92">
        <v>1</v>
      </c>
      <c r="F83" s="92">
        <v>0.97860943189119143</v>
      </c>
      <c r="G83" s="92">
        <v>0.98029980804026895</v>
      </c>
      <c r="H83" s="92">
        <v>0.94216927364383551</v>
      </c>
      <c r="I83" s="92">
        <v>0.91645495729701887</v>
      </c>
      <c r="J83" s="92">
        <v>0.89177332868067705</v>
      </c>
      <c r="K83" s="92">
        <v>0.82739330593110283</v>
      </c>
      <c r="L83" s="92">
        <v>0.92888673931467913</v>
      </c>
      <c r="M83" s="93">
        <v>0.93409894408743277</v>
      </c>
    </row>
    <row r="84" spans="1:13" x14ac:dyDescent="0.3">
      <c r="A84" s="17">
        <v>6</v>
      </c>
      <c r="B84" s="91">
        <v>0.82340596059803628</v>
      </c>
      <c r="C84" s="92">
        <v>0.83227982022367297</v>
      </c>
      <c r="D84" s="92">
        <v>0.90818512960852749</v>
      </c>
      <c r="E84" s="92">
        <v>0.96903036932337405</v>
      </c>
      <c r="F84" s="92">
        <v>0.93107206710219004</v>
      </c>
      <c r="G84" s="92">
        <v>0.94253746175119213</v>
      </c>
      <c r="H84" s="92">
        <v>0.91148089791152342</v>
      </c>
      <c r="I84" s="92">
        <v>0.88383636806675392</v>
      </c>
      <c r="J84" s="92">
        <v>0.84389173254268601</v>
      </c>
      <c r="K84" s="92">
        <v>0.76972951822265845</v>
      </c>
      <c r="L84" s="92">
        <v>0.89009237086907389</v>
      </c>
      <c r="M84" s="93">
        <v>0.90172803813047442</v>
      </c>
    </row>
    <row r="85" spans="1:13" x14ac:dyDescent="0.3">
      <c r="A85" s="17">
        <v>5</v>
      </c>
      <c r="B85" s="91">
        <v>0.77513730844793205</v>
      </c>
      <c r="C85" s="92">
        <v>0.78487818911551943</v>
      </c>
      <c r="D85" s="92">
        <v>0.85346320036661671</v>
      </c>
      <c r="E85" s="92">
        <v>0.92628618921424433</v>
      </c>
      <c r="F85" s="92">
        <v>0.86789898399405352</v>
      </c>
      <c r="G85" s="92">
        <v>0.89260839740212661</v>
      </c>
      <c r="H85" s="92">
        <v>0.87258799455349889</v>
      </c>
      <c r="I85" s="92">
        <v>0.84377060516096969</v>
      </c>
      <c r="J85" s="92">
        <v>0.78668128459602649</v>
      </c>
      <c r="K85" s="92">
        <v>0.70365923956403975</v>
      </c>
      <c r="L85" s="92">
        <v>0.84279930626095423</v>
      </c>
      <c r="M85" s="93">
        <v>0.86127404280398179</v>
      </c>
    </row>
    <row r="86" spans="1:13" x14ac:dyDescent="0.3">
      <c r="A86" s="17">
        <v>4</v>
      </c>
      <c r="B86" s="91">
        <v>0.71955063219183868</v>
      </c>
      <c r="C86" s="92">
        <v>0.72965337272619335</v>
      </c>
      <c r="D86" s="92">
        <v>0.78674863298478481</v>
      </c>
      <c r="E86" s="92">
        <v>0.8719778715773806</v>
      </c>
      <c r="F86" s="92">
        <v>0.78909018256678221</v>
      </c>
      <c r="G86" s="92">
        <v>0.83051261499307194</v>
      </c>
      <c r="H86" s="92">
        <v>0.82549056356976203</v>
      </c>
      <c r="I86" s="92">
        <v>0.79625766857966607</v>
      </c>
      <c r="J86" s="92">
        <v>0.7201419848406988</v>
      </c>
      <c r="K86" s="92">
        <v>0.62918246995524707</v>
      </c>
      <c r="L86" s="92">
        <v>0.78700754549032026</v>
      </c>
      <c r="M86" s="93">
        <v>0.81273695810795499</v>
      </c>
    </row>
    <row r="87" spans="1:13" x14ac:dyDescent="0.3">
      <c r="A87" s="17">
        <v>3</v>
      </c>
      <c r="B87" s="91">
        <v>0.65664593182975628</v>
      </c>
      <c r="C87" s="92">
        <v>0.66660537105569428</v>
      </c>
      <c r="D87" s="92">
        <v>0.70804142746303178</v>
      </c>
      <c r="E87" s="92">
        <v>0.80610541641278277</v>
      </c>
      <c r="F87" s="92">
        <v>0.69464566282037599</v>
      </c>
      <c r="G87" s="92">
        <v>0.75625011452402857</v>
      </c>
      <c r="H87" s="92">
        <v>0.77018860496031261</v>
      </c>
      <c r="I87" s="92">
        <v>0.74129755832284305</v>
      </c>
      <c r="J87" s="92">
        <v>0.64427383327670262</v>
      </c>
      <c r="K87" s="92">
        <v>0.54629920939628018</v>
      </c>
      <c r="L87" s="92">
        <v>0.72271708855717187</v>
      </c>
      <c r="M87" s="93">
        <v>0.75611678404239391</v>
      </c>
    </row>
    <row r="88" spans="1:13" x14ac:dyDescent="0.3">
      <c r="A88" s="17">
        <v>2</v>
      </c>
      <c r="B88" s="91">
        <v>0.58642320736168496</v>
      </c>
      <c r="C88" s="92">
        <v>0.59573418410402246</v>
      </c>
      <c r="D88" s="92">
        <v>0.61734158380135762</v>
      </c>
      <c r="E88" s="92">
        <v>0.72866882372045072</v>
      </c>
      <c r="F88" s="92">
        <v>0.58456542475483486</v>
      </c>
      <c r="G88" s="92">
        <v>0.66982089599499628</v>
      </c>
      <c r="H88" s="92">
        <v>0.70668211872515108</v>
      </c>
      <c r="I88" s="92">
        <v>0.67889027439050076</v>
      </c>
      <c r="J88" s="92">
        <v>0.55907682990403806</v>
      </c>
      <c r="K88" s="92">
        <v>0.45500945788713898</v>
      </c>
      <c r="L88" s="92">
        <v>0.64992793546150907</v>
      </c>
      <c r="M88" s="93">
        <v>0.69141352060729844</v>
      </c>
    </row>
    <row r="89" spans="1:13" x14ac:dyDescent="0.3">
      <c r="A89" s="17">
        <v>1</v>
      </c>
      <c r="B89" s="94">
        <v>0.5088824587876245</v>
      </c>
      <c r="C89" s="95">
        <v>0.51703981187117787</v>
      </c>
      <c r="D89" s="95">
        <v>0.51464910199976255</v>
      </c>
      <c r="E89" s="95">
        <v>0.63966809350038467</v>
      </c>
      <c r="F89" s="95">
        <v>0.45884946837015872</v>
      </c>
      <c r="G89" s="95">
        <v>0.57122495940597529</v>
      </c>
      <c r="H89" s="95">
        <v>0.63497110486427699</v>
      </c>
      <c r="I89" s="95">
        <v>0.60903581678263907</v>
      </c>
      <c r="J89" s="95">
        <v>0.46455097472270501</v>
      </c>
      <c r="K89" s="95">
        <v>0.35531321542782368</v>
      </c>
      <c r="L89" s="95">
        <v>0.56864008620333195</v>
      </c>
      <c r="M89" s="96">
        <v>0.61862716780266869</v>
      </c>
    </row>
    <row r="90" spans="1:13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16" t="s">
        <v>43</v>
      </c>
      <c r="B91" s="18">
        <v>4</v>
      </c>
      <c r="C91" s="18">
        <v>5</v>
      </c>
      <c r="D91" s="18">
        <v>6</v>
      </c>
      <c r="E91" s="18">
        <v>7</v>
      </c>
      <c r="F91" s="18">
        <v>8</v>
      </c>
      <c r="G91" s="18">
        <v>9</v>
      </c>
      <c r="H91" s="18">
        <v>10</v>
      </c>
      <c r="I91" s="18">
        <v>11</v>
      </c>
      <c r="J91" s="18">
        <v>12</v>
      </c>
      <c r="K91" s="18">
        <v>1</v>
      </c>
      <c r="L91" s="18">
        <v>2</v>
      </c>
      <c r="M91" s="18">
        <v>3</v>
      </c>
    </row>
    <row r="92" spans="1:13" x14ac:dyDescent="0.3">
      <c r="A92" s="17">
        <v>20</v>
      </c>
      <c r="B92" s="98">
        <v>0.98045641094780611</v>
      </c>
      <c r="C92" s="99">
        <v>0.99603646817800606</v>
      </c>
      <c r="D92" s="99">
        <v>0.99923375760935773</v>
      </c>
      <c r="E92" s="99">
        <v>1</v>
      </c>
      <c r="F92" s="99">
        <v>1</v>
      </c>
      <c r="G92" s="99">
        <v>1</v>
      </c>
      <c r="H92" s="99">
        <v>0.98061014354149911</v>
      </c>
      <c r="I92" s="99">
        <v>0.97124039752609659</v>
      </c>
      <c r="J92" s="99">
        <v>0.99778851773104182</v>
      </c>
      <c r="K92" s="99">
        <v>0.99123596607518627</v>
      </c>
      <c r="L92" s="99">
        <v>0.99941463687716348</v>
      </c>
      <c r="M92" s="100">
        <v>0.97943606960401275</v>
      </c>
    </row>
    <row r="93" spans="1:13" x14ac:dyDescent="0.3">
      <c r="A93" s="17">
        <v>19</v>
      </c>
      <c r="B93" s="91">
        <v>0.98045641094780611</v>
      </c>
      <c r="C93" s="92">
        <v>0.99463480410662386</v>
      </c>
      <c r="D93" s="92">
        <v>0.99923375760935773</v>
      </c>
      <c r="E93" s="92">
        <v>1</v>
      </c>
      <c r="F93" s="92">
        <v>1</v>
      </c>
      <c r="G93" s="92">
        <v>1</v>
      </c>
      <c r="H93" s="92">
        <v>0.98061014354149911</v>
      </c>
      <c r="I93" s="92">
        <v>0.97124039752609659</v>
      </c>
      <c r="J93" s="92">
        <v>0.99778851773104182</v>
      </c>
      <c r="K93" s="92">
        <v>0.99123596607518627</v>
      </c>
      <c r="L93" s="92">
        <v>0.99941463687716348</v>
      </c>
      <c r="M93" s="93">
        <v>0.97943606960401275</v>
      </c>
    </row>
    <row r="94" spans="1:13" x14ac:dyDescent="0.3">
      <c r="A94" s="17">
        <v>18</v>
      </c>
      <c r="B94" s="91">
        <v>0.98045641094780611</v>
      </c>
      <c r="C94" s="92">
        <v>0.99240635067234617</v>
      </c>
      <c r="D94" s="92">
        <v>0.99923375760935773</v>
      </c>
      <c r="E94" s="92">
        <v>1</v>
      </c>
      <c r="F94" s="92">
        <v>1</v>
      </c>
      <c r="G94" s="92">
        <v>1</v>
      </c>
      <c r="H94" s="92">
        <v>0.98061014354149911</v>
      </c>
      <c r="I94" s="92">
        <v>0.97124039752609659</v>
      </c>
      <c r="J94" s="92">
        <v>0.99778851773104182</v>
      </c>
      <c r="K94" s="92">
        <v>0.99123596607518627</v>
      </c>
      <c r="L94" s="92">
        <v>0.99941463687716348</v>
      </c>
      <c r="M94" s="93">
        <v>0.97943606960401275</v>
      </c>
    </row>
    <row r="95" spans="1:13" x14ac:dyDescent="0.3">
      <c r="A95" s="17">
        <v>17</v>
      </c>
      <c r="B95" s="91">
        <v>0.98045641094780611</v>
      </c>
      <c r="C95" s="92">
        <v>0.989351107875173</v>
      </c>
      <c r="D95" s="92">
        <v>0.99923375760935773</v>
      </c>
      <c r="E95" s="92">
        <v>1</v>
      </c>
      <c r="F95" s="92">
        <v>1</v>
      </c>
      <c r="G95" s="92">
        <v>1</v>
      </c>
      <c r="H95" s="92">
        <v>0.98061014354149911</v>
      </c>
      <c r="I95" s="92">
        <v>0.97124039752609659</v>
      </c>
      <c r="J95" s="92">
        <v>0.99778851773104182</v>
      </c>
      <c r="K95" s="92">
        <v>0.99123596607518627</v>
      </c>
      <c r="L95" s="92">
        <v>0.99941463687716348</v>
      </c>
      <c r="M95" s="93">
        <v>0.97943606960401275</v>
      </c>
    </row>
    <row r="96" spans="1:13" x14ac:dyDescent="0.3">
      <c r="A96" s="17">
        <v>16</v>
      </c>
      <c r="B96" s="91">
        <v>0.98045641094780611</v>
      </c>
      <c r="C96" s="92">
        <v>0.98546907571510445</v>
      </c>
      <c r="D96" s="92">
        <v>0.99923375760935773</v>
      </c>
      <c r="E96" s="92">
        <v>1</v>
      </c>
      <c r="F96" s="92">
        <v>1</v>
      </c>
      <c r="G96" s="92">
        <v>1</v>
      </c>
      <c r="H96" s="92">
        <v>0.98061014354149911</v>
      </c>
      <c r="I96" s="92">
        <v>0.97124039752609659</v>
      </c>
      <c r="J96" s="92">
        <v>0.99778851773104182</v>
      </c>
      <c r="K96" s="92">
        <v>0.99123596607518627</v>
      </c>
      <c r="L96" s="92">
        <v>0.99941463687716348</v>
      </c>
      <c r="M96" s="93">
        <v>0.97943606960401275</v>
      </c>
    </row>
    <row r="97" spans="1:13" x14ac:dyDescent="0.3">
      <c r="A97" s="17">
        <v>15</v>
      </c>
      <c r="B97" s="91">
        <v>0.98045641094780611</v>
      </c>
      <c r="C97" s="92">
        <v>0.98076025419214041</v>
      </c>
      <c r="D97" s="92">
        <v>0.99923375760935773</v>
      </c>
      <c r="E97" s="92">
        <v>1</v>
      </c>
      <c r="F97" s="92">
        <v>1</v>
      </c>
      <c r="G97" s="92">
        <v>1</v>
      </c>
      <c r="H97" s="92">
        <v>0.98061014354149911</v>
      </c>
      <c r="I97" s="92">
        <v>0.97124039752609659</v>
      </c>
      <c r="J97" s="92">
        <v>0.99778851773104182</v>
      </c>
      <c r="K97" s="92">
        <v>0.99123596607518627</v>
      </c>
      <c r="L97" s="92">
        <v>0.99941463687716348</v>
      </c>
      <c r="M97" s="93">
        <v>0.97943606960401275</v>
      </c>
    </row>
    <row r="98" spans="1:13" x14ac:dyDescent="0.3">
      <c r="A98" s="17">
        <v>14</v>
      </c>
      <c r="B98" s="91">
        <v>0.978980027052615</v>
      </c>
      <c r="C98" s="92">
        <v>0.97522464330628089</v>
      </c>
      <c r="D98" s="92">
        <v>0.99923375760935773</v>
      </c>
      <c r="E98" s="92">
        <v>1</v>
      </c>
      <c r="F98" s="92">
        <v>1</v>
      </c>
      <c r="G98" s="92">
        <v>1</v>
      </c>
      <c r="H98" s="92">
        <v>0.98061014354149911</v>
      </c>
      <c r="I98" s="92">
        <v>0.97124039752609659</v>
      </c>
      <c r="J98" s="92">
        <v>0.99778851773104182</v>
      </c>
      <c r="K98" s="92">
        <v>0.99123596607518627</v>
      </c>
      <c r="L98" s="92">
        <v>0.99941463687716348</v>
      </c>
      <c r="M98" s="93">
        <v>0.97943606960401275</v>
      </c>
    </row>
    <row r="99" spans="1:13" x14ac:dyDescent="0.3">
      <c r="A99" s="17">
        <v>13</v>
      </c>
      <c r="B99" s="91">
        <v>0.9755798085412225</v>
      </c>
      <c r="C99" s="92">
        <v>0.968862243057526</v>
      </c>
      <c r="D99" s="92">
        <v>0.99923375760935773</v>
      </c>
      <c r="E99" s="92">
        <v>1</v>
      </c>
      <c r="F99" s="92">
        <v>1</v>
      </c>
      <c r="G99" s="92">
        <v>1</v>
      </c>
      <c r="H99" s="92">
        <v>0.98061014354149911</v>
      </c>
      <c r="I99" s="92">
        <v>0.97124039752609659</v>
      </c>
      <c r="J99" s="92">
        <v>0.99778851773104182</v>
      </c>
      <c r="K99" s="92">
        <v>0.99123596607518627</v>
      </c>
      <c r="L99" s="92">
        <v>0.99941463687716348</v>
      </c>
      <c r="M99" s="93">
        <v>0.97943606960401275</v>
      </c>
    </row>
    <row r="100" spans="1:13" x14ac:dyDescent="0.3">
      <c r="A100" s="17">
        <v>12</v>
      </c>
      <c r="B100" s="91">
        <v>0.97025575541362852</v>
      </c>
      <c r="C100" s="92">
        <v>0.9616730534458755</v>
      </c>
      <c r="D100" s="92">
        <v>0.99923375760935773</v>
      </c>
      <c r="E100" s="92">
        <v>1</v>
      </c>
      <c r="F100" s="92">
        <v>1</v>
      </c>
      <c r="G100" s="92">
        <v>1</v>
      </c>
      <c r="H100" s="92">
        <v>0.98061014354149911</v>
      </c>
      <c r="I100" s="92">
        <v>0.97124039752609659</v>
      </c>
      <c r="J100" s="92">
        <v>0.99745399585780814</v>
      </c>
      <c r="K100" s="92">
        <v>0.99123596607518627</v>
      </c>
      <c r="L100" s="92">
        <v>0.99941463687716348</v>
      </c>
      <c r="M100" s="93">
        <v>0.97943606960401275</v>
      </c>
    </row>
    <row r="101" spans="1:13" x14ac:dyDescent="0.3">
      <c r="A101" s="17">
        <v>11</v>
      </c>
      <c r="B101" s="91">
        <v>0.96300786766983315</v>
      </c>
      <c r="C101" s="92">
        <v>0.95365707447132975</v>
      </c>
      <c r="D101" s="92">
        <v>0.99923375760935773</v>
      </c>
      <c r="E101" s="92">
        <v>1</v>
      </c>
      <c r="F101" s="92">
        <v>1</v>
      </c>
      <c r="G101" s="92">
        <v>1</v>
      </c>
      <c r="H101" s="92">
        <v>0.98061014354149911</v>
      </c>
      <c r="I101" s="92">
        <v>0.97124039752609659</v>
      </c>
      <c r="J101" s="92">
        <v>0.99354555585939708</v>
      </c>
      <c r="K101" s="92">
        <v>0.99123596607518627</v>
      </c>
      <c r="L101" s="92">
        <v>0.99627368084796131</v>
      </c>
      <c r="M101" s="93">
        <v>0.97943606960401275</v>
      </c>
    </row>
    <row r="102" spans="1:13" x14ac:dyDescent="0.3">
      <c r="A102" s="17">
        <v>10</v>
      </c>
      <c r="B102" s="91">
        <v>0.95383614530983629</v>
      </c>
      <c r="C102" s="92">
        <v>0.94481430613388839</v>
      </c>
      <c r="D102" s="92">
        <v>0.99923375760935773</v>
      </c>
      <c r="E102" s="92">
        <v>1</v>
      </c>
      <c r="F102" s="92">
        <v>1</v>
      </c>
      <c r="G102" s="92">
        <v>1</v>
      </c>
      <c r="H102" s="92">
        <v>0.97832106100888649</v>
      </c>
      <c r="I102" s="92">
        <v>0.96705709073798429</v>
      </c>
      <c r="J102" s="92">
        <v>0.98606319773580886</v>
      </c>
      <c r="K102" s="92">
        <v>0.9866178689314351</v>
      </c>
      <c r="L102" s="92">
        <v>0.9875793933295185</v>
      </c>
      <c r="M102" s="93">
        <v>0.97579209230506714</v>
      </c>
    </row>
    <row r="103" spans="1:13" x14ac:dyDescent="0.3">
      <c r="A103" s="17">
        <v>9</v>
      </c>
      <c r="B103" s="91">
        <v>0.94274058833363794</v>
      </c>
      <c r="C103" s="92">
        <v>0.93514474843355166</v>
      </c>
      <c r="D103" s="92">
        <v>0.99148151928277528</v>
      </c>
      <c r="E103" s="92">
        <v>1</v>
      </c>
      <c r="F103" s="92">
        <v>1</v>
      </c>
      <c r="G103" s="92">
        <v>1</v>
      </c>
      <c r="H103" s="92">
        <v>0.97177889122044103</v>
      </c>
      <c r="I103" s="92">
        <v>0.95762568436252471</v>
      </c>
      <c r="J103" s="92">
        <v>0.97500692148704349</v>
      </c>
      <c r="K103" s="92">
        <v>0.97580026858432323</v>
      </c>
      <c r="L103" s="92">
        <v>0.97333177432183515</v>
      </c>
      <c r="M103" s="93">
        <v>0.96718910180565354</v>
      </c>
    </row>
    <row r="104" spans="1:13" x14ac:dyDescent="0.3">
      <c r="A104" s="17">
        <v>8</v>
      </c>
      <c r="B104" s="91">
        <v>0.92972119674123821</v>
      </c>
      <c r="C104" s="92">
        <v>0.92464840137031945</v>
      </c>
      <c r="D104" s="92">
        <v>0.97584176866308114</v>
      </c>
      <c r="E104" s="92">
        <v>1</v>
      </c>
      <c r="F104" s="92">
        <v>0.99878332765223843</v>
      </c>
      <c r="G104" s="92">
        <v>1</v>
      </c>
      <c r="H104" s="92">
        <v>0.9609836341761625</v>
      </c>
      <c r="I104" s="92">
        <v>0.94294617839971784</v>
      </c>
      <c r="J104" s="92">
        <v>0.96037672711310074</v>
      </c>
      <c r="K104" s="92">
        <v>0.95878316503385086</v>
      </c>
      <c r="L104" s="92">
        <v>0.95353082382491128</v>
      </c>
      <c r="M104" s="93">
        <v>0.95362709810577195</v>
      </c>
    </row>
    <row r="105" spans="1:13" x14ac:dyDescent="0.3">
      <c r="A105" s="17">
        <v>7</v>
      </c>
      <c r="B105" s="91">
        <v>0.91477797053263687</v>
      </c>
      <c r="C105" s="92">
        <v>0.91332526494419186</v>
      </c>
      <c r="D105" s="92">
        <v>0.9523145057502751</v>
      </c>
      <c r="E105" s="92">
        <v>0.99877694603689793</v>
      </c>
      <c r="F105" s="92">
        <v>0.98965098359357428</v>
      </c>
      <c r="G105" s="92">
        <v>0.98444169018775163</v>
      </c>
      <c r="H105" s="92">
        <v>0.94593528987605113</v>
      </c>
      <c r="I105" s="92">
        <v>0.92301857284956368</v>
      </c>
      <c r="J105" s="92">
        <v>0.94217261461398072</v>
      </c>
      <c r="K105" s="92">
        <v>0.93556655828001811</v>
      </c>
      <c r="L105" s="92">
        <v>0.92817654183874676</v>
      </c>
      <c r="M105" s="93">
        <v>0.93510608120542216</v>
      </c>
    </row>
    <row r="106" spans="1:13" x14ac:dyDescent="0.3">
      <c r="A106" s="17">
        <v>6</v>
      </c>
      <c r="B106" s="91">
        <v>0.89791090970783416</v>
      </c>
      <c r="C106" s="92">
        <v>0.90117533915516868</v>
      </c>
      <c r="D106" s="92">
        <v>0.92089973054435736</v>
      </c>
      <c r="E106" s="92">
        <v>0.97326289423139833</v>
      </c>
      <c r="F106" s="92">
        <v>0.97677733135168987</v>
      </c>
      <c r="G106" s="92">
        <v>0.95418937812430993</v>
      </c>
      <c r="H106" s="92">
        <v>0.92663385832010703</v>
      </c>
      <c r="I106" s="92">
        <v>0.89784286771206212</v>
      </c>
      <c r="J106" s="92">
        <v>0.92039458398968355</v>
      </c>
      <c r="K106" s="92">
        <v>0.90615044832282488</v>
      </c>
      <c r="L106" s="92">
        <v>0.89726892836334171</v>
      </c>
      <c r="M106" s="93">
        <v>0.91162605110460448</v>
      </c>
    </row>
    <row r="107" spans="1:13" x14ac:dyDescent="0.3">
      <c r="A107" s="17">
        <v>5</v>
      </c>
      <c r="B107" s="91">
        <v>0.87912001426683006</v>
      </c>
      <c r="C107" s="92">
        <v>0.88819862400325023</v>
      </c>
      <c r="D107" s="92">
        <v>0.88159744304532772</v>
      </c>
      <c r="E107" s="92">
        <v>0.93834533469292647</v>
      </c>
      <c r="F107" s="92">
        <v>0.96016237092658541</v>
      </c>
      <c r="G107" s="92">
        <v>0.91419491970888056</v>
      </c>
      <c r="H107" s="92">
        <v>0.90307933950832986</v>
      </c>
      <c r="I107" s="92">
        <v>0.86741906298721339</v>
      </c>
      <c r="J107" s="92">
        <v>0.89504263524020899</v>
      </c>
      <c r="K107" s="92">
        <v>0.87053483516227126</v>
      </c>
      <c r="L107" s="92">
        <v>0.86080798339869613</v>
      </c>
      <c r="M107" s="93">
        <v>0.88318700780331871</v>
      </c>
    </row>
    <row r="108" spans="1:13" x14ac:dyDescent="0.3">
      <c r="A108" s="17">
        <v>4</v>
      </c>
      <c r="B108" s="91">
        <v>0.85840528420962436</v>
      </c>
      <c r="C108" s="92">
        <v>0.87439511948843618</v>
      </c>
      <c r="D108" s="92">
        <v>0.83440764325318639</v>
      </c>
      <c r="E108" s="92">
        <v>0.89402426742148244</v>
      </c>
      <c r="F108" s="92">
        <v>0.93980610231826078</v>
      </c>
      <c r="G108" s="92">
        <v>0.86445831494146386</v>
      </c>
      <c r="H108" s="92">
        <v>0.87527173344071973</v>
      </c>
      <c r="I108" s="92">
        <v>0.83174715867501725</v>
      </c>
      <c r="J108" s="92">
        <v>0.86611676836555729</v>
      </c>
      <c r="K108" s="92">
        <v>0.82871971879835715</v>
      </c>
      <c r="L108" s="92">
        <v>0.81879370694480991</v>
      </c>
      <c r="M108" s="93">
        <v>0.84978895130156484</v>
      </c>
    </row>
    <row r="109" spans="1:13" x14ac:dyDescent="0.3">
      <c r="A109" s="17">
        <v>3</v>
      </c>
      <c r="B109" s="91">
        <v>0.83576671953621728</v>
      </c>
      <c r="C109" s="92">
        <v>0.85976482561072676</v>
      </c>
      <c r="D109" s="92">
        <v>0.77933033116793338</v>
      </c>
      <c r="E109" s="92">
        <v>0.84029969241706604</v>
      </c>
      <c r="F109" s="92">
        <v>0.915708525526716</v>
      </c>
      <c r="G109" s="92">
        <v>0.8049795638220596</v>
      </c>
      <c r="H109" s="92">
        <v>0.84321104011727677</v>
      </c>
      <c r="I109" s="92">
        <v>0.79082715477547383</v>
      </c>
      <c r="J109" s="92">
        <v>0.83361698336572831</v>
      </c>
      <c r="K109" s="92">
        <v>0.78070509923108256</v>
      </c>
      <c r="L109" s="92">
        <v>0.77122609900168315</v>
      </c>
      <c r="M109" s="93">
        <v>0.81143188159934299</v>
      </c>
    </row>
    <row r="110" spans="1:13" x14ac:dyDescent="0.3">
      <c r="A110" s="17">
        <v>2</v>
      </c>
      <c r="B110" s="91">
        <v>0.81120432024660882</v>
      </c>
      <c r="C110" s="92">
        <v>0.84430774237012185</v>
      </c>
      <c r="D110" s="92">
        <v>0.71636550678956845</v>
      </c>
      <c r="E110" s="92">
        <v>0.77717160967967747</v>
      </c>
      <c r="F110" s="92">
        <v>0.88786964055195106</v>
      </c>
      <c r="G110" s="92">
        <v>0.73575866635066789</v>
      </c>
      <c r="H110" s="92">
        <v>0.80689725953800095</v>
      </c>
      <c r="I110" s="92">
        <v>0.74465905128858312</v>
      </c>
      <c r="J110" s="92">
        <v>0.79754328024072207</v>
      </c>
      <c r="K110" s="92">
        <v>0.72649097646044747</v>
      </c>
      <c r="L110" s="92">
        <v>0.71810515956931575</v>
      </c>
      <c r="M110" s="93">
        <v>0.76811579869665303</v>
      </c>
    </row>
    <row r="111" spans="1:13" x14ac:dyDescent="0.3">
      <c r="A111" s="17">
        <v>1</v>
      </c>
      <c r="B111" s="94">
        <v>0.78471808634079876</v>
      </c>
      <c r="C111" s="95">
        <v>0.82802386976662146</v>
      </c>
      <c r="D111" s="95">
        <v>0.64551317011809173</v>
      </c>
      <c r="E111" s="95">
        <v>0.70464001920931674</v>
      </c>
      <c r="F111" s="95">
        <v>0.85628944739396584</v>
      </c>
      <c r="G111" s="95">
        <v>0.65679562252728863</v>
      </c>
      <c r="H111" s="95">
        <v>0.76633039170289219</v>
      </c>
      <c r="I111" s="95">
        <v>0.69324284821434512</v>
      </c>
      <c r="J111" s="95">
        <v>0.75789565899053857</v>
      </c>
      <c r="K111" s="95">
        <v>0.66607735048645189</v>
      </c>
      <c r="L111" s="95">
        <v>0.65943088864770782</v>
      </c>
      <c r="M111" s="96">
        <v>0.71984070259349509</v>
      </c>
    </row>
    <row r="112" spans="1:1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16" t="s">
        <v>44</v>
      </c>
      <c r="B113" s="18">
        <v>4</v>
      </c>
      <c r="C113" s="18">
        <v>5</v>
      </c>
      <c r="D113" s="18">
        <v>6</v>
      </c>
      <c r="E113" s="18">
        <v>7</v>
      </c>
      <c r="F113" s="18">
        <v>8</v>
      </c>
      <c r="G113" s="18">
        <v>9</v>
      </c>
      <c r="H113" s="18">
        <v>10</v>
      </c>
      <c r="I113" s="18">
        <v>11</v>
      </c>
      <c r="J113" s="18">
        <v>12</v>
      </c>
      <c r="K113" s="18">
        <v>1</v>
      </c>
      <c r="L113" s="18">
        <v>2</v>
      </c>
      <c r="M113" s="18">
        <v>3</v>
      </c>
    </row>
    <row r="114" spans="1:13" x14ac:dyDescent="0.3">
      <c r="A114" s="17">
        <v>20</v>
      </c>
      <c r="B114" s="98">
        <v>0.96743667937353939</v>
      </c>
      <c r="C114" s="99">
        <v>0.96312044231465799</v>
      </c>
      <c r="D114" s="99">
        <v>1</v>
      </c>
      <c r="E114" s="99">
        <v>1</v>
      </c>
      <c r="F114" s="99">
        <v>1</v>
      </c>
      <c r="G114" s="99">
        <v>1</v>
      </c>
      <c r="H114" s="99">
        <v>0.98973945144783837</v>
      </c>
      <c r="I114" s="99">
        <v>0.97561101330999533</v>
      </c>
      <c r="J114" s="99">
        <v>0.99633389032724795</v>
      </c>
      <c r="K114" s="99">
        <v>0.99054727385229902</v>
      </c>
      <c r="L114" s="99">
        <v>0.99972388588147243</v>
      </c>
      <c r="M114" s="100">
        <v>0.98258088651766695</v>
      </c>
    </row>
    <row r="115" spans="1:13" x14ac:dyDescent="0.3">
      <c r="A115" s="17">
        <v>19</v>
      </c>
      <c r="B115" s="91">
        <v>0.96743667937353939</v>
      </c>
      <c r="C115" s="92">
        <v>0.96312044231465799</v>
      </c>
      <c r="D115" s="92">
        <v>1</v>
      </c>
      <c r="E115" s="92">
        <v>1</v>
      </c>
      <c r="F115" s="92">
        <v>1</v>
      </c>
      <c r="G115" s="92">
        <v>1</v>
      </c>
      <c r="H115" s="92">
        <v>0.98973945144783837</v>
      </c>
      <c r="I115" s="92">
        <v>0.97561101330999533</v>
      </c>
      <c r="J115" s="92">
        <v>0.99633389032724795</v>
      </c>
      <c r="K115" s="92">
        <v>0.99054727385229902</v>
      </c>
      <c r="L115" s="92">
        <v>0.99972388588147243</v>
      </c>
      <c r="M115" s="93">
        <v>0.98258088651766695</v>
      </c>
    </row>
    <row r="116" spans="1:13" x14ac:dyDescent="0.3">
      <c r="A116" s="17">
        <v>18</v>
      </c>
      <c r="B116" s="91">
        <v>0.96743667937353939</v>
      </c>
      <c r="C116" s="92">
        <v>0.96312044231465799</v>
      </c>
      <c r="D116" s="92">
        <v>1</v>
      </c>
      <c r="E116" s="92">
        <v>1</v>
      </c>
      <c r="F116" s="92">
        <v>1</v>
      </c>
      <c r="G116" s="92">
        <v>1</v>
      </c>
      <c r="H116" s="92">
        <v>0.98973945144783837</v>
      </c>
      <c r="I116" s="92">
        <v>0.97561101330999533</v>
      </c>
      <c r="J116" s="92">
        <v>0.99633389032724795</v>
      </c>
      <c r="K116" s="92">
        <v>0.99054727385229902</v>
      </c>
      <c r="L116" s="92">
        <v>0.99972388588147243</v>
      </c>
      <c r="M116" s="93">
        <v>0.98258088651766695</v>
      </c>
    </row>
    <row r="117" spans="1:13" x14ac:dyDescent="0.3">
      <c r="A117" s="17">
        <v>17</v>
      </c>
      <c r="B117" s="91">
        <v>0.96743667937353939</v>
      </c>
      <c r="C117" s="92">
        <v>0.96312044231465799</v>
      </c>
      <c r="D117" s="92">
        <v>1</v>
      </c>
      <c r="E117" s="92">
        <v>1</v>
      </c>
      <c r="F117" s="92">
        <v>1</v>
      </c>
      <c r="G117" s="92">
        <v>1</v>
      </c>
      <c r="H117" s="92">
        <v>0.98973945144783837</v>
      </c>
      <c r="I117" s="92">
        <v>0.97561101330999533</v>
      </c>
      <c r="J117" s="92">
        <v>0.99633389032724795</v>
      </c>
      <c r="K117" s="92">
        <v>0.99054727385229902</v>
      </c>
      <c r="L117" s="92">
        <v>0.99972388588147243</v>
      </c>
      <c r="M117" s="93">
        <v>0.98258088651766695</v>
      </c>
    </row>
    <row r="118" spans="1:13" x14ac:dyDescent="0.3">
      <c r="A118" s="17">
        <v>16</v>
      </c>
      <c r="B118" s="91">
        <v>0.96743667937353939</v>
      </c>
      <c r="C118" s="92">
        <v>0.96312044231465799</v>
      </c>
      <c r="D118" s="92">
        <v>1</v>
      </c>
      <c r="E118" s="92">
        <v>1</v>
      </c>
      <c r="F118" s="92">
        <v>1</v>
      </c>
      <c r="G118" s="92">
        <v>1</v>
      </c>
      <c r="H118" s="92">
        <v>0.98973945144783837</v>
      </c>
      <c r="I118" s="92">
        <v>0.97561101330999533</v>
      </c>
      <c r="J118" s="92">
        <v>0.99633389032724795</v>
      </c>
      <c r="K118" s="92">
        <v>0.99054727385229902</v>
      </c>
      <c r="L118" s="92">
        <v>0.99972388588147243</v>
      </c>
      <c r="M118" s="93">
        <v>0.98258088651766695</v>
      </c>
    </row>
    <row r="119" spans="1:13" x14ac:dyDescent="0.3">
      <c r="A119" s="17">
        <v>15</v>
      </c>
      <c r="B119" s="91">
        <v>0.96743667937353939</v>
      </c>
      <c r="C119" s="92">
        <v>0.96312044231465799</v>
      </c>
      <c r="D119" s="92">
        <v>1</v>
      </c>
      <c r="E119" s="92">
        <v>1</v>
      </c>
      <c r="F119" s="92">
        <v>1</v>
      </c>
      <c r="G119" s="92">
        <v>1</v>
      </c>
      <c r="H119" s="92">
        <v>0.98973945144783837</v>
      </c>
      <c r="I119" s="92">
        <v>0.97561101330999533</v>
      </c>
      <c r="J119" s="92">
        <v>0.99633389032724795</v>
      </c>
      <c r="K119" s="92">
        <v>0.99054727385229902</v>
      </c>
      <c r="L119" s="92">
        <v>0.99972388588147243</v>
      </c>
      <c r="M119" s="93">
        <v>0.98258088651766695</v>
      </c>
    </row>
    <row r="120" spans="1:13" x14ac:dyDescent="0.3">
      <c r="A120" s="17">
        <v>14</v>
      </c>
      <c r="B120" s="91">
        <v>0.96743667937353939</v>
      </c>
      <c r="C120" s="92">
        <v>0.96312044231465799</v>
      </c>
      <c r="D120" s="92">
        <v>1</v>
      </c>
      <c r="E120" s="92">
        <v>1</v>
      </c>
      <c r="F120" s="92">
        <v>1</v>
      </c>
      <c r="G120" s="92">
        <v>1</v>
      </c>
      <c r="H120" s="92">
        <v>0.98973945144783837</v>
      </c>
      <c r="I120" s="92">
        <v>0.97561101330999533</v>
      </c>
      <c r="J120" s="92">
        <v>0.99633389032724795</v>
      </c>
      <c r="K120" s="92">
        <v>0.99054727385229902</v>
      </c>
      <c r="L120" s="92">
        <v>0.99972388588147243</v>
      </c>
      <c r="M120" s="93">
        <v>0.98258088651766695</v>
      </c>
    </row>
    <row r="121" spans="1:13" x14ac:dyDescent="0.3">
      <c r="A121" s="17">
        <v>13</v>
      </c>
      <c r="B121" s="91">
        <v>0.96743667937353939</v>
      </c>
      <c r="C121" s="92">
        <v>0.96312044231465799</v>
      </c>
      <c r="D121" s="92">
        <v>1</v>
      </c>
      <c r="E121" s="92">
        <v>1</v>
      </c>
      <c r="F121" s="92">
        <v>1</v>
      </c>
      <c r="G121" s="92">
        <v>1</v>
      </c>
      <c r="H121" s="92">
        <v>0.98973945144783837</v>
      </c>
      <c r="I121" s="92">
        <v>0.97561101330999533</v>
      </c>
      <c r="J121" s="92">
        <v>0.99633389032724795</v>
      </c>
      <c r="K121" s="92">
        <v>0.99054727385229902</v>
      </c>
      <c r="L121" s="92">
        <v>0.99972388588147243</v>
      </c>
      <c r="M121" s="93">
        <v>0.98258088651766695</v>
      </c>
    </row>
    <row r="122" spans="1:13" x14ac:dyDescent="0.3">
      <c r="A122" s="17">
        <v>12</v>
      </c>
      <c r="B122" s="91">
        <v>0.96743667937353939</v>
      </c>
      <c r="C122" s="92">
        <v>0.96312044231465799</v>
      </c>
      <c r="D122" s="92">
        <v>1</v>
      </c>
      <c r="E122" s="92">
        <v>1</v>
      </c>
      <c r="F122" s="92">
        <v>1</v>
      </c>
      <c r="G122" s="92">
        <v>1</v>
      </c>
      <c r="H122" s="92">
        <v>0.98973945144783837</v>
      </c>
      <c r="I122" s="92">
        <v>0.97561101330999533</v>
      </c>
      <c r="J122" s="92">
        <v>0.99633389032724795</v>
      </c>
      <c r="K122" s="92">
        <v>0.99054727385229902</v>
      </c>
      <c r="L122" s="92">
        <v>0.99972388588147243</v>
      </c>
      <c r="M122" s="93">
        <v>0.98258088651766695</v>
      </c>
    </row>
    <row r="123" spans="1:13" x14ac:dyDescent="0.3">
      <c r="A123" s="17">
        <v>11</v>
      </c>
      <c r="B123" s="91">
        <v>0.96743667937353939</v>
      </c>
      <c r="C123" s="92">
        <v>0.96312044231465799</v>
      </c>
      <c r="D123" s="92">
        <v>1</v>
      </c>
      <c r="E123" s="92">
        <v>1</v>
      </c>
      <c r="F123" s="92">
        <v>1</v>
      </c>
      <c r="G123" s="92">
        <v>1</v>
      </c>
      <c r="H123" s="92">
        <v>0.98973945144783837</v>
      </c>
      <c r="I123" s="92">
        <v>0.97561101330999533</v>
      </c>
      <c r="J123" s="92">
        <v>0.99633389032724795</v>
      </c>
      <c r="K123" s="92">
        <v>0.98700307114111607</v>
      </c>
      <c r="L123" s="92">
        <v>0.99972388588147243</v>
      </c>
      <c r="M123" s="93">
        <v>0.98258088651766695</v>
      </c>
    </row>
    <row r="124" spans="1:13" x14ac:dyDescent="0.3">
      <c r="A124" s="17">
        <v>10</v>
      </c>
      <c r="B124" s="91">
        <v>0.96567236417057645</v>
      </c>
      <c r="C124" s="92">
        <v>0.96312044231465799</v>
      </c>
      <c r="D124" s="92">
        <v>1</v>
      </c>
      <c r="E124" s="92">
        <v>1</v>
      </c>
      <c r="F124" s="92">
        <v>1</v>
      </c>
      <c r="G124" s="92">
        <v>1</v>
      </c>
      <c r="H124" s="92">
        <v>0.98973945144783837</v>
      </c>
      <c r="I124" s="92">
        <v>0.97561101330999533</v>
      </c>
      <c r="J124" s="92">
        <v>0.993810543172023</v>
      </c>
      <c r="K124" s="92">
        <v>0.97322025599395279</v>
      </c>
      <c r="L124" s="92">
        <v>0.99533647435861894</v>
      </c>
      <c r="M124" s="93">
        <v>0.98215246661570821</v>
      </c>
    </row>
    <row r="125" spans="1:13" x14ac:dyDescent="0.3">
      <c r="A125" s="17">
        <v>9</v>
      </c>
      <c r="B125" s="91">
        <v>0.95658475862072634</v>
      </c>
      <c r="C125" s="92">
        <v>0.95435546112472514</v>
      </c>
      <c r="D125" s="92">
        <v>1</v>
      </c>
      <c r="E125" s="92">
        <v>1</v>
      </c>
      <c r="F125" s="92">
        <v>1</v>
      </c>
      <c r="G125" s="92">
        <v>1</v>
      </c>
      <c r="H125" s="92">
        <v>0.98561800786972276</v>
      </c>
      <c r="I125" s="92">
        <v>0.96761812736915087</v>
      </c>
      <c r="J125" s="92">
        <v>0.983771522707376</v>
      </c>
      <c r="K125" s="92">
        <v>0.94919882841080938</v>
      </c>
      <c r="L125" s="92">
        <v>0.98158506663457279</v>
      </c>
      <c r="M125" s="93">
        <v>0.97315738767334981</v>
      </c>
    </row>
    <row r="126" spans="1:13" x14ac:dyDescent="0.3">
      <c r="A126" s="17">
        <v>8</v>
      </c>
      <c r="B126" s="91">
        <v>0.94017386272398895</v>
      </c>
      <c r="C126" s="92">
        <v>0.9352751586231578</v>
      </c>
      <c r="D126" s="92">
        <v>0.98558825629497093</v>
      </c>
      <c r="E126" s="92">
        <v>1</v>
      </c>
      <c r="F126" s="92">
        <v>1</v>
      </c>
      <c r="G126" s="92">
        <v>1</v>
      </c>
      <c r="H126" s="92">
        <v>0.97204576597262338</v>
      </c>
      <c r="I126" s="92">
        <v>0.95039847260358412</v>
      </c>
      <c r="J126" s="92">
        <v>0.96621682893330685</v>
      </c>
      <c r="K126" s="92">
        <v>0.91493878839168585</v>
      </c>
      <c r="L126" s="92">
        <v>0.95846966270933442</v>
      </c>
      <c r="M126" s="93">
        <v>0.95559564969059152</v>
      </c>
    </row>
    <row r="127" spans="1:13" x14ac:dyDescent="0.3">
      <c r="A127" s="17">
        <v>7</v>
      </c>
      <c r="B127" s="91">
        <v>0.9164396764803644</v>
      </c>
      <c r="C127" s="92">
        <v>0.90587953480995598</v>
      </c>
      <c r="D127" s="92">
        <v>0.94979554223858931</v>
      </c>
      <c r="E127" s="92">
        <v>1</v>
      </c>
      <c r="F127" s="92">
        <v>0.99485728201454127</v>
      </c>
      <c r="G127" s="92">
        <v>0.98134817471265001</v>
      </c>
      <c r="H127" s="92">
        <v>0.94902272575654001</v>
      </c>
      <c r="I127" s="92">
        <v>0.92395204901329508</v>
      </c>
      <c r="J127" s="92">
        <v>0.94114646184981576</v>
      </c>
      <c r="K127" s="92">
        <v>0.87044013593658232</v>
      </c>
      <c r="L127" s="92">
        <v>0.9259902625829034</v>
      </c>
      <c r="M127" s="93">
        <v>0.92946725266743357</v>
      </c>
    </row>
    <row r="128" spans="1:13" x14ac:dyDescent="0.3">
      <c r="A128" s="17">
        <v>6</v>
      </c>
      <c r="B128" s="91">
        <v>0.88538219988985278</v>
      </c>
      <c r="C128" s="92">
        <v>0.86616858968511923</v>
      </c>
      <c r="D128" s="92">
        <v>0.89927829707057283</v>
      </c>
      <c r="E128" s="92">
        <v>0.96229460614953</v>
      </c>
      <c r="F128" s="92">
        <v>0.95039010825241199</v>
      </c>
      <c r="G128" s="92">
        <v>0.93718942304746311</v>
      </c>
      <c r="H128" s="92">
        <v>0.91654888722147265</v>
      </c>
      <c r="I128" s="92">
        <v>0.88827885659828398</v>
      </c>
      <c r="J128" s="92">
        <v>0.90856042145690252</v>
      </c>
      <c r="K128" s="92">
        <v>0.81570287104549843</v>
      </c>
      <c r="L128" s="92">
        <v>0.88414686625527983</v>
      </c>
      <c r="M128" s="93">
        <v>0.89477219660387575</v>
      </c>
    </row>
    <row r="129" spans="1:13" x14ac:dyDescent="0.3">
      <c r="A129" s="17">
        <v>5</v>
      </c>
      <c r="B129" s="91">
        <v>0.84700143295245378</v>
      </c>
      <c r="C129" s="92">
        <v>0.81614232324864799</v>
      </c>
      <c r="D129" s="92">
        <v>0.83403652079092194</v>
      </c>
      <c r="E129" s="92">
        <v>0.90983939993802565</v>
      </c>
      <c r="F129" s="92">
        <v>0.88991991424018513</v>
      </c>
      <c r="G129" s="92">
        <v>0.87838911375358797</v>
      </c>
      <c r="H129" s="92">
        <v>0.87462425036742153</v>
      </c>
      <c r="I129" s="92">
        <v>0.84337889535855071</v>
      </c>
      <c r="J129" s="92">
        <v>0.86845870775456713</v>
      </c>
      <c r="K129" s="92">
        <v>0.75072699371843465</v>
      </c>
      <c r="L129" s="92">
        <v>0.83293947372646393</v>
      </c>
      <c r="M129" s="93">
        <v>0.85151048149991793</v>
      </c>
    </row>
    <row r="130" spans="1:13" x14ac:dyDescent="0.3">
      <c r="A130" s="17">
        <v>4</v>
      </c>
      <c r="B130" s="91">
        <v>0.80129737566816761</v>
      </c>
      <c r="C130" s="92">
        <v>0.75580073550054205</v>
      </c>
      <c r="D130" s="92">
        <v>0.75407021339963665</v>
      </c>
      <c r="E130" s="92">
        <v>0.84316381867120049</v>
      </c>
      <c r="F130" s="92">
        <v>0.81344669997786112</v>
      </c>
      <c r="G130" s="92">
        <v>0.80494724683102448</v>
      </c>
      <c r="H130" s="92">
        <v>0.82324881519438642</v>
      </c>
      <c r="I130" s="92">
        <v>0.78925216529409514</v>
      </c>
      <c r="J130" s="92">
        <v>0.82084132074280958</v>
      </c>
      <c r="K130" s="92">
        <v>0.67551250395539064</v>
      </c>
      <c r="L130" s="92">
        <v>0.77236808499645537</v>
      </c>
      <c r="M130" s="93">
        <v>0.79968210735556056</v>
      </c>
    </row>
    <row r="131" spans="1:13" x14ac:dyDescent="0.3">
      <c r="A131" s="17">
        <v>3</v>
      </c>
      <c r="B131" s="91">
        <v>0.74827002803699427</v>
      </c>
      <c r="C131" s="92">
        <v>0.68514382644080141</v>
      </c>
      <c r="D131" s="92">
        <v>0.6593793748967165</v>
      </c>
      <c r="E131" s="92">
        <v>0.7622678623490543</v>
      </c>
      <c r="F131" s="92">
        <v>0.72097046546543986</v>
      </c>
      <c r="G131" s="92">
        <v>0.71686382227977274</v>
      </c>
      <c r="H131" s="92">
        <v>0.76242258170236732</v>
      </c>
      <c r="I131" s="92">
        <v>0.72589866640491751</v>
      </c>
      <c r="J131" s="92">
        <v>0.76570826042163009</v>
      </c>
      <c r="K131" s="92">
        <v>0.59005940175636651</v>
      </c>
      <c r="L131" s="92">
        <v>0.70243270006525427</v>
      </c>
      <c r="M131" s="93">
        <v>0.7392870741708033</v>
      </c>
    </row>
    <row r="132" spans="1:13" x14ac:dyDescent="0.3">
      <c r="A132" s="17">
        <v>2</v>
      </c>
      <c r="B132" s="91">
        <v>0.68791939005893377</v>
      </c>
      <c r="C132" s="92">
        <v>0.60417159606942594</v>
      </c>
      <c r="D132" s="92">
        <v>0.54996400528216172</v>
      </c>
      <c r="E132" s="92">
        <v>0.66715153097158697</v>
      </c>
      <c r="F132" s="92">
        <v>0.61249121070292123</v>
      </c>
      <c r="G132" s="92">
        <v>0.61413884009983266</v>
      </c>
      <c r="H132" s="92">
        <v>0.69214554989136445</v>
      </c>
      <c r="I132" s="92">
        <v>0.6533183986910176</v>
      </c>
      <c r="J132" s="92">
        <v>0.70305952679102846</v>
      </c>
      <c r="K132" s="92">
        <v>0.4943676871213622</v>
      </c>
      <c r="L132" s="92">
        <v>0.62313331893286072</v>
      </c>
      <c r="M132" s="93">
        <v>0.67032538194564628</v>
      </c>
    </row>
    <row r="133" spans="1:13" x14ac:dyDescent="0.3">
      <c r="A133" s="17">
        <v>1</v>
      </c>
      <c r="B133" s="94">
        <v>0.62024546173398609</v>
      </c>
      <c r="C133" s="95">
        <v>0.51288404438641599</v>
      </c>
      <c r="D133" s="95">
        <v>0.4258241045559723</v>
      </c>
      <c r="E133" s="95">
        <v>0.55781482453879871</v>
      </c>
      <c r="F133" s="95">
        <v>0.48800893569030518</v>
      </c>
      <c r="G133" s="95">
        <v>0.49677230029120423</v>
      </c>
      <c r="H133" s="95">
        <v>0.61241771976137771</v>
      </c>
      <c r="I133" s="95">
        <v>0.57151136215239551</v>
      </c>
      <c r="J133" s="95">
        <v>0.63289511985100477</v>
      </c>
      <c r="K133" s="95">
        <v>0.38843736005037782</v>
      </c>
      <c r="L133" s="95">
        <v>0.53446994159927474</v>
      </c>
      <c r="M133" s="96">
        <v>0.59279703068008949</v>
      </c>
    </row>
    <row r="134" spans="1:13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16" t="s">
        <v>45</v>
      </c>
      <c r="B135" s="18">
        <v>4</v>
      </c>
      <c r="C135" s="18">
        <v>5</v>
      </c>
      <c r="D135" s="18">
        <v>6</v>
      </c>
      <c r="E135" s="18">
        <v>7</v>
      </c>
      <c r="F135" s="18">
        <v>8</v>
      </c>
      <c r="G135" s="18">
        <v>9</v>
      </c>
      <c r="H135" s="18">
        <v>10</v>
      </c>
      <c r="I135" s="18">
        <v>11</v>
      </c>
      <c r="J135" s="18">
        <v>12</v>
      </c>
      <c r="K135" s="18">
        <v>1</v>
      </c>
      <c r="L135" s="18">
        <v>2</v>
      </c>
      <c r="M135" s="18">
        <v>3</v>
      </c>
    </row>
    <row r="136" spans="1:13" x14ac:dyDescent="0.3">
      <c r="A136" s="17">
        <v>20</v>
      </c>
      <c r="B136" s="98">
        <v>0.97258755726420953</v>
      </c>
      <c r="C136" s="99">
        <v>0.96056891312074133</v>
      </c>
      <c r="D136" s="99">
        <v>1</v>
      </c>
      <c r="E136" s="99">
        <v>1</v>
      </c>
      <c r="F136" s="99">
        <v>1</v>
      </c>
      <c r="G136" s="99">
        <v>1</v>
      </c>
      <c r="H136" s="99">
        <v>0.98115002802684115</v>
      </c>
      <c r="I136" s="99">
        <v>0.97077371051772854</v>
      </c>
      <c r="J136" s="99">
        <v>0.99630052407517389</v>
      </c>
      <c r="K136" s="99">
        <v>0.99294270394087003</v>
      </c>
      <c r="L136" s="99">
        <v>0.99851741531018545</v>
      </c>
      <c r="M136" s="100">
        <v>0.98035062396968764</v>
      </c>
    </row>
    <row r="137" spans="1:13" x14ac:dyDescent="0.3">
      <c r="A137" s="17">
        <v>19</v>
      </c>
      <c r="B137" s="91">
        <v>0.97258755726420953</v>
      </c>
      <c r="C137" s="92">
        <v>0.96056891312074133</v>
      </c>
      <c r="D137" s="92">
        <v>1</v>
      </c>
      <c r="E137" s="92">
        <v>1</v>
      </c>
      <c r="F137" s="92">
        <v>1</v>
      </c>
      <c r="G137" s="92">
        <v>1</v>
      </c>
      <c r="H137" s="92">
        <v>0.98115002802684115</v>
      </c>
      <c r="I137" s="92">
        <v>0.97077371051772854</v>
      </c>
      <c r="J137" s="92">
        <v>0.99630052407517389</v>
      </c>
      <c r="K137" s="92">
        <v>0.99294270394087003</v>
      </c>
      <c r="L137" s="92">
        <v>0.99851741531018545</v>
      </c>
      <c r="M137" s="93">
        <v>0.98035062396968764</v>
      </c>
    </row>
    <row r="138" spans="1:13" x14ac:dyDescent="0.3">
      <c r="A138" s="17">
        <v>18</v>
      </c>
      <c r="B138" s="91">
        <v>0.97258755726420953</v>
      </c>
      <c r="C138" s="92">
        <v>0.96056891312074133</v>
      </c>
      <c r="D138" s="92">
        <v>1</v>
      </c>
      <c r="E138" s="92">
        <v>1</v>
      </c>
      <c r="F138" s="92">
        <v>1</v>
      </c>
      <c r="G138" s="92">
        <v>1</v>
      </c>
      <c r="H138" s="92">
        <v>0.98115002802684115</v>
      </c>
      <c r="I138" s="92">
        <v>0.97077371051772854</v>
      </c>
      <c r="J138" s="92">
        <v>0.99630052407517389</v>
      </c>
      <c r="K138" s="92">
        <v>0.99294270394087003</v>
      </c>
      <c r="L138" s="92">
        <v>0.99851741531018545</v>
      </c>
      <c r="M138" s="93">
        <v>0.98035062396968764</v>
      </c>
    </row>
    <row r="139" spans="1:13" x14ac:dyDescent="0.3">
      <c r="A139" s="17">
        <v>17</v>
      </c>
      <c r="B139" s="91">
        <v>0.97258755726420953</v>
      </c>
      <c r="C139" s="92">
        <v>0.96056891312074133</v>
      </c>
      <c r="D139" s="92">
        <v>1</v>
      </c>
      <c r="E139" s="92">
        <v>1</v>
      </c>
      <c r="F139" s="92">
        <v>1</v>
      </c>
      <c r="G139" s="92">
        <v>1</v>
      </c>
      <c r="H139" s="92">
        <v>0.98115002802684115</v>
      </c>
      <c r="I139" s="92">
        <v>0.97077371051772854</v>
      </c>
      <c r="J139" s="92">
        <v>0.99630052407517389</v>
      </c>
      <c r="K139" s="92">
        <v>0.99294270394087003</v>
      </c>
      <c r="L139" s="92">
        <v>0.99851741531018545</v>
      </c>
      <c r="M139" s="93">
        <v>0.98035062396968764</v>
      </c>
    </row>
    <row r="140" spans="1:13" x14ac:dyDescent="0.3">
      <c r="A140" s="17">
        <v>16</v>
      </c>
      <c r="B140" s="91">
        <v>0.97258755726420953</v>
      </c>
      <c r="C140" s="92">
        <v>0.96056891312074133</v>
      </c>
      <c r="D140" s="92">
        <v>1</v>
      </c>
      <c r="E140" s="92">
        <v>1</v>
      </c>
      <c r="F140" s="92">
        <v>1</v>
      </c>
      <c r="G140" s="92">
        <v>1</v>
      </c>
      <c r="H140" s="92">
        <v>0.98115002802684115</v>
      </c>
      <c r="I140" s="92">
        <v>0.97077371051772854</v>
      </c>
      <c r="J140" s="92">
        <v>0.99630052407517389</v>
      </c>
      <c r="K140" s="92">
        <v>0.99294270394087003</v>
      </c>
      <c r="L140" s="92">
        <v>0.99851741531018545</v>
      </c>
      <c r="M140" s="93">
        <v>0.98035062396968764</v>
      </c>
    </row>
    <row r="141" spans="1:13" x14ac:dyDescent="0.3">
      <c r="A141" s="17">
        <v>15</v>
      </c>
      <c r="B141" s="91">
        <v>0.97258755726420953</v>
      </c>
      <c r="C141" s="92">
        <v>0.96056891312074133</v>
      </c>
      <c r="D141" s="92">
        <v>1</v>
      </c>
      <c r="E141" s="92">
        <v>1</v>
      </c>
      <c r="F141" s="92">
        <v>1</v>
      </c>
      <c r="G141" s="92">
        <v>1</v>
      </c>
      <c r="H141" s="92">
        <v>0.98115002802684115</v>
      </c>
      <c r="I141" s="92">
        <v>0.97077371051772854</v>
      </c>
      <c r="J141" s="92">
        <v>0.99630052407517389</v>
      </c>
      <c r="K141" s="92">
        <v>0.99294270394087003</v>
      </c>
      <c r="L141" s="92">
        <v>0.99851741531018545</v>
      </c>
      <c r="M141" s="93">
        <v>0.98035062396968764</v>
      </c>
    </row>
    <row r="142" spans="1:13" x14ac:dyDescent="0.3">
      <c r="A142" s="17">
        <v>14</v>
      </c>
      <c r="B142" s="91">
        <v>0.97258755726420953</v>
      </c>
      <c r="C142" s="92">
        <v>0.96056891312074133</v>
      </c>
      <c r="D142" s="92">
        <v>1</v>
      </c>
      <c r="E142" s="92">
        <v>1</v>
      </c>
      <c r="F142" s="92">
        <v>1</v>
      </c>
      <c r="G142" s="92">
        <v>1</v>
      </c>
      <c r="H142" s="92">
        <v>0.98115002802684115</v>
      </c>
      <c r="I142" s="92">
        <v>0.97077371051772854</v>
      </c>
      <c r="J142" s="92">
        <v>0.99630052407517389</v>
      </c>
      <c r="K142" s="92">
        <v>0.99294270394087003</v>
      </c>
      <c r="L142" s="92">
        <v>0.99851741531018545</v>
      </c>
      <c r="M142" s="93">
        <v>0.98035062396968764</v>
      </c>
    </row>
    <row r="143" spans="1:13" x14ac:dyDescent="0.3">
      <c r="A143" s="17">
        <v>13</v>
      </c>
      <c r="B143" s="91">
        <v>0.97225718013260365</v>
      </c>
      <c r="C143" s="92">
        <v>0.96056891312074133</v>
      </c>
      <c r="D143" s="92">
        <v>1</v>
      </c>
      <c r="E143" s="92">
        <v>1</v>
      </c>
      <c r="F143" s="92">
        <v>1</v>
      </c>
      <c r="G143" s="92">
        <v>1</v>
      </c>
      <c r="H143" s="92">
        <v>0.98115002802684115</v>
      </c>
      <c r="I143" s="92">
        <v>0.97077371051772854</v>
      </c>
      <c r="J143" s="92">
        <v>0.99630052407517389</v>
      </c>
      <c r="K143" s="92">
        <v>0.99294270394087003</v>
      </c>
      <c r="L143" s="92">
        <v>0.99851741531018545</v>
      </c>
      <c r="M143" s="93">
        <v>0.98035062396968764</v>
      </c>
    </row>
    <row r="144" spans="1:13" x14ac:dyDescent="0.3">
      <c r="A144" s="17">
        <v>12</v>
      </c>
      <c r="B144" s="91">
        <v>0.96934005635551701</v>
      </c>
      <c r="C144" s="92">
        <v>0.95846056367553367</v>
      </c>
      <c r="D144" s="92">
        <v>1</v>
      </c>
      <c r="E144" s="92">
        <v>1</v>
      </c>
      <c r="F144" s="92">
        <v>1</v>
      </c>
      <c r="G144" s="92">
        <v>1</v>
      </c>
      <c r="H144" s="92">
        <v>0.98115002802684115</v>
      </c>
      <c r="I144" s="92">
        <v>0.97077371051772854</v>
      </c>
      <c r="J144" s="92">
        <v>0.99630052407517389</v>
      </c>
      <c r="K144" s="92">
        <v>0.99294270394087003</v>
      </c>
      <c r="L144" s="92">
        <v>0.99851741531018545</v>
      </c>
      <c r="M144" s="93">
        <v>0.98035062396968764</v>
      </c>
    </row>
    <row r="145" spans="1:13" x14ac:dyDescent="0.3">
      <c r="A145" s="17">
        <v>11</v>
      </c>
      <c r="B145" s="91">
        <v>0.96383618593294951</v>
      </c>
      <c r="C145" s="92">
        <v>0.95405108305547637</v>
      </c>
      <c r="D145" s="92">
        <v>1</v>
      </c>
      <c r="E145" s="92">
        <v>1</v>
      </c>
      <c r="F145" s="92">
        <v>1</v>
      </c>
      <c r="G145" s="92">
        <v>1</v>
      </c>
      <c r="H145" s="92">
        <v>0.98115002802684115</v>
      </c>
      <c r="I145" s="92">
        <v>0.97077371051772854</v>
      </c>
      <c r="J145" s="92">
        <v>0.99271876986737106</v>
      </c>
      <c r="K145" s="92">
        <v>0.99294270394087003</v>
      </c>
      <c r="L145" s="92">
        <v>0.99713893667605258</v>
      </c>
      <c r="M145" s="93">
        <v>0.98035062396968764</v>
      </c>
    </row>
    <row r="146" spans="1:13" x14ac:dyDescent="0.3">
      <c r="A146" s="17">
        <v>10</v>
      </c>
      <c r="B146" s="91">
        <v>0.95574556886490125</v>
      </c>
      <c r="C146" s="92">
        <v>0.94734047126056942</v>
      </c>
      <c r="D146" s="92">
        <v>1</v>
      </c>
      <c r="E146" s="92">
        <v>1</v>
      </c>
      <c r="F146" s="92">
        <v>1</v>
      </c>
      <c r="G146" s="92">
        <v>1</v>
      </c>
      <c r="H146" s="92">
        <v>0.98005184655625821</v>
      </c>
      <c r="I146" s="92">
        <v>0.96655705879438936</v>
      </c>
      <c r="J146" s="92">
        <v>0.98545162342569292</v>
      </c>
      <c r="K146" s="92">
        <v>0.98962801414921275</v>
      </c>
      <c r="L146" s="92">
        <v>0.98969537640305683</v>
      </c>
      <c r="M146" s="93">
        <v>0.97719785861628994</v>
      </c>
    </row>
    <row r="147" spans="1:13" x14ac:dyDescent="0.3">
      <c r="A147" s="17">
        <v>9</v>
      </c>
      <c r="B147" s="91">
        <v>0.94506820515137213</v>
      </c>
      <c r="C147" s="92">
        <v>0.93832872829081293</v>
      </c>
      <c r="D147" s="92">
        <v>0.99383536226844726</v>
      </c>
      <c r="E147" s="92">
        <v>1</v>
      </c>
      <c r="F147" s="92">
        <v>1</v>
      </c>
      <c r="G147" s="92">
        <v>1</v>
      </c>
      <c r="H147" s="92">
        <v>0.97390894051635857</v>
      </c>
      <c r="I147" s="92">
        <v>0.95726549743266254</v>
      </c>
      <c r="J147" s="92">
        <v>0.97449908475013935</v>
      </c>
      <c r="K147" s="92">
        <v>0.97808099370412149</v>
      </c>
      <c r="L147" s="92">
        <v>0.9761867344911983</v>
      </c>
      <c r="M147" s="93">
        <v>0.96854193481044437</v>
      </c>
    </row>
    <row r="148" spans="1:13" x14ac:dyDescent="0.3">
      <c r="A148" s="17">
        <v>8</v>
      </c>
      <c r="B148" s="91">
        <v>0.93180409479236226</v>
      </c>
      <c r="C148" s="92">
        <v>0.9270158541462068</v>
      </c>
      <c r="D148" s="92">
        <v>0.97777079132379585</v>
      </c>
      <c r="E148" s="92">
        <v>1</v>
      </c>
      <c r="F148" s="92">
        <v>1</v>
      </c>
      <c r="G148" s="92">
        <v>1</v>
      </c>
      <c r="H148" s="92">
        <v>0.96272130990714189</v>
      </c>
      <c r="I148" s="92">
        <v>0.94289902643254786</v>
      </c>
      <c r="J148" s="92">
        <v>0.95986115384071069</v>
      </c>
      <c r="K148" s="92">
        <v>0.95830164260559603</v>
      </c>
      <c r="L148" s="92">
        <v>0.95661301094047668</v>
      </c>
      <c r="M148" s="93">
        <v>0.95438285255215105</v>
      </c>
    </row>
    <row r="149" spans="1:13" x14ac:dyDescent="0.3">
      <c r="A149" s="17">
        <v>7</v>
      </c>
      <c r="B149" s="91">
        <v>0.91595323778787163</v>
      </c>
      <c r="C149" s="92">
        <v>0.91340184882675091</v>
      </c>
      <c r="D149" s="92">
        <v>0.9528770524214436</v>
      </c>
      <c r="E149" s="92">
        <v>0.99912192960643287</v>
      </c>
      <c r="F149" s="92">
        <v>0.99590153637936285</v>
      </c>
      <c r="G149" s="92">
        <v>0.98147479436415053</v>
      </c>
      <c r="H149" s="92">
        <v>0.94648895472860839</v>
      </c>
      <c r="I149" s="92">
        <v>0.92345764579404532</v>
      </c>
      <c r="J149" s="92">
        <v>0.9415378306974066</v>
      </c>
      <c r="K149" s="92">
        <v>0.93028996085363658</v>
      </c>
      <c r="L149" s="92">
        <v>0.93097420575089229</v>
      </c>
      <c r="M149" s="93">
        <v>0.93472061184140998</v>
      </c>
    </row>
    <row r="150" spans="1:13" x14ac:dyDescent="0.3">
      <c r="A150" s="17">
        <v>6</v>
      </c>
      <c r="B150" s="91">
        <v>0.89751563413790025</v>
      </c>
      <c r="C150" s="92">
        <v>0.89748671233244548</v>
      </c>
      <c r="D150" s="92">
        <v>0.91915414556139041</v>
      </c>
      <c r="E150" s="92">
        <v>0.97279823916505925</v>
      </c>
      <c r="F150" s="92">
        <v>0.96914924444410033</v>
      </c>
      <c r="G150" s="92">
        <v>0.95063840253045706</v>
      </c>
      <c r="H150" s="92">
        <v>0.92521187498075808</v>
      </c>
      <c r="I150" s="92">
        <v>0.89894135551715515</v>
      </c>
      <c r="J150" s="92">
        <v>0.91952911532022719</v>
      </c>
      <c r="K150" s="92">
        <v>0.89404594844824303</v>
      </c>
      <c r="L150" s="92">
        <v>0.89927031892244491</v>
      </c>
      <c r="M150" s="93">
        <v>0.90955521267822093</v>
      </c>
    </row>
    <row r="151" spans="1:13" x14ac:dyDescent="0.3">
      <c r="A151" s="17">
        <v>5</v>
      </c>
      <c r="B151" s="91">
        <v>0.8764912838424479</v>
      </c>
      <c r="C151" s="92">
        <v>0.87927044466329041</v>
      </c>
      <c r="D151" s="92">
        <v>0.87660207074363627</v>
      </c>
      <c r="E151" s="92">
        <v>0.93681007827973162</v>
      </c>
      <c r="F151" s="92">
        <v>0.93283157665520244</v>
      </c>
      <c r="G151" s="92">
        <v>0.91005510434858805</v>
      </c>
      <c r="H151" s="92">
        <v>0.89889007066359072</v>
      </c>
      <c r="I151" s="92">
        <v>0.86935015560187712</v>
      </c>
      <c r="J151" s="92">
        <v>0.89383500770917246</v>
      </c>
      <c r="K151" s="92">
        <v>0.84956960538941528</v>
      </c>
      <c r="L151" s="92">
        <v>0.86150135045513476</v>
      </c>
      <c r="M151" s="93">
        <v>0.87888665506258423</v>
      </c>
    </row>
    <row r="152" spans="1:13" x14ac:dyDescent="0.3">
      <c r="A152" s="17">
        <v>4</v>
      </c>
      <c r="B152" s="91">
        <v>0.8528801869015149</v>
      </c>
      <c r="C152" s="92">
        <v>0.85875304581928569</v>
      </c>
      <c r="D152" s="92">
        <v>0.8252208279681813</v>
      </c>
      <c r="E152" s="92">
        <v>0.89115744695045007</v>
      </c>
      <c r="F152" s="92">
        <v>0.88694853301266885</v>
      </c>
      <c r="G152" s="92">
        <v>0.85972489981854339</v>
      </c>
      <c r="H152" s="92">
        <v>0.86752354177710655</v>
      </c>
      <c r="I152" s="92">
        <v>0.83468404604821123</v>
      </c>
      <c r="J152" s="92">
        <v>0.86445550786424241</v>
      </c>
      <c r="K152" s="92">
        <v>0.79686093167715366</v>
      </c>
      <c r="L152" s="92">
        <v>0.81766730034896162</v>
      </c>
      <c r="M152" s="93">
        <v>0.84271493899449967</v>
      </c>
    </row>
    <row r="153" spans="1:13" x14ac:dyDescent="0.3">
      <c r="A153" s="17">
        <v>3</v>
      </c>
      <c r="B153" s="91">
        <v>0.82668234331510104</v>
      </c>
      <c r="C153" s="92">
        <v>0.83593451580043132</v>
      </c>
      <c r="D153" s="92">
        <v>0.7650104172350255</v>
      </c>
      <c r="E153" s="92">
        <v>0.83584034517721462</v>
      </c>
      <c r="F153" s="92">
        <v>0.83150011351649988</v>
      </c>
      <c r="G153" s="92">
        <v>0.79964778894032318</v>
      </c>
      <c r="H153" s="92">
        <v>0.83111228832130557</v>
      </c>
      <c r="I153" s="92">
        <v>0.79494302685615759</v>
      </c>
      <c r="J153" s="92">
        <v>0.83139061578543705</v>
      </c>
      <c r="K153" s="92">
        <v>0.73591992731145783</v>
      </c>
      <c r="L153" s="92">
        <v>0.76776816860392549</v>
      </c>
      <c r="M153" s="93">
        <v>0.80104006447396725</v>
      </c>
    </row>
    <row r="154" spans="1:13" x14ac:dyDescent="0.3">
      <c r="A154" s="17">
        <v>2</v>
      </c>
      <c r="B154" s="91">
        <v>0.79789775308320632</v>
      </c>
      <c r="C154" s="92">
        <v>0.81081485460672731</v>
      </c>
      <c r="D154" s="92">
        <v>0.69597083854416875</v>
      </c>
      <c r="E154" s="92">
        <v>0.77085877296002525</v>
      </c>
      <c r="F154" s="92">
        <v>0.76648631816669532</v>
      </c>
      <c r="G154" s="92">
        <v>0.72982377171392743</v>
      </c>
      <c r="H154" s="92">
        <v>0.78965631029618766</v>
      </c>
      <c r="I154" s="92">
        <v>0.7501270980257162</v>
      </c>
      <c r="J154" s="92">
        <v>0.79464033147275637</v>
      </c>
      <c r="K154" s="92">
        <v>0.66674659229232802</v>
      </c>
      <c r="L154" s="92">
        <v>0.7118039552200266</v>
      </c>
      <c r="M154" s="93">
        <v>0.75386203150098707</v>
      </c>
    </row>
    <row r="155" spans="1:13" x14ac:dyDescent="0.3">
      <c r="A155" s="17">
        <v>1</v>
      </c>
      <c r="B155" s="94">
        <v>0.76652641620583084</v>
      </c>
      <c r="C155" s="95">
        <v>0.78339406223817376</v>
      </c>
      <c r="D155" s="95">
        <v>0.61810209189561105</v>
      </c>
      <c r="E155" s="95">
        <v>0.69621273029888187</v>
      </c>
      <c r="F155" s="95">
        <v>0.69190714696325528</v>
      </c>
      <c r="G155" s="95">
        <v>0.65025284813935613</v>
      </c>
      <c r="H155" s="95">
        <v>0.74315560770175293</v>
      </c>
      <c r="I155" s="95">
        <v>0.70023625955688695</v>
      </c>
      <c r="J155" s="95">
        <v>0.75420465492620048</v>
      </c>
      <c r="K155" s="95">
        <v>0.58934092661976412</v>
      </c>
      <c r="L155" s="95">
        <v>0.64977466019726471</v>
      </c>
      <c r="M155" s="96">
        <v>0.70118084007555903</v>
      </c>
    </row>
    <row r="156" spans="1:13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16" t="s">
        <v>46</v>
      </c>
      <c r="B157" s="18">
        <v>4</v>
      </c>
      <c r="C157" s="18">
        <v>5</v>
      </c>
      <c r="D157" s="18">
        <v>6</v>
      </c>
      <c r="E157" s="18">
        <v>7</v>
      </c>
      <c r="F157" s="18">
        <v>8</v>
      </c>
      <c r="G157" s="18">
        <v>9</v>
      </c>
      <c r="H157" s="18">
        <v>10</v>
      </c>
      <c r="I157" s="18">
        <v>11</v>
      </c>
      <c r="J157" s="18">
        <v>12</v>
      </c>
      <c r="K157" s="18">
        <v>1</v>
      </c>
      <c r="L157" s="18">
        <v>2</v>
      </c>
      <c r="M157" s="18">
        <v>3</v>
      </c>
    </row>
    <row r="158" spans="1:13" x14ac:dyDescent="0.3">
      <c r="A158" s="17">
        <v>20</v>
      </c>
      <c r="B158" s="98">
        <v>0.98396507507029229</v>
      </c>
      <c r="C158" s="99">
        <v>0.98687674245160872</v>
      </c>
      <c r="D158" s="99">
        <v>0.99857949582578631</v>
      </c>
      <c r="E158" s="99">
        <v>1</v>
      </c>
      <c r="F158" s="99">
        <v>1</v>
      </c>
      <c r="G158" s="99">
        <v>1</v>
      </c>
      <c r="H158" s="99">
        <v>0.98065253576455436</v>
      </c>
      <c r="I158" s="99">
        <v>0.97212255256142543</v>
      </c>
      <c r="J158" s="99">
        <v>0.99716962543741272</v>
      </c>
      <c r="K158" s="99">
        <v>0.99163140686202067</v>
      </c>
      <c r="L158" s="99">
        <v>0.99967700318959629</v>
      </c>
      <c r="M158" s="100">
        <v>0.97980114236107618</v>
      </c>
    </row>
    <row r="159" spans="1:13" x14ac:dyDescent="0.3">
      <c r="A159" s="17">
        <v>19</v>
      </c>
      <c r="B159" s="91">
        <v>0.98396507507029229</v>
      </c>
      <c r="C159" s="92">
        <v>0.98687674245160872</v>
      </c>
      <c r="D159" s="92">
        <v>0.99857949582578631</v>
      </c>
      <c r="E159" s="92">
        <v>1</v>
      </c>
      <c r="F159" s="92">
        <v>1</v>
      </c>
      <c r="G159" s="92">
        <v>1</v>
      </c>
      <c r="H159" s="92">
        <v>0.98065253576455436</v>
      </c>
      <c r="I159" s="92">
        <v>0.97212255256142543</v>
      </c>
      <c r="J159" s="92">
        <v>0.99716962543741272</v>
      </c>
      <c r="K159" s="92">
        <v>0.99163140686202067</v>
      </c>
      <c r="L159" s="92">
        <v>0.99967700318959629</v>
      </c>
      <c r="M159" s="93">
        <v>0.97980114236107618</v>
      </c>
    </row>
    <row r="160" spans="1:13" x14ac:dyDescent="0.3">
      <c r="A160" s="17">
        <v>18</v>
      </c>
      <c r="B160" s="91">
        <v>0.98396507507029229</v>
      </c>
      <c r="C160" s="92">
        <v>0.98620216266876348</v>
      </c>
      <c r="D160" s="92">
        <v>0.99857949582578631</v>
      </c>
      <c r="E160" s="92">
        <v>1</v>
      </c>
      <c r="F160" s="92">
        <v>1</v>
      </c>
      <c r="G160" s="92">
        <v>1</v>
      </c>
      <c r="H160" s="92">
        <v>0.98065253576455436</v>
      </c>
      <c r="I160" s="92">
        <v>0.97212255256142543</v>
      </c>
      <c r="J160" s="92">
        <v>0.99716962543741272</v>
      </c>
      <c r="K160" s="92">
        <v>0.99163140686202067</v>
      </c>
      <c r="L160" s="92">
        <v>0.99967700318959629</v>
      </c>
      <c r="M160" s="93">
        <v>0.97980114236107618</v>
      </c>
    </row>
    <row r="161" spans="1:13" x14ac:dyDescent="0.3">
      <c r="A161" s="17">
        <v>17</v>
      </c>
      <c r="B161" s="91">
        <v>0.98396507507029229</v>
      </c>
      <c r="C161" s="92">
        <v>0.98453546665557201</v>
      </c>
      <c r="D161" s="92">
        <v>0.99857949582578631</v>
      </c>
      <c r="E161" s="92">
        <v>1</v>
      </c>
      <c r="F161" s="92">
        <v>1</v>
      </c>
      <c r="G161" s="92">
        <v>1</v>
      </c>
      <c r="H161" s="92">
        <v>0.98065253576455436</v>
      </c>
      <c r="I161" s="92">
        <v>0.97212255256142543</v>
      </c>
      <c r="J161" s="92">
        <v>0.99716962543741272</v>
      </c>
      <c r="K161" s="92">
        <v>0.99163140686202067</v>
      </c>
      <c r="L161" s="92">
        <v>0.99967700318959629</v>
      </c>
      <c r="M161" s="93">
        <v>0.97980114236107618</v>
      </c>
    </row>
    <row r="162" spans="1:13" x14ac:dyDescent="0.3">
      <c r="A162" s="17">
        <v>16</v>
      </c>
      <c r="B162" s="91">
        <v>0.98396507507029229</v>
      </c>
      <c r="C162" s="92">
        <v>0.98187665441203409</v>
      </c>
      <c r="D162" s="92">
        <v>0.99857949582578631</v>
      </c>
      <c r="E162" s="92">
        <v>1</v>
      </c>
      <c r="F162" s="92">
        <v>1</v>
      </c>
      <c r="G162" s="92">
        <v>1</v>
      </c>
      <c r="H162" s="92">
        <v>0.98065253576455436</v>
      </c>
      <c r="I162" s="92">
        <v>0.97212255256142543</v>
      </c>
      <c r="J162" s="92">
        <v>0.99716962543741272</v>
      </c>
      <c r="K162" s="92">
        <v>0.99163140686202067</v>
      </c>
      <c r="L162" s="92">
        <v>0.99967700318959629</v>
      </c>
      <c r="M162" s="93">
        <v>0.97980114236107618</v>
      </c>
    </row>
    <row r="163" spans="1:13" x14ac:dyDescent="0.3">
      <c r="A163" s="17">
        <v>15</v>
      </c>
      <c r="B163" s="91">
        <v>0.98353773602955308</v>
      </c>
      <c r="C163" s="92">
        <v>0.97822572593814983</v>
      </c>
      <c r="D163" s="92">
        <v>0.99857949582578631</v>
      </c>
      <c r="E163" s="92">
        <v>1</v>
      </c>
      <c r="F163" s="92">
        <v>1</v>
      </c>
      <c r="G163" s="92">
        <v>1</v>
      </c>
      <c r="H163" s="92">
        <v>0.98065253576455436</v>
      </c>
      <c r="I163" s="92">
        <v>0.97212255256142543</v>
      </c>
      <c r="J163" s="92">
        <v>0.99716962543741272</v>
      </c>
      <c r="K163" s="92">
        <v>0.99163140686202067</v>
      </c>
      <c r="L163" s="92">
        <v>0.99967700318959629</v>
      </c>
      <c r="M163" s="93">
        <v>0.97980114236107618</v>
      </c>
    </row>
    <row r="164" spans="1:13" x14ac:dyDescent="0.3">
      <c r="A164" s="17">
        <v>14</v>
      </c>
      <c r="B164" s="91">
        <v>0.98132846445521238</v>
      </c>
      <c r="C164" s="92">
        <v>0.97358268123391922</v>
      </c>
      <c r="D164" s="92">
        <v>0.99857949582578631</v>
      </c>
      <c r="E164" s="92">
        <v>1</v>
      </c>
      <c r="F164" s="92">
        <v>1</v>
      </c>
      <c r="G164" s="92">
        <v>1</v>
      </c>
      <c r="H164" s="92">
        <v>0.98065253576455436</v>
      </c>
      <c r="I164" s="92">
        <v>0.97212255256142543</v>
      </c>
      <c r="J164" s="92">
        <v>0.99716962543741272</v>
      </c>
      <c r="K164" s="92">
        <v>0.99163140686202067</v>
      </c>
      <c r="L164" s="92">
        <v>0.99967700318959629</v>
      </c>
      <c r="M164" s="93">
        <v>0.97980114236107618</v>
      </c>
    </row>
    <row r="165" spans="1:13" x14ac:dyDescent="0.3">
      <c r="A165" s="17">
        <v>13</v>
      </c>
      <c r="B165" s="91">
        <v>0.97733726034727009</v>
      </c>
      <c r="C165" s="92">
        <v>0.96794752029934239</v>
      </c>
      <c r="D165" s="92">
        <v>0.99857949582578631</v>
      </c>
      <c r="E165" s="92">
        <v>1</v>
      </c>
      <c r="F165" s="92">
        <v>1</v>
      </c>
      <c r="G165" s="92">
        <v>1</v>
      </c>
      <c r="H165" s="92">
        <v>0.98065253576455436</v>
      </c>
      <c r="I165" s="92">
        <v>0.97212255256142543</v>
      </c>
      <c r="J165" s="92">
        <v>0.99716962543741272</v>
      </c>
      <c r="K165" s="92">
        <v>0.99163140686202067</v>
      </c>
      <c r="L165" s="92">
        <v>0.99967700318959629</v>
      </c>
      <c r="M165" s="93">
        <v>0.97980114236107618</v>
      </c>
    </row>
    <row r="166" spans="1:13" x14ac:dyDescent="0.3">
      <c r="A166" s="17">
        <v>12</v>
      </c>
      <c r="B166" s="91">
        <v>0.97156412370572653</v>
      </c>
      <c r="C166" s="92">
        <v>0.96132024313441899</v>
      </c>
      <c r="D166" s="92">
        <v>0.99857949582578631</v>
      </c>
      <c r="E166" s="92">
        <v>1</v>
      </c>
      <c r="F166" s="92">
        <v>1</v>
      </c>
      <c r="G166" s="92">
        <v>1</v>
      </c>
      <c r="H166" s="92">
        <v>0.98065253576455436</v>
      </c>
      <c r="I166" s="92">
        <v>0.97212255256142543</v>
      </c>
      <c r="J166" s="92">
        <v>0.99696379541419233</v>
      </c>
      <c r="K166" s="92">
        <v>0.99163140686202067</v>
      </c>
      <c r="L166" s="92">
        <v>0.99967700318959629</v>
      </c>
      <c r="M166" s="93">
        <v>0.97980114236107618</v>
      </c>
    </row>
    <row r="167" spans="1:13" x14ac:dyDescent="0.3">
      <c r="A167" s="17">
        <v>11</v>
      </c>
      <c r="B167" s="91">
        <v>0.96400905453058139</v>
      </c>
      <c r="C167" s="92">
        <v>0.95370084973914948</v>
      </c>
      <c r="D167" s="92">
        <v>0.99857949582578631</v>
      </c>
      <c r="E167" s="92">
        <v>1</v>
      </c>
      <c r="F167" s="92">
        <v>1</v>
      </c>
      <c r="G167" s="92">
        <v>1</v>
      </c>
      <c r="H167" s="92">
        <v>0.98065253576455436</v>
      </c>
      <c r="I167" s="92">
        <v>0.97126429439297612</v>
      </c>
      <c r="J167" s="92">
        <v>0.99315493909403485</v>
      </c>
      <c r="K167" s="92">
        <v>0.99163140686202067</v>
      </c>
      <c r="L167" s="92">
        <v>0.99681964686186109</v>
      </c>
      <c r="M167" s="93">
        <v>0.97977606664252104</v>
      </c>
    </row>
    <row r="168" spans="1:13" x14ac:dyDescent="0.3">
      <c r="A168" s="17">
        <v>10</v>
      </c>
      <c r="B168" s="91">
        <v>0.95467205282183465</v>
      </c>
      <c r="C168" s="92">
        <v>0.9450893401135334</v>
      </c>
      <c r="D168" s="92">
        <v>0.99774255560367697</v>
      </c>
      <c r="E168" s="92">
        <v>1</v>
      </c>
      <c r="F168" s="92">
        <v>1</v>
      </c>
      <c r="G168" s="92">
        <v>1</v>
      </c>
      <c r="H168" s="92">
        <v>0.9784700041045804</v>
      </c>
      <c r="I168" s="92">
        <v>0.96599287923550003</v>
      </c>
      <c r="J168" s="92">
        <v>0.98574305647694027</v>
      </c>
      <c r="K168" s="92">
        <v>0.9875590656713672</v>
      </c>
      <c r="L168" s="92">
        <v>0.98849068560117448</v>
      </c>
      <c r="M168" s="93">
        <v>0.97523197298298747</v>
      </c>
    </row>
    <row r="169" spans="1:13" x14ac:dyDescent="0.3">
      <c r="A169" s="17">
        <v>9</v>
      </c>
      <c r="B169" s="91">
        <v>0.94355311857948654</v>
      </c>
      <c r="C169" s="92">
        <v>0.93548571425757121</v>
      </c>
      <c r="D169" s="92">
        <v>0.98975108548267055</v>
      </c>
      <c r="E169" s="92">
        <v>1</v>
      </c>
      <c r="F169" s="92">
        <v>1</v>
      </c>
      <c r="G169" s="92">
        <v>1</v>
      </c>
      <c r="H169" s="92">
        <v>0.97193911650432185</v>
      </c>
      <c r="I169" s="92">
        <v>0.95630830708899717</v>
      </c>
      <c r="J169" s="92">
        <v>0.97472814756290882</v>
      </c>
      <c r="K169" s="92">
        <v>0.97801529430763501</v>
      </c>
      <c r="L169" s="92">
        <v>0.97469011940753647</v>
      </c>
      <c r="M169" s="93">
        <v>0.96616886138247593</v>
      </c>
    </row>
    <row r="170" spans="1:13" x14ac:dyDescent="0.3">
      <c r="A170" s="17">
        <v>8</v>
      </c>
      <c r="B170" s="91">
        <v>0.93065225180353695</v>
      </c>
      <c r="C170" s="92">
        <v>0.92488997217126245</v>
      </c>
      <c r="D170" s="92">
        <v>0.97460508546276703</v>
      </c>
      <c r="E170" s="92">
        <v>1</v>
      </c>
      <c r="F170" s="92">
        <v>1</v>
      </c>
      <c r="G170" s="92">
        <v>0.99993354009990087</v>
      </c>
      <c r="H170" s="92">
        <v>0.96105987296377882</v>
      </c>
      <c r="I170" s="92">
        <v>0.94221057795346763</v>
      </c>
      <c r="J170" s="92">
        <v>0.96011021235194027</v>
      </c>
      <c r="K170" s="92">
        <v>0.96300009277082421</v>
      </c>
      <c r="L170" s="92">
        <v>0.95541794828094717</v>
      </c>
      <c r="M170" s="93">
        <v>0.95258673184098608</v>
      </c>
    </row>
    <row r="171" spans="1:13" x14ac:dyDescent="0.3">
      <c r="A171" s="17">
        <v>7</v>
      </c>
      <c r="B171" s="91">
        <v>0.91596945249398587</v>
      </c>
      <c r="C171" s="92">
        <v>0.91330211385460747</v>
      </c>
      <c r="D171" s="92">
        <v>0.95230455554396642</v>
      </c>
      <c r="E171" s="92">
        <v>0.99762652421126641</v>
      </c>
      <c r="F171" s="92">
        <v>0.99473959574751891</v>
      </c>
      <c r="G171" s="92">
        <v>0.9808879737364492</v>
      </c>
      <c r="H171" s="92">
        <v>0.94583227348295118</v>
      </c>
      <c r="I171" s="92">
        <v>0.92369969182891132</v>
      </c>
      <c r="J171" s="92">
        <v>0.94188925084403463</v>
      </c>
      <c r="K171" s="92">
        <v>0.9425134610609347</v>
      </c>
      <c r="L171" s="92">
        <v>0.93067417222140647</v>
      </c>
      <c r="M171" s="93">
        <v>0.93448558435851803</v>
      </c>
    </row>
    <row r="172" spans="1:13" x14ac:dyDescent="0.3">
      <c r="A172" s="17">
        <v>6</v>
      </c>
      <c r="B172" s="91">
        <v>0.89950472065083331</v>
      </c>
      <c r="C172" s="92">
        <v>0.90072213930760603</v>
      </c>
      <c r="D172" s="92">
        <v>0.92284949572626895</v>
      </c>
      <c r="E172" s="92">
        <v>0.97460728039995714</v>
      </c>
      <c r="F172" s="92">
        <v>0.97295517228570438</v>
      </c>
      <c r="G172" s="92">
        <v>0.95346597012266043</v>
      </c>
      <c r="H172" s="92">
        <v>0.92625631806183906</v>
      </c>
      <c r="I172" s="92">
        <v>0.90077564871532823</v>
      </c>
      <c r="J172" s="92">
        <v>0.92006526303919189</v>
      </c>
      <c r="K172" s="92">
        <v>0.91655539917796669</v>
      </c>
      <c r="L172" s="92">
        <v>0.90045879122891437</v>
      </c>
      <c r="M172" s="93">
        <v>0.91186541893507178</v>
      </c>
    </row>
    <row r="173" spans="1:13" x14ac:dyDescent="0.3">
      <c r="A173" s="17">
        <v>5</v>
      </c>
      <c r="B173" s="91">
        <v>0.88125805627407927</v>
      </c>
      <c r="C173" s="92">
        <v>0.88715004853025836</v>
      </c>
      <c r="D173" s="92">
        <v>0.88623990600967451</v>
      </c>
      <c r="E173" s="92">
        <v>0.94329863935122049</v>
      </c>
      <c r="F173" s="92">
        <v>0.94360823085745504</v>
      </c>
      <c r="G173" s="92">
        <v>0.91766752925853445</v>
      </c>
      <c r="H173" s="92">
        <v>0.90233200670044245</v>
      </c>
      <c r="I173" s="92">
        <v>0.87343844861271847</v>
      </c>
      <c r="J173" s="92">
        <v>0.89463824893741228</v>
      </c>
      <c r="K173" s="92">
        <v>0.88512590712191996</v>
      </c>
      <c r="L173" s="92">
        <v>0.86477180530347086</v>
      </c>
      <c r="M173" s="93">
        <v>0.88472623557064733</v>
      </c>
    </row>
    <row r="174" spans="1:13" x14ac:dyDescent="0.3">
      <c r="A174" s="17">
        <v>4</v>
      </c>
      <c r="B174" s="91">
        <v>0.86122945936372375</v>
      </c>
      <c r="C174" s="92">
        <v>0.87258584152256424</v>
      </c>
      <c r="D174" s="92">
        <v>0.84247578639418297</v>
      </c>
      <c r="E174" s="92">
        <v>0.90370060106505656</v>
      </c>
      <c r="F174" s="92">
        <v>0.90669877146277089</v>
      </c>
      <c r="G174" s="92">
        <v>0.87349265114407137</v>
      </c>
      <c r="H174" s="92">
        <v>0.87405933939876124</v>
      </c>
      <c r="I174" s="92">
        <v>0.84168809152108193</v>
      </c>
      <c r="J174" s="92">
        <v>0.86560820853869558</v>
      </c>
      <c r="K174" s="92">
        <v>0.84822498489279452</v>
      </c>
      <c r="L174" s="92">
        <v>0.82361321444507607</v>
      </c>
      <c r="M174" s="93">
        <v>0.85306803426524469</v>
      </c>
    </row>
    <row r="175" spans="1:13" x14ac:dyDescent="0.3">
      <c r="A175" s="17">
        <v>3</v>
      </c>
      <c r="B175" s="91">
        <v>0.83941892991976674</v>
      </c>
      <c r="C175" s="92">
        <v>0.85702951828452378</v>
      </c>
      <c r="D175" s="92">
        <v>0.79155713687979434</v>
      </c>
      <c r="E175" s="92">
        <v>0.85581316554146525</v>
      </c>
      <c r="F175" s="92">
        <v>0.86222679410165204</v>
      </c>
      <c r="G175" s="92">
        <v>0.8209413357792712</v>
      </c>
      <c r="H175" s="92">
        <v>0.84143831615679543</v>
      </c>
      <c r="I175" s="92">
        <v>0.80552457744041872</v>
      </c>
      <c r="J175" s="92">
        <v>0.83297514184304178</v>
      </c>
      <c r="K175" s="92">
        <v>0.80585263249059058</v>
      </c>
      <c r="L175" s="92">
        <v>0.77698301865372987</v>
      </c>
      <c r="M175" s="93">
        <v>0.81689081501886385</v>
      </c>
    </row>
    <row r="176" spans="1:13" x14ac:dyDescent="0.3">
      <c r="A176" s="17">
        <v>2</v>
      </c>
      <c r="B176" s="91">
        <v>0.81582646794220814</v>
      </c>
      <c r="C176" s="92">
        <v>0.84048107881613709</v>
      </c>
      <c r="D176" s="92">
        <v>0.73348395746650863</v>
      </c>
      <c r="E176" s="92">
        <v>0.79963633278044666</v>
      </c>
      <c r="F176" s="92">
        <v>0.81019229877409837</v>
      </c>
      <c r="G176" s="92">
        <v>0.76001358316413381</v>
      </c>
      <c r="H176" s="92">
        <v>0.80446893697454513</v>
      </c>
      <c r="I176" s="92">
        <v>0.76494790637072874</v>
      </c>
      <c r="J176" s="92">
        <v>0.79673904885045099</v>
      </c>
      <c r="K176" s="92">
        <v>0.75800884991530804</v>
      </c>
      <c r="L176" s="92">
        <v>0.72488121792943228</v>
      </c>
      <c r="M176" s="93">
        <v>0.7761945778315047</v>
      </c>
    </row>
    <row r="177" spans="1:13" x14ac:dyDescent="0.3">
      <c r="A177" s="17">
        <v>1</v>
      </c>
      <c r="B177" s="94">
        <v>0.79045207343104817</v>
      </c>
      <c r="C177" s="95">
        <v>0.82294052311740395</v>
      </c>
      <c r="D177" s="95">
        <v>0.66825624815432605</v>
      </c>
      <c r="E177" s="95">
        <v>0.73517010278200068</v>
      </c>
      <c r="F177" s="95">
        <v>0.75059528548011012</v>
      </c>
      <c r="G177" s="95">
        <v>0.69070939329865932</v>
      </c>
      <c r="H177" s="95">
        <v>0.76315120185201024</v>
      </c>
      <c r="I177" s="95">
        <v>0.71995807831201197</v>
      </c>
      <c r="J177" s="95">
        <v>0.75689992956092322</v>
      </c>
      <c r="K177" s="95">
        <v>0.70469363716694677</v>
      </c>
      <c r="L177" s="95">
        <v>0.66730781227218339</v>
      </c>
      <c r="M177" s="96">
        <v>0.73097932270316746</v>
      </c>
    </row>
    <row r="178" spans="1:13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16" t="s">
        <v>47</v>
      </c>
      <c r="B179" s="18">
        <v>4</v>
      </c>
      <c r="C179" s="18">
        <v>5</v>
      </c>
      <c r="D179" s="18">
        <v>6</v>
      </c>
      <c r="E179" s="18">
        <v>7</v>
      </c>
      <c r="F179" s="18">
        <v>8</v>
      </c>
      <c r="G179" s="18">
        <v>9</v>
      </c>
      <c r="H179" s="18">
        <v>10</v>
      </c>
      <c r="I179" s="18">
        <v>11</v>
      </c>
      <c r="J179" s="18">
        <v>12</v>
      </c>
      <c r="K179" s="18">
        <v>1</v>
      </c>
      <c r="L179" s="18">
        <v>2</v>
      </c>
      <c r="M179" s="18">
        <v>3</v>
      </c>
    </row>
    <row r="180" spans="1:13" x14ac:dyDescent="0.3">
      <c r="A180" s="17">
        <v>20</v>
      </c>
      <c r="B180" s="98">
        <v>0.96350165663788379</v>
      </c>
      <c r="C180" s="99">
        <v>0.95605999227467242</v>
      </c>
      <c r="D180" s="99">
        <v>1</v>
      </c>
      <c r="E180" s="99">
        <v>1</v>
      </c>
      <c r="F180" s="99">
        <v>1</v>
      </c>
      <c r="G180" s="99">
        <v>1</v>
      </c>
      <c r="H180" s="99">
        <v>0.99324298876409234</v>
      </c>
      <c r="I180" s="99">
        <v>0.97108570857781107</v>
      </c>
      <c r="J180" s="99">
        <v>0.99777402354192657</v>
      </c>
      <c r="K180" s="99">
        <v>0.99403299794694477</v>
      </c>
      <c r="L180" s="99">
        <v>0.99935816326999061</v>
      </c>
      <c r="M180" s="100">
        <v>0.97885595647527335</v>
      </c>
    </row>
    <row r="181" spans="1:13" x14ac:dyDescent="0.3">
      <c r="A181" s="17">
        <v>19</v>
      </c>
      <c r="B181" s="91">
        <v>0.96350165663788379</v>
      </c>
      <c r="C181" s="92">
        <v>0.95605999227467242</v>
      </c>
      <c r="D181" s="92">
        <v>1</v>
      </c>
      <c r="E181" s="92">
        <v>1</v>
      </c>
      <c r="F181" s="92">
        <v>1</v>
      </c>
      <c r="G181" s="92">
        <v>1</v>
      </c>
      <c r="H181" s="92">
        <v>0.99324298876409234</v>
      </c>
      <c r="I181" s="92">
        <v>0.97108570857781107</v>
      </c>
      <c r="J181" s="92">
        <v>0.99777402354192657</v>
      </c>
      <c r="K181" s="92">
        <v>0.99403299794694477</v>
      </c>
      <c r="L181" s="92">
        <v>0.99935816326999061</v>
      </c>
      <c r="M181" s="93">
        <v>0.97885595647527335</v>
      </c>
    </row>
    <row r="182" spans="1:13" x14ac:dyDescent="0.3">
      <c r="A182" s="17">
        <v>18</v>
      </c>
      <c r="B182" s="91">
        <v>0.96350165663788379</v>
      </c>
      <c r="C182" s="92">
        <v>0.95605999227467242</v>
      </c>
      <c r="D182" s="92">
        <v>1</v>
      </c>
      <c r="E182" s="92">
        <v>1</v>
      </c>
      <c r="F182" s="92">
        <v>1</v>
      </c>
      <c r="G182" s="92">
        <v>1</v>
      </c>
      <c r="H182" s="92">
        <v>0.99324298876409234</v>
      </c>
      <c r="I182" s="92">
        <v>0.97108570857781107</v>
      </c>
      <c r="J182" s="92">
        <v>0.99777402354192657</v>
      </c>
      <c r="K182" s="92">
        <v>0.99403299794694477</v>
      </c>
      <c r="L182" s="92">
        <v>0.99935816326999061</v>
      </c>
      <c r="M182" s="93">
        <v>0.97885595647527335</v>
      </c>
    </row>
    <row r="183" spans="1:13" x14ac:dyDescent="0.3">
      <c r="A183" s="17">
        <v>17</v>
      </c>
      <c r="B183" s="91">
        <v>0.96350165663788379</v>
      </c>
      <c r="C183" s="92">
        <v>0.95605999227467242</v>
      </c>
      <c r="D183" s="92">
        <v>1</v>
      </c>
      <c r="E183" s="92">
        <v>1</v>
      </c>
      <c r="F183" s="92">
        <v>1</v>
      </c>
      <c r="G183" s="92">
        <v>1</v>
      </c>
      <c r="H183" s="92">
        <v>0.99324298876409234</v>
      </c>
      <c r="I183" s="92">
        <v>0.97108570857781107</v>
      </c>
      <c r="J183" s="92">
        <v>0.99777402354192657</v>
      </c>
      <c r="K183" s="92">
        <v>0.99403299794694477</v>
      </c>
      <c r="L183" s="92">
        <v>0.99935816326999061</v>
      </c>
      <c r="M183" s="93">
        <v>0.97885595647527335</v>
      </c>
    </row>
    <row r="184" spans="1:13" x14ac:dyDescent="0.3">
      <c r="A184" s="17">
        <v>16</v>
      </c>
      <c r="B184" s="91">
        <v>0.96350165663788379</v>
      </c>
      <c r="C184" s="92">
        <v>0.95605999227467242</v>
      </c>
      <c r="D184" s="92">
        <v>1</v>
      </c>
      <c r="E184" s="92">
        <v>1</v>
      </c>
      <c r="F184" s="92">
        <v>1</v>
      </c>
      <c r="G184" s="92">
        <v>1</v>
      </c>
      <c r="H184" s="92">
        <v>0.99324298876409234</v>
      </c>
      <c r="I184" s="92">
        <v>0.97108570857781107</v>
      </c>
      <c r="J184" s="92">
        <v>0.99777402354192657</v>
      </c>
      <c r="K184" s="92">
        <v>0.99403299794694477</v>
      </c>
      <c r="L184" s="92">
        <v>0.99935816326999061</v>
      </c>
      <c r="M184" s="93">
        <v>0.97885595647527335</v>
      </c>
    </row>
    <row r="185" spans="1:13" x14ac:dyDescent="0.3">
      <c r="A185" s="17">
        <v>15</v>
      </c>
      <c r="B185" s="91">
        <v>0.96350165663788379</v>
      </c>
      <c r="C185" s="92">
        <v>0.95605999227467242</v>
      </c>
      <c r="D185" s="92">
        <v>1</v>
      </c>
      <c r="E185" s="92">
        <v>1</v>
      </c>
      <c r="F185" s="92">
        <v>1</v>
      </c>
      <c r="G185" s="92">
        <v>1</v>
      </c>
      <c r="H185" s="92">
        <v>0.99324298876409234</v>
      </c>
      <c r="I185" s="92">
        <v>0.97108570857781107</v>
      </c>
      <c r="J185" s="92">
        <v>0.99777402354192657</v>
      </c>
      <c r="K185" s="92">
        <v>0.99403299794694477</v>
      </c>
      <c r="L185" s="92">
        <v>0.99935816326999061</v>
      </c>
      <c r="M185" s="93">
        <v>0.97885595647527335</v>
      </c>
    </row>
    <row r="186" spans="1:13" x14ac:dyDescent="0.3">
      <c r="A186" s="17">
        <v>14</v>
      </c>
      <c r="B186" s="91">
        <v>0.96350165663788379</v>
      </c>
      <c r="C186" s="92">
        <v>0.95605999227467242</v>
      </c>
      <c r="D186" s="92">
        <v>1</v>
      </c>
      <c r="E186" s="92">
        <v>1</v>
      </c>
      <c r="F186" s="92">
        <v>1</v>
      </c>
      <c r="G186" s="92">
        <v>1</v>
      </c>
      <c r="H186" s="92">
        <v>0.99324298876409234</v>
      </c>
      <c r="I186" s="92">
        <v>0.97108570857781107</v>
      </c>
      <c r="J186" s="92">
        <v>0.99777402354192657</v>
      </c>
      <c r="K186" s="92">
        <v>0.99403299794694477</v>
      </c>
      <c r="L186" s="92">
        <v>0.99935816326999061</v>
      </c>
      <c r="M186" s="93">
        <v>0.97885595647527335</v>
      </c>
    </row>
    <row r="187" spans="1:13" x14ac:dyDescent="0.3">
      <c r="A187" s="17">
        <v>13</v>
      </c>
      <c r="B187" s="91">
        <v>0.96350165663788379</v>
      </c>
      <c r="C187" s="92">
        <v>0.95605999227467242</v>
      </c>
      <c r="D187" s="92">
        <v>1</v>
      </c>
      <c r="E187" s="92">
        <v>1</v>
      </c>
      <c r="F187" s="92">
        <v>1</v>
      </c>
      <c r="G187" s="92">
        <v>1</v>
      </c>
      <c r="H187" s="92">
        <v>0.99324298876409234</v>
      </c>
      <c r="I187" s="92">
        <v>0.97108570857781107</v>
      </c>
      <c r="J187" s="92">
        <v>0.99777402354192657</v>
      </c>
      <c r="K187" s="92">
        <v>0.99403299794694477</v>
      </c>
      <c r="L187" s="92">
        <v>0.99935816326999061</v>
      </c>
      <c r="M187" s="93">
        <v>0.97885595647527335</v>
      </c>
    </row>
    <row r="188" spans="1:13" x14ac:dyDescent="0.3">
      <c r="A188" s="17">
        <v>12</v>
      </c>
      <c r="B188" s="91">
        <v>0.96350165663788379</v>
      </c>
      <c r="C188" s="92">
        <v>0.95605999227467242</v>
      </c>
      <c r="D188" s="92">
        <v>1</v>
      </c>
      <c r="E188" s="92">
        <v>1</v>
      </c>
      <c r="F188" s="92">
        <v>1</v>
      </c>
      <c r="G188" s="92">
        <v>1</v>
      </c>
      <c r="H188" s="92">
        <v>0.99324298876409234</v>
      </c>
      <c r="I188" s="92">
        <v>0.97108570857781107</v>
      </c>
      <c r="J188" s="92">
        <v>0.99777402354192657</v>
      </c>
      <c r="K188" s="92">
        <v>0.99403299794694477</v>
      </c>
      <c r="L188" s="92">
        <v>0.99935816326999061</v>
      </c>
      <c r="M188" s="93">
        <v>0.97885595647527335</v>
      </c>
    </row>
    <row r="189" spans="1:13" x14ac:dyDescent="0.3">
      <c r="A189" s="17">
        <v>11</v>
      </c>
      <c r="B189" s="91">
        <v>0.96350165663788379</v>
      </c>
      <c r="C189" s="92">
        <v>0.95605999227467242</v>
      </c>
      <c r="D189" s="92">
        <v>1</v>
      </c>
      <c r="E189" s="92">
        <v>1</v>
      </c>
      <c r="F189" s="92">
        <v>1</v>
      </c>
      <c r="G189" s="92">
        <v>1</v>
      </c>
      <c r="H189" s="92">
        <v>0.99324298876409234</v>
      </c>
      <c r="I189" s="92">
        <v>0.97108570857781107</v>
      </c>
      <c r="J189" s="92">
        <v>0.99777402354192657</v>
      </c>
      <c r="K189" s="92">
        <v>0.99403299794694477</v>
      </c>
      <c r="L189" s="92">
        <v>0.99935816326999061</v>
      </c>
      <c r="M189" s="93">
        <v>0.97885595647527335</v>
      </c>
    </row>
    <row r="190" spans="1:13" x14ac:dyDescent="0.3">
      <c r="A190" s="17">
        <v>10</v>
      </c>
      <c r="B190" s="91">
        <v>0.95606547596609548</v>
      </c>
      <c r="C190" s="92">
        <v>0.95370646875995035</v>
      </c>
      <c r="D190" s="92">
        <v>1</v>
      </c>
      <c r="E190" s="92">
        <v>1</v>
      </c>
      <c r="F190" s="92">
        <v>1</v>
      </c>
      <c r="G190" s="92">
        <v>1</v>
      </c>
      <c r="H190" s="92">
        <v>0.99324298876409234</v>
      </c>
      <c r="I190" s="92">
        <v>0.96765912548133914</v>
      </c>
      <c r="J190" s="92">
        <v>0.99674154754641098</v>
      </c>
      <c r="K190" s="92">
        <v>0.99244985941128516</v>
      </c>
      <c r="L190" s="92">
        <v>0.99298529581475314</v>
      </c>
      <c r="M190" s="93">
        <v>0.9774215770589274</v>
      </c>
    </row>
    <row r="191" spans="1:13" x14ac:dyDescent="0.3">
      <c r="A191" s="17">
        <v>9</v>
      </c>
      <c r="B191" s="91">
        <v>0.94040588181661033</v>
      </c>
      <c r="C191" s="92">
        <v>0.94263791705945499</v>
      </c>
      <c r="D191" s="92">
        <v>0.99930731584552368</v>
      </c>
      <c r="E191" s="92">
        <v>1</v>
      </c>
      <c r="F191" s="92">
        <v>1</v>
      </c>
      <c r="G191" s="92">
        <v>1</v>
      </c>
      <c r="H191" s="92">
        <v>0.98765295934712527</v>
      </c>
      <c r="I191" s="92">
        <v>0.95482378829563874</v>
      </c>
      <c r="J191" s="92">
        <v>0.98587950222494403</v>
      </c>
      <c r="K191" s="92">
        <v>0.98212468797605612</v>
      </c>
      <c r="L191" s="92">
        <v>0.97731812319616096</v>
      </c>
      <c r="M191" s="93">
        <v>0.96707411549813416</v>
      </c>
    </row>
    <row r="192" spans="1:13" x14ac:dyDescent="0.3">
      <c r="A192" s="17">
        <v>8</v>
      </c>
      <c r="B192" s="91">
        <v>0.91652287418942824</v>
      </c>
      <c r="C192" s="92">
        <v>0.92285433717318566</v>
      </c>
      <c r="D192" s="92">
        <v>0.97887162856024246</v>
      </c>
      <c r="E192" s="92">
        <v>1</v>
      </c>
      <c r="F192" s="92">
        <v>1</v>
      </c>
      <c r="G192" s="92">
        <v>1</v>
      </c>
      <c r="H192" s="92">
        <v>0.97007823005046501</v>
      </c>
      <c r="I192" s="92">
        <v>0.93257969702071009</v>
      </c>
      <c r="J192" s="92">
        <v>0.96518788757752572</v>
      </c>
      <c r="K192" s="92">
        <v>0.96305748364125776</v>
      </c>
      <c r="L192" s="92">
        <v>0.95235664541421361</v>
      </c>
      <c r="M192" s="93">
        <v>0.94781357179289327</v>
      </c>
    </row>
    <row r="193" spans="1:13" x14ac:dyDescent="0.3">
      <c r="A193" s="17">
        <v>7</v>
      </c>
      <c r="B193" s="91">
        <v>0.8844164530845493</v>
      </c>
      <c r="C193" s="92">
        <v>0.8943557291011428</v>
      </c>
      <c r="D193" s="92">
        <v>0.94593042311233855</v>
      </c>
      <c r="E193" s="92">
        <v>0.99847389692389243</v>
      </c>
      <c r="F193" s="92">
        <v>0.99485930461790917</v>
      </c>
      <c r="G193" s="92">
        <v>0.98064925621957744</v>
      </c>
      <c r="H193" s="92">
        <v>0.94051880087411133</v>
      </c>
      <c r="I193" s="92">
        <v>0.90092685165655284</v>
      </c>
      <c r="J193" s="92">
        <v>0.93466670360415605</v>
      </c>
      <c r="K193" s="92">
        <v>0.9352482464068903</v>
      </c>
      <c r="L193" s="92">
        <v>0.91810086246891132</v>
      </c>
      <c r="M193" s="93">
        <v>0.91963994594320497</v>
      </c>
    </row>
    <row r="194" spans="1:13" x14ac:dyDescent="0.3">
      <c r="A194" s="17">
        <v>6</v>
      </c>
      <c r="B194" s="91">
        <v>0.84408661850197375</v>
      </c>
      <c r="C194" s="92">
        <v>0.85714209284332643</v>
      </c>
      <c r="D194" s="92">
        <v>0.90048369950181217</v>
      </c>
      <c r="E194" s="92">
        <v>0.96952601849339648</v>
      </c>
      <c r="F194" s="92">
        <v>0.96711153804508798</v>
      </c>
      <c r="G194" s="92">
        <v>0.94100579915400551</v>
      </c>
      <c r="H194" s="92">
        <v>0.89897467181806412</v>
      </c>
      <c r="I194" s="92">
        <v>0.85986525220316712</v>
      </c>
      <c r="J194" s="92">
        <v>0.89431595030483524</v>
      </c>
      <c r="K194" s="92">
        <v>0.89869697627295353</v>
      </c>
      <c r="L194" s="92">
        <v>0.87455077436025386</v>
      </c>
      <c r="M194" s="93">
        <v>0.88255323794906926</v>
      </c>
    </row>
    <row r="195" spans="1:13" x14ac:dyDescent="0.3">
      <c r="A195" s="17">
        <v>5</v>
      </c>
      <c r="B195" s="91">
        <v>0.79553337044170125</v>
      </c>
      <c r="C195" s="92">
        <v>0.81121342839973654</v>
      </c>
      <c r="D195" s="92">
        <v>0.84253145772866311</v>
      </c>
      <c r="E195" s="92">
        <v>0.93001983837229263</v>
      </c>
      <c r="F195" s="92">
        <v>0.92958142358307805</v>
      </c>
      <c r="G195" s="92">
        <v>0.88847276326562752</v>
      </c>
      <c r="H195" s="92">
        <v>0.84544584288232361</v>
      </c>
      <c r="I195" s="92">
        <v>0.80939489866055281</v>
      </c>
      <c r="J195" s="92">
        <v>0.84413562767956285</v>
      </c>
      <c r="K195" s="92">
        <v>0.85340367323944766</v>
      </c>
      <c r="L195" s="92">
        <v>0.82170638108824123</v>
      </c>
      <c r="M195" s="93">
        <v>0.83655344781048613</v>
      </c>
    </row>
    <row r="196" spans="1:13" x14ac:dyDescent="0.3">
      <c r="A196" s="17">
        <v>4</v>
      </c>
      <c r="B196" s="91">
        <v>0.73875670890373191</v>
      </c>
      <c r="C196" s="92">
        <v>0.7565697357703729</v>
      </c>
      <c r="D196" s="92">
        <v>0.77207369779289137</v>
      </c>
      <c r="E196" s="92">
        <v>0.87995535656058088</v>
      </c>
      <c r="F196" s="92">
        <v>0.88226896123187948</v>
      </c>
      <c r="G196" s="92">
        <v>0.82305014855444303</v>
      </c>
      <c r="H196" s="92">
        <v>0.77993231406688956</v>
      </c>
      <c r="I196" s="92">
        <v>0.74951579102871013</v>
      </c>
      <c r="J196" s="92">
        <v>0.78412573572833921</v>
      </c>
      <c r="K196" s="92">
        <v>0.79936833730637236</v>
      </c>
      <c r="L196" s="92">
        <v>0.75956768265287367</v>
      </c>
      <c r="M196" s="93">
        <v>0.78164057552745536</v>
      </c>
    </row>
    <row r="197" spans="1:13" x14ac:dyDescent="0.3">
      <c r="A197" s="17">
        <v>3</v>
      </c>
      <c r="B197" s="91">
        <v>0.67375663388806584</v>
      </c>
      <c r="C197" s="92">
        <v>0.69321101495523585</v>
      </c>
      <c r="D197" s="92">
        <v>0.68911041969449705</v>
      </c>
      <c r="E197" s="92">
        <v>0.81933257305826157</v>
      </c>
      <c r="F197" s="92">
        <v>0.82517415099149216</v>
      </c>
      <c r="G197" s="92">
        <v>0.74473795502045204</v>
      </c>
      <c r="H197" s="92">
        <v>0.70243408537176211</v>
      </c>
      <c r="I197" s="92">
        <v>0.68022792930763898</v>
      </c>
      <c r="J197" s="92">
        <v>0.71428627445116422</v>
      </c>
      <c r="K197" s="92">
        <v>0.73659096847372785</v>
      </c>
      <c r="L197" s="92">
        <v>0.68813467905415093</v>
      </c>
      <c r="M197" s="93">
        <v>0.71781462109997718</v>
      </c>
    </row>
    <row r="198" spans="1:13" x14ac:dyDescent="0.3">
      <c r="A198" s="17">
        <v>2</v>
      </c>
      <c r="B198" s="91">
        <v>0.60053314539470293</v>
      </c>
      <c r="C198" s="92">
        <v>0.62113726595432517</v>
      </c>
      <c r="D198" s="92">
        <v>0.59364162343348004</v>
      </c>
      <c r="E198" s="92">
        <v>0.74815148786533436</v>
      </c>
      <c r="F198" s="92">
        <v>0.75829699286191621</v>
      </c>
      <c r="G198" s="92">
        <v>0.65353618266365487</v>
      </c>
      <c r="H198" s="92">
        <v>0.61295115679694123</v>
      </c>
      <c r="I198" s="92">
        <v>0.60153131349733935</v>
      </c>
      <c r="J198" s="92">
        <v>0.63461724384803797</v>
      </c>
      <c r="K198" s="92">
        <v>0.66507156674151413</v>
      </c>
      <c r="L198" s="92">
        <v>0.60740737029207315</v>
      </c>
      <c r="M198" s="93">
        <v>0.64507558452805158</v>
      </c>
    </row>
    <row r="199" spans="1:13" x14ac:dyDescent="0.3">
      <c r="A199" s="17">
        <v>1</v>
      </c>
      <c r="B199" s="94">
        <v>0.51908624342364318</v>
      </c>
      <c r="C199" s="95">
        <v>0.54034848876764086</v>
      </c>
      <c r="D199" s="95">
        <v>0.48566730900984045</v>
      </c>
      <c r="E199" s="95">
        <v>0.66641210098179937</v>
      </c>
      <c r="F199" s="95">
        <v>0.68163748684315151</v>
      </c>
      <c r="G199" s="95">
        <v>0.54944483148405132</v>
      </c>
      <c r="H199" s="95">
        <v>0.51148352834242694</v>
      </c>
      <c r="I199" s="95">
        <v>0.51342594359781113</v>
      </c>
      <c r="J199" s="95">
        <v>0.54511864391896037</v>
      </c>
      <c r="K199" s="95">
        <v>0.5848101321097311</v>
      </c>
      <c r="L199" s="95">
        <v>0.51738575636664041</v>
      </c>
      <c r="M199" s="96">
        <v>0.56342346581167857</v>
      </c>
    </row>
    <row r="201" spans="1:13" x14ac:dyDescent="0.3">
      <c r="A201" s="19" t="s">
        <v>48</v>
      </c>
      <c r="B201" s="20">
        <v>4</v>
      </c>
      <c r="C201" s="20">
        <v>5</v>
      </c>
      <c r="D201" s="20">
        <v>6</v>
      </c>
      <c r="E201" s="20">
        <v>7</v>
      </c>
      <c r="F201" s="20">
        <v>8</v>
      </c>
      <c r="G201" s="20">
        <v>9</v>
      </c>
      <c r="H201" s="20">
        <v>10</v>
      </c>
      <c r="I201" s="20">
        <v>11</v>
      </c>
      <c r="J201" s="20">
        <v>12</v>
      </c>
      <c r="K201" s="20">
        <v>1</v>
      </c>
      <c r="L201" s="20">
        <v>2</v>
      </c>
      <c r="M201" s="20">
        <v>3</v>
      </c>
    </row>
    <row r="202" spans="1:13" x14ac:dyDescent="0.3">
      <c r="A202" s="21">
        <v>20</v>
      </c>
      <c r="B202" s="97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97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97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97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97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97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97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97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97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97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97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97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3">
      <c r="A203" s="21">
        <v>19</v>
      </c>
      <c r="B203" s="97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97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97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97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97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97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97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97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97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97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97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97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3">
      <c r="A204" s="21">
        <v>18</v>
      </c>
      <c r="B204" s="97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97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97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97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97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97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97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97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97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97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97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97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3">
      <c r="A205" s="21">
        <v>17</v>
      </c>
      <c r="B205" s="97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97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97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97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97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97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97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97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97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97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97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97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3">
      <c r="A206" s="21">
        <v>16</v>
      </c>
      <c r="B206" s="97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97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97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97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97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97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97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97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97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97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97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97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3">
      <c r="A207" s="21">
        <v>15</v>
      </c>
      <c r="B207" s="97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97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97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97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97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97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97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97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97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97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97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97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3">
      <c r="A208" s="21">
        <v>14</v>
      </c>
      <c r="B208" s="97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97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97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97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97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97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97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97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97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97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97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97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3">
      <c r="A209" s="21">
        <v>13</v>
      </c>
      <c r="B209" s="97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97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97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97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97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97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97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97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97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97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97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97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3">
      <c r="A210" s="21">
        <v>12</v>
      </c>
      <c r="B210" s="97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97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97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97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97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97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97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97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97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97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97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97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3">
      <c r="A211" s="21">
        <v>11</v>
      </c>
      <c r="B211" s="97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97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97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97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97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97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97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97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97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97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97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97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3">
      <c r="A212" s="21">
        <v>10</v>
      </c>
      <c r="B212" s="97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97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97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97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97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97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97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97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97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97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97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97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3">
      <c r="A213" s="21">
        <v>9</v>
      </c>
      <c r="B213" s="97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97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97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97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97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97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97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97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97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97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97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97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3">
      <c r="A214" s="21">
        <v>8</v>
      </c>
      <c r="B214" s="97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97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97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97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97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97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97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97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97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97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97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97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3">
      <c r="A215" s="21">
        <v>7</v>
      </c>
      <c r="B215" s="97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97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97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97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97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97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97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97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97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97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97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97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3">
      <c r="A216" s="21">
        <v>6</v>
      </c>
      <c r="B216" s="97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97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97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97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97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97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97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97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97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97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97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97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3">
      <c r="A217" s="21">
        <v>5</v>
      </c>
      <c r="B217" s="97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97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97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97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97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97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97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97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97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97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97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97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3">
      <c r="A218" s="21">
        <v>4</v>
      </c>
      <c r="B218" s="97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97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97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97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97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97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97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97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97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97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97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97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3">
      <c r="A219" s="21">
        <v>3</v>
      </c>
      <c r="B219" s="97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97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97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97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97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97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97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97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97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97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97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97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3">
      <c r="A220" s="21">
        <v>2</v>
      </c>
      <c r="B220" s="22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2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2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2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2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2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2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2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2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2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2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2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3">
      <c r="A221" s="21">
        <v>1</v>
      </c>
      <c r="B221" s="22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2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2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2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2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2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2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2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2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2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2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2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提出用（算定諸元一覧(差替先)）</vt:lpstr>
      <vt:lpstr>webにUP時は非表示にする⇒</vt:lpstr>
      <vt:lpstr>計算用(差替先差替可能容量)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2024-09-18T06:00:44Z</dcterms:modified>
</cp:coreProperties>
</file>