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 defaultThemeVersion="124226"/>
  <xr:revisionPtr revIDLastSave="0" documentId="13_ncr:1_{B7EB209B-8CF5-4278-8A55-148A762B5E53}" xr6:coauthVersionLast="36" xr6:coauthVersionMax="36" xr10:uidLastSave="{00000000-0000-0000-0000-000000000000}"/>
  <workbookProtection workbookAlgorithmName="SHA-512" workbookHashValue="Bfp9y6wzdJt1W6tyeHcsHXkMJ44IXzSXG4fvfMXn8CnOwPxOyvoZeAG8DNp5yfqen6+ugik0rXS8+fHML5aZgQ==" workbookSaltValue="3/mg9Ij3FGD/Zv4IvL5jyA==" workbookSpinCount="100000" lockStructure="1"/>
  <bookViews>
    <workbookView xWindow="0" yWindow="0" windowWidth="23040" windowHeight="8976" tabRatio="887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  <sheet name="webにUP時は非表示にする⇒" sheetId="9" state="hidden" r:id="rId4"/>
    <sheet name="リスト" sheetId="4" state="hidden" r:id="rId5"/>
    <sheet name="計算用(差替先差替可能容量)" sheetId="11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B38" i="11" l="1"/>
  <c r="C38" i="11"/>
  <c r="D38" i="11"/>
  <c r="E38" i="11"/>
  <c r="F38" i="11"/>
  <c r="G38" i="11"/>
  <c r="H38" i="11"/>
  <c r="I38" i="11"/>
  <c r="J38" i="11"/>
  <c r="C39" i="11"/>
  <c r="D39" i="11"/>
  <c r="E39" i="11"/>
  <c r="F39" i="11"/>
  <c r="G39" i="11"/>
  <c r="H39" i="11"/>
  <c r="I39" i="11"/>
  <c r="J39" i="11"/>
  <c r="C40" i="11"/>
  <c r="D40" i="11"/>
  <c r="E40" i="11"/>
  <c r="F40" i="11"/>
  <c r="G40" i="11"/>
  <c r="H40" i="11"/>
  <c r="I40" i="11"/>
  <c r="J40" i="11"/>
  <c r="C41" i="11"/>
  <c r="D41" i="11"/>
  <c r="E41" i="11"/>
  <c r="F41" i="11"/>
  <c r="G41" i="11"/>
  <c r="H41" i="11"/>
  <c r="I41" i="11"/>
  <c r="J41" i="11"/>
  <c r="C42" i="11"/>
  <c r="D42" i="11"/>
  <c r="E42" i="11"/>
  <c r="F42" i="11"/>
  <c r="G42" i="11"/>
  <c r="H42" i="11"/>
  <c r="I42" i="11"/>
  <c r="J42" i="11"/>
  <c r="C43" i="11"/>
  <c r="D43" i="11"/>
  <c r="E43" i="11"/>
  <c r="F43" i="11"/>
  <c r="G43" i="11"/>
  <c r="H43" i="11"/>
  <c r="I43" i="11"/>
  <c r="J43" i="11"/>
  <c r="C44" i="11"/>
  <c r="D44" i="11"/>
  <c r="E44" i="11"/>
  <c r="F44" i="11"/>
  <c r="G44" i="11"/>
  <c r="H44" i="11"/>
  <c r="I44" i="11"/>
  <c r="J44" i="11"/>
  <c r="C45" i="11"/>
  <c r="D45" i="11"/>
  <c r="E45" i="11"/>
  <c r="F45" i="11"/>
  <c r="G45" i="11"/>
  <c r="H45" i="11"/>
  <c r="I45" i="11"/>
  <c r="J45" i="11"/>
  <c r="C46" i="11"/>
  <c r="D46" i="11"/>
  <c r="E46" i="11"/>
  <c r="F46" i="11"/>
  <c r="G46" i="11"/>
  <c r="H46" i="11"/>
  <c r="I46" i="11"/>
  <c r="J46" i="11"/>
  <c r="C47" i="11"/>
  <c r="D47" i="11"/>
  <c r="E47" i="11"/>
  <c r="F47" i="11"/>
  <c r="G47" i="11"/>
  <c r="H47" i="11"/>
  <c r="I47" i="11"/>
  <c r="J47" i="11"/>
  <c r="C48" i="11"/>
  <c r="D48" i="11"/>
  <c r="E48" i="11"/>
  <c r="F48" i="11"/>
  <c r="G48" i="11"/>
  <c r="H48" i="11"/>
  <c r="I48" i="11"/>
  <c r="J48" i="11"/>
  <c r="C49" i="11"/>
  <c r="D49" i="11"/>
  <c r="E49" i="11"/>
  <c r="F49" i="11"/>
  <c r="G49" i="11"/>
  <c r="H49" i="11"/>
  <c r="I49" i="11"/>
  <c r="J49" i="11"/>
  <c r="B39" i="11"/>
  <c r="B40" i="11"/>
  <c r="B41" i="11"/>
  <c r="B42" i="11"/>
  <c r="B43" i="11"/>
  <c r="B44" i="11"/>
  <c r="B45" i="11"/>
  <c r="B46" i="11"/>
  <c r="B47" i="11"/>
  <c r="B48" i="11"/>
  <c r="B49" i="11"/>
  <c r="E94" i="16" l="1"/>
  <c r="F94" i="16"/>
  <c r="G94" i="16"/>
  <c r="H94" i="16"/>
  <c r="I94" i="16"/>
  <c r="J94" i="16"/>
  <c r="K94" i="16"/>
  <c r="L94" i="16"/>
  <c r="M94" i="16"/>
  <c r="N94" i="16"/>
  <c r="O94" i="16"/>
  <c r="D94" i="16"/>
  <c r="D96" i="16" l="1"/>
  <c r="F29" i="10" l="1"/>
  <c r="G29" i="10"/>
  <c r="H29" i="10"/>
  <c r="I29" i="10"/>
  <c r="J29" i="10"/>
  <c r="K29" i="10"/>
  <c r="L29" i="10"/>
  <c r="M29" i="10"/>
  <c r="N29" i="10"/>
  <c r="O29" i="10"/>
  <c r="P29" i="10"/>
  <c r="E29" i="10"/>
  <c r="D82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D75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D68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D61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D54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D47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D40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D33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D26" i="16"/>
  <c r="D85" i="16" s="1"/>
  <c r="E53" i="10" s="1"/>
  <c r="E24" i="16"/>
  <c r="E84" i="16" s="1"/>
  <c r="F24" i="16"/>
  <c r="F84" i="16" s="1"/>
  <c r="G24" i="16"/>
  <c r="G84" i="16" s="1"/>
  <c r="H24" i="16"/>
  <c r="H84" i="16" s="1"/>
  <c r="I24" i="16"/>
  <c r="I84" i="16" s="1"/>
  <c r="J24" i="16"/>
  <c r="J84" i="16" s="1"/>
  <c r="K24" i="16"/>
  <c r="K84" i="16" s="1"/>
  <c r="L24" i="16"/>
  <c r="L84" i="16" s="1"/>
  <c r="M24" i="16"/>
  <c r="M84" i="16" s="1"/>
  <c r="N24" i="16"/>
  <c r="N84" i="16" s="1"/>
  <c r="O24" i="16"/>
  <c r="O84" i="16" s="1"/>
  <c r="D24" i="16"/>
  <c r="D84" i="16" s="1"/>
  <c r="E15" i="16"/>
  <c r="F15" i="16"/>
  <c r="G15" i="16"/>
  <c r="H15" i="16"/>
  <c r="I15" i="16"/>
  <c r="J15" i="16"/>
  <c r="K15" i="16"/>
  <c r="L15" i="16"/>
  <c r="M15" i="16"/>
  <c r="N15" i="16"/>
  <c r="O15" i="16"/>
  <c r="D15" i="16"/>
  <c r="D91" i="16" l="1"/>
  <c r="D90" i="16"/>
  <c r="D9" i="16" l="1"/>
  <c r="D6" i="16"/>
  <c r="D7" i="16"/>
  <c r="D8" i="16"/>
  <c r="J63" i="11" l="1"/>
  <c r="G58" i="11"/>
  <c r="J55" i="11"/>
  <c r="D53" i="11"/>
  <c r="B53" i="11"/>
  <c r="I63" i="11"/>
  <c r="J62" i="11"/>
  <c r="B62" i="11"/>
  <c r="C61" i="11"/>
  <c r="D60" i="11"/>
  <c r="E59" i="11"/>
  <c r="F58" i="11"/>
  <c r="G57" i="11"/>
  <c r="H56" i="11"/>
  <c r="I55" i="11"/>
  <c r="J54" i="11"/>
  <c r="B54" i="11"/>
  <c r="H63" i="11"/>
  <c r="I62" i="11"/>
  <c r="J61" i="11"/>
  <c r="B61" i="11"/>
  <c r="C60" i="11"/>
  <c r="D59" i="11"/>
  <c r="E58" i="11"/>
  <c r="F57" i="11"/>
  <c r="G56" i="11"/>
  <c r="H55" i="11"/>
  <c r="I54" i="11"/>
  <c r="J53" i="11"/>
  <c r="G63" i="11"/>
  <c r="H62" i="11"/>
  <c r="I61" i="11"/>
  <c r="J60" i="11"/>
  <c r="B60" i="11"/>
  <c r="C59" i="11"/>
  <c r="D58" i="11"/>
  <c r="E57" i="11"/>
  <c r="F56" i="11"/>
  <c r="G55" i="11"/>
  <c r="H54" i="11"/>
  <c r="I53" i="11"/>
  <c r="J52" i="11"/>
  <c r="B52" i="11"/>
  <c r="F63" i="11"/>
  <c r="G62" i="11"/>
  <c r="H61" i="11"/>
  <c r="I60" i="11"/>
  <c r="J59" i="11"/>
  <c r="B59" i="11"/>
  <c r="C58" i="11"/>
  <c r="D57" i="11"/>
  <c r="E56" i="11"/>
  <c r="F55" i="11"/>
  <c r="H53" i="11"/>
  <c r="I52" i="11"/>
  <c r="F62" i="11"/>
  <c r="G61" i="11"/>
  <c r="H60" i="11"/>
  <c r="I59" i="11"/>
  <c r="B58" i="11"/>
  <c r="C57" i="11"/>
  <c r="E55" i="11"/>
  <c r="G53" i="11"/>
  <c r="E52" i="11"/>
  <c r="C52" i="11"/>
  <c r="G54" i="11"/>
  <c r="F54" i="11"/>
  <c r="H52" i="11"/>
  <c r="D52" i="11"/>
  <c r="E63" i="11"/>
  <c r="J58" i="11"/>
  <c r="D56" i="11"/>
  <c r="D63" i="11"/>
  <c r="E62" i="11"/>
  <c r="F61" i="11"/>
  <c r="G60" i="11"/>
  <c r="H59" i="11"/>
  <c r="I58" i="11"/>
  <c r="J57" i="11"/>
  <c r="B57" i="11"/>
  <c r="C56" i="11"/>
  <c r="D55" i="11"/>
  <c r="E54" i="11"/>
  <c r="F53" i="11"/>
  <c r="G52" i="11"/>
  <c r="C63" i="11"/>
  <c r="D62" i="11"/>
  <c r="E61" i="11"/>
  <c r="F60" i="11"/>
  <c r="G59" i="11"/>
  <c r="H58" i="11"/>
  <c r="I57" i="11"/>
  <c r="J56" i="11"/>
  <c r="B56" i="11"/>
  <c r="C55" i="11"/>
  <c r="D54" i="11"/>
  <c r="E53" i="11"/>
  <c r="F52" i="11"/>
  <c r="B63" i="11"/>
  <c r="C62" i="11"/>
  <c r="D61" i="11"/>
  <c r="E60" i="11"/>
  <c r="F59" i="11"/>
  <c r="H57" i="11"/>
  <c r="I56" i="11"/>
  <c r="B55" i="11"/>
  <c r="C54" i="11"/>
  <c r="C53" i="11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21" i="10"/>
  <c r="E19" i="10"/>
  <c r="E18" i="10"/>
  <c r="E17" i="10"/>
  <c r="E16" i="10"/>
  <c r="E14" i="10"/>
  <c r="E13" i="10"/>
  <c r="E12" i="10"/>
  <c r="P45" i="10"/>
  <c r="F45" i="10"/>
  <c r="G45" i="10"/>
  <c r="H45" i="10"/>
  <c r="I45" i="10"/>
  <c r="J45" i="10"/>
  <c r="K45" i="10"/>
  <c r="L45" i="10"/>
  <c r="M45" i="10"/>
  <c r="N45" i="10"/>
  <c r="O45" i="10"/>
  <c r="E45" i="10"/>
  <c r="F33" i="10" l="1"/>
  <c r="G33" i="10"/>
  <c r="H33" i="10"/>
  <c r="I33" i="10"/>
  <c r="J33" i="10"/>
  <c r="K33" i="10"/>
  <c r="L33" i="10"/>
  <c r="M33" i="10"/>
  <c r="N33" i="10"/>
  <c r="O33" i="10"/>
  <c r="P33" i="10"/>
  <c r="E33" i="10"/>
  <c r="D95" i="11" l="1"/>
  <c r="C21" i="11"/>
  <c r="D21" i="11" s="1"/>
  <c r="E21" i="11" s="1"/>
  <c r="F52" i="10"/>
  <c r="G52" i="10"/>
  <c r="H52" i="10"/>
  <c r="I52" i="10"/>
  <c r="J52" i="10"/>
  <c r="K52" i="10"/>
  <c r="L52" i="10"/>
  <c r="M52" i="10"/>
  <c r="N52" i="10"/>
  <c r="O52" i="10"/>
  <c r="P52" i="10"/>
  <c r="E52" i="10"/>
  <c r="E69" i="11" l="1"/>
  <c r="C67" i="11"/>
  <c r="E73" i="11"/>
  <c r="L54" i="10"/>
  <c r="M54" i="10"/>
  <c r="E54" i="10"/>
  <c r="E66" i="11"/>
  <c r="D67" i="11"/>
  <c r="E74" i="11"/>
  <c r="D75" i="11"/>
  <c r="D69" i="11"/>
  <c r="C70" i="11"/>
  <c r="E76" i="11"/>
  <c r="D77" i="11"/>
  <c r="E68" i="11"/>
  <c r="D70" i="11"/>
  <c r="D66" i="11"/>
  <c r="D74" i="11"/>
  <c r="C69" i="11"/>
  <c r="J54" i="10"/>
  <c r="M47" i="10"/>
  <c r="L47" i="10"/>
  <c r="K47" i="10"/>
  <c r="J47" i="10"/>
  <c r="K62" i="11"/>
  <c r="E47" i="10"/>
  <c r="I47" i="10"/>
  <c r="P47" i="10"/>
  <c r="H47" i="10"/>
  <c r="O47" i="10"/>
  <c r="G47" i="10"/>
  <c r="N47" i="10"/>
  <c r="F47" i="10"/>
  <c r="K63" i="11"/>
  <c r="K54" i="10"/>
  <c r="I54" i="10"/>
  <c r="H54" i="10"/>
  <c r="K59" i="11"/>
  <c r="K61" i="11"/>
  <c r="O54" i="10"/>
  <c r="G54" i="10"/>
  <c r="K56" i="11"/>
  <c r="K60" i="11"/>
  <c r="N54" i="10"/>
  <c r="F54" i="10"/>
  <c r="P54" i="10"/>
  <c r="E77" i="11"/>
  <c r="C71" i="11"/>
  <c r="K58" i="11"/>
  <c r="K57" i="11"/>
  <c r="K54" i="11"/>
  <c r="K53" i="11"/>
  <c r="K55" i="11"/>
  <c r="D76" i="11"/>
  <c r="E72" i="11"/>
  <c r="F21" i="11"/>
  <c r="F77" i="11" s="1"/>
  <c r="E75" i="11"/>
  <c r="E67" i="11"/>
  <c r="E71" i="11"/>
  <c r="E70" i="11"/>
  <c r="D71" i="11"/>
  <c r="C72" i="11"/>
  <c r="C73" i="11"/>
  <c r="D72" i="11"/>
  <c r="C66" i="11"/>
  <c r="D73" i="11"/>
  <c r="C74" i="11"/>
  <c r="C77" i="11"/>
  <c r="D68" i="11"/>
  <c r="C75" i="11" l="1"/>
  <c r="C76" i="11"/>
  <c r="C68" i="11"/>
  <c r="F69" i="11"/>
  <c r="F68" i="11"/>
  <c r="F76" i="11"/>
  <c r="F74" i="11"/>
  <c r="F66" i="11"/>
  <c r="F71" i="11"/>
  <c r="F70" i="11"/>
  <c r="G21" i="11"/>
  <c r="F67" i="11"/>
  <c r="F73" i="11"/>
  <c r="F75" i="11"/>
  <c r="F72" i="11"/>
  <c r="H21" i="11" l="1"/>
  <c r="G66" i="11"/>
  <c r="G76" i="11"/>
  <c r="G75" i="11"/>
  <c r="G72" i="11"/>
  <c r="G71" i="11"/>
  <c r="G74" i="11"/>
  <c r="G73" i="11"/>
  <c r="G69" i="11"/>
  <c r="G70" i="11"/>
  <c r="G67" i="11"/>
  <c r="G68" i="11"/>
  <c r="G77" i="11"/>
  <c r="I21" i="11" l="1"/>
  <c r="H77" i="11"/>
  <c r="H75" i="11"/>
  <c r="H74" i="11"/>
  <c r="H68" i="11"/>
  <c r="H69" i="11"/>
  <c r="H66" i="11"/>
  <c r="H67" i="11"/>
  <c r="H72" i="11"/>
  <c r="H73" i="11"/>
  <c r="H76" i="11"/>
  <c r="H71" i="11"/>
  <c r="H70" i="11"/>
  <c r="I71" i="11" l="1"/>
  <c r="J21" i="11"/>
  <c r="I75" i="11"/>
  <c r="I67" i="11"/>
  <c r="I74" i="11"/>
  <c r="I73" i="11"/>
  <c r="I76" i="11"/>
  <c r="I77" i="11"/>
  <c r="I72" i="11"/>
  <c r="I68" i="11"/>
  <c r="I70" i="11"/>
  <c r="I66" i="11"/>
  <c r="I69" i="11"/>
  <c r="J66" i="11" l="1"/>
  <c r="J67" i="11"/>
  <c r="J76" i="11"/>
  <c r="J71" i="11"/>
  <c r="J75" i="11"/>
  <c r="J70" i="11"/>
  <c r="J68" i="11"/>
  <c r="J77" i="11"/>
  <c r="J69" i="11"/>
  <c r="J74" i="11"/>
  <c r="J73" i="11"/>
  <c r="J72" i="11"/>
  <c r="K52" i="11" l="1"/>
  <c r="B73" i="11"/>
  <c r="B87" i="11" s="1"/>
  <c r="B70" i="11"/>
  <c r="B84" i="11" s="1"/>
  <c r="B68" i="11"/>
  <c r="B82" i="11" s="1"/>
  <c r="B76" i="11"/>
  <c r="B90" i="11" s="1"/>
  <c r="B69" i="11"/>
  <c r="B83" i="11" s="1"/>
  <c r="B71" i="11"/>
  <c r="B85" i="11" s="1"/>
  <c r="B77" i="11"/>
  <c r="B91" i="11" s="1"/>
  <c r="B72" i="11"/>
  <c r="B86" i="11" s="1"/>
  <c r="B67" i="11"/>
  <c r="B81" i="11" s="1"/>
  <c r="B74" i="11"/>
  <c r="B88" i="11" s="1"/>
  <c r="B75" i="11"/>
  <c r="B89" i="11" s="1"/>
  <c r="B66" i="11"/>
  <c r="B80" i="11" s="1"/>
  <c r="B94" i="11" l="1"/>
  <c r="B92" i="11"/>
  <c r="B97" i="11" l="1"/>
  <c r="D16" i="16" s="1"/>
  <c r="E55" i="10" s="1"/>
</calcChain>
</file>

<file path=xl/sharedStrings.xml><?xml version="1.0" encoding="utf-8"?>
<sst xmlns="http://schemas.openxmlformats.org/spreadsheetml/2006/main" count="528" uniqueCount="184">
  <si>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</si>
  <si>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</si>
  <si>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</si>
  <si>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</si>
  <si>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</si>
  <si>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</si>
  <si>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</si>
  <si>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</si>
  <si>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</si>
  <si>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</si>
  <si>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</si>
  <si>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</si>
  <si>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</si>
  <si>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</si>
  <si>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</si>
  <si>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</si>
  <si>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</si>
  <si>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</si>
  <si>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</si>
  <si>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</si>
  <si>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</si>
  <si>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</si>
  <si>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</si>
  <si>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</si>
  <si>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</si>
  <si>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</si>
  <si>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</si>
  <si>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</si>
  <si>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</si>
  <si>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</si>
  <si>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</si>
  <si>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②必要予備率(EUE計算結果)</t>
    <rPh sb="1" eb="3">
      <t>ヒツヨウ</t>
    </rPh>
    <rPh sb="3" eb="5">
      <t>ヨビ</t>
    </rPh>
    <rPh sb="5" eb="6">
      <t>リツ</t>
    </rPh>
    <rPh sb="10" eb="12">
      <t>ケイサン</t>
    </rPh>
    <rPh sb="12" eb="14">
      <t>ケッカ</t>
    </rPh>
    <phoneticPr fontId="2"/>
  </si>
  <si>
    <t>④再エネ各月kW</t>
    <rPh sb="1" eb="2">
      <t>サイ</t>
    </rPh>
    <rPh sb="4" eb="6">
      <t>カクツキ</t>
    </rPh>
    <phoneticPr fontId="2"/>
  </si>
  <si>
    <t>⑤必要供給力(再エネ除き)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</si>
  <si>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③持続的予備率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</si>
  <si>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</si>
  <si>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⑥cc供給力</t>
    <rPh sb="3" eb="6">
      <t>キョウキュウリョク</t>
    </rPh>
    <phoneticPr fontId="2"/>
  </si>
  <si>
    <t>⑦最小期待量からの増分除き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</si>
  <si>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⑧停止可能量</t>
    <rPh sb="1" eb="3">
      <t>テイシ</t>
    </rPh>
    <rPh sb="3" eb="6">
      <t>カノウリョウ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</si>
  <si>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</si>
  <si>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</si>
  <si>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⑨カウント可能な設備量</t>
    <rPh sb="5" eb="7">
      <t>カノウ</t>
    </rPh>
    <rPh sb="8" eb="10">
      <t>セツビ</t>
    </rPh>
    <rPh sb="10" eb="11">
      <t>リョウ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</si>
  <si>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</si>
  <si>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</si>
  <si>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⑩期待容量</t>
    <rPh sb="1" eb="3">
      <t>キタイ</t>
    </rPh>
    <rPh sb="3" eb="5">
      <t>ヨウリョウ</t>
    </rPh>
    <phoneticPr fontId="2"/>
  </si>
  <si>
    <t>合計</t>
    <rPh sb="0" eb="2">
      <t>ゴウケイ</t>
    </rPh>
    <phoneticPr fontId="2"/>
  </si>
  <si>
    <t>選択した
電源種別の区分</t>
    <rPh sb="0" eb="2">
      <t>センタク</t>
    </rPh>
    <rPh sb="5" eb="7">
      <t>デンゲン</t>
    </rPh>
    <rPh sb="7" eb="9">
      <t>シュベツ</t>
    </rPh>
    <rPh sb="10" eb="12">
      <t>クブン</t>
    </rPh>
    <phoneticPr fontId="8"/>
  </si>
  <si>
    <t>選択可能な
発電方式の区分</t>
    <rPh sb="0" eb="2">
      <t>センタク</t>
    </rPh>
    <rPh sb="2" eb="4">
      <t>カノウ</t>
    </rPh>
    <rPh sb="6" eb="8">
      <t>ハツデン</t>
    </rPh>
    <rPh sb="8" eb="10">
      <t>ホウシキ</t>
    </rPh>
    <rPh sb="11" eb="13">
      <t>クブン</t>
    </rPh>
    <phoneticPr fontId="8"/>
  </si>
  <si>
    <t>水力</t>
    <rPh sb="0" eb="2">
      <t>スイリョク</t>
    </rPh>
    <phoneticPr fontId="8"/>
  </si>
  <si>
    <t>一般（貯水式）</t>
  </si>
  <si>
    <t>一般（自流式）</t>
  </si>
  <si>
    <t>揚水（混合揚水）</t>
  </si>
  <si>
    <t>揚水（純揚水）</t>
  </si>
  <si>
    <t>火力</t>
    <rPh sb="0" eb="2">
      <t>カリョク</t>
    </rPh>
    <phoneticPr fontId="8"/>
  </si>
  <si>
    <t>石炭</t>
  </si>
  <si>
    <t>LNG（GTCC）</t>
  </si>
  <si>
    <t>LNG（その他）</t>
  </si>
  <si>
    <t>石油</t>
  </si>
  <si>
    <t>LPG</t>
  </si>
  <si>
    <t>その他ガス</t>
  </si>
  <si>
    <t>歴青質混合物</t>
  </si>
  <si>
    <t>その他</t>
  </si>
  <si>
    <t>原子力</t>
    <rPh sb="0" eb="3">
      <t>ゲンシリョク</t>
    </rPh>
    <phoneticPr fontId="8"/>
  </si>
  <si>
    <t>定格電気出力</t>
  </si>
  <si>
    <t>定格熱出力</t>
  </si>
  <si>
    <t>再生可能エネルギー</t>
  </si>
  <si>
    <t>風力</t>
  </si>
  <si>
    <t>太陽光（全量）</t>
  </si>
  <si>
    <t>太陽光（余剰）</t>
  </si>
  <si>
    <t>地熱</t>
  </si>
  <si>
    <t>バイオマス（専焼）</t>
  </si>
  <si>
    <t>バイオマス（混焼）</t>
  </si>
  <si>
    <t>廃棄物</t>
  </si>
  <si>
    <t>その他</t>
    <rPh sb="2" eb="3">
      <t>タ</t>
    </rPh>
    <phoneticPr fontId="8"/>
  </si>
  <si>
    <t>　　</t>
    <phoneticPr fontId="2"/>
  </si>
  <si>
    <t>計算用(期待容量)</t>
  </si>
  <si>
    <t>年度更新時に数値をアップデートする必要があるのは、以下のシートのみ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</si>
  <si>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</si>
  <si>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</t>
    <rPh sb="0" eb="2">
      <t>キサイ</t>
    </rPh>
    <rPh sb="2" eb="3">
      <t>レイ</t>
    </rPh>
    <phoneticPr fontId="2"/>
  </si>
  <si>
    <t>入力</t>
    <rPh sb="0" eb="2">
      <t>ニュウリョク</t>
    </rPh>
    <phoneticPr fontId="2"/>
  </si>
  <si>
    <t>＜対象：火力、水力（純揚水以外）、原子力、再エネ（地熱、バイオマス、廃棄物のみ）＞</t>
    <rPh sb="21" eb="22">
      <t>サイ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</si>
  <si>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</si>
  <si>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</si>
  <si>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</si>
  <si>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</si>
  <si>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</si>
  <si>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</si>
  <si>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</si>
  <si>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</si>
  <si>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</si>
  <si>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</si>
  <si>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</si>
  <si>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</si>
  <si>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</si>
  <si>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</si>
  <si>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</si>
  <si>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</si>
  <si>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</si>
  <si>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</si>
  <si>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</si>
  <si>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</si>
  <si>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</si>
  <si>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</si>
  <si>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</si>
  <si>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</si>
  <si>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</si>
  <si>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</si>
  <si>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</si>
  <si>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</si>
  <si>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</si>
  <si>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</si>
  <si>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</si>
  <si>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</si>
  <si>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</si>
  <si>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</si>
  <si>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</si>
  <si>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</si>
  <si>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</si>
  <si>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</si>
  <si>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</si>
  <si>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</si>
  <si>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</si>
  <si>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</si>
  <si>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差替先電源等</t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</si>
  <si>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</si>
  <si>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</si>
  <si>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</si>
  <si>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</si>
  <si>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</si>
  <si>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</si>
  <si>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</si>
  <si>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</si>
  <si>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</si>
  <si>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</si>
  <si>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</si>
  <si>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</si>
  <si>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</si>
  <si>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</si>
  <si>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</si>
  <si>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</si>
  <si>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</si>
  <si>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</si>
  <si>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</si>
  <si>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</si>
  <si>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</si>
  <si>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</si>
  <si>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</si>
  <si>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</si>
  <si>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</si>
  <si>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</si>
  <si>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</si>
  <si>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</si>
  <si>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</si>
  <si>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</si>
  <si>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</si>
  <si>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</si>
  <si>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</si>
  <si>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</si>
  <si>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</si>
  <si>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</si>
  <si>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安定電源</t>
    <rPh sb="0" eb="2">
      <t>アンテイ</t>
    </rPh>
    <rPh sb="2" eb="4">
      <t>デンゲン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</si>
  <si>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</si>
  <si>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</si>
  <si>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</si>
  <si>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</si>
  <si>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</si>
  <si>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</si>
  <si>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</si>
  <si>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各月の供給力の最大値</t>
    <rPh sb="0" eb="2">
      <t>カクツキ</t>
    </rPh>
    <rPh sb="3" eb="6">
      <t>キョウキュウリョク</t>
    </rPh>
    <rPh sb="7" eb="10">
      <t>サイダイチ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</si>
  <si>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</si>
  <si>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</si>
  <si>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</si>
  <si>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</si>
  <si>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</si>
  <si>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</si>
  <si>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</si>
  <si>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</si>
  <si>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</si>
  <si>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差替先入力用（対象実需給年度：2026年度）</t>
    <phoneticPr fontId="2"/>
  </si>
  <si>
    <t>差替先入力用（対象実需給年度：2026年度）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</si>
  <si>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差替先用（対象実需給年度：2026年度）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</si>
  <si>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差替容量等算定諸元一覧（対象実需給年度：2026年度）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</si>
  <si>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2026年度</t>
    <rPh sb="4" eb="6">
      <t>ネンド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</si>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</sst>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#,##0_ ;[Red]\-#,##0\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3">
    <xf numFmtId="0" fontId="0" fillId="0" borderId="0"/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8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Fill="1"/>
    <xf numFmtId="176" fontId="6" fillId="0" borderId="5" xfId="0" applyNumberFormat="1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180" fontId="6" fillId="0" borderId="5" xfId="0" applyNumberFormat="1" applyFont="1" applyFill="1" applyBorder="1"/>
    <xf numFmtId="179" fontId="6" fillId="0" borderId="0" xfId="0" applyNumberFormat="1" applyFont="1" applyFill="1"/>
    <xf numFmtId="0" fontId="6" fillId="0" borderId="0" xfId="0" applyFont="1" applyAlignment="1">
      <alignment horizontal="center" vertical="center"/>
    </xf>
    <xf numFmtId="176" fontId="6" fillId="0" borderId="0" xfId="0" applyNumberFormat="1" applyFont="1"/>
    <xf numFmtId="176" fontId="1" fillId="0" borderId="6" xfId="0" applyNumberFormat="1" applyFont="1" applyFill="1" applyBorder="1" applyAlignment="1">
      <alignment shrinkToFit="1"/>
    </xf>
    <xf numFmtId="0" fontId="1" fillId="0" borderId="1" xfId="1" applyFont="1" applyBorder="1" applyAlignment="1">
      <alignment vertical="center"/>
    </xf>
    <xf numFmtId="0" fontId="12" fillId="0" borderId="0" xfId="0" applyFont="1"/>
    <xf numFmtId="177" fontId="5" fillId="3" borderId="5" xfId="0" applyNumberFormat="1" applyFont="1" applyFill="1" applyBorder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1" fontId="13" fillId="0" borderId="1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1" fontId="13" fillId="3" borderId="1" xfId="0" applyNumberFormat="1" applyFont="1" applyFill="1" applyBorder="1" applyAlignment="1" applyProtection="1">
      <alignment vertical="center"/>
      <protection locked="0" hidden="1"/>
    </xf>
    <xf numFmtId="176" fontId="13" fillId="3" borderId="1" xfId="0" applyNumberFormat="1" applyFont="1" applyFill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10" fillId="5" borderId="10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181" fontId="13" fillId="6" borderId="10" xfId="0" applyNumberFormat="1" applyFont="1" applyFill="1" applyBorder="1" applyAlignment="1" applyProtection="1">
      <alignment horizontal="center" vertical="center"/>
      <protection hidden="1"/>
    </xf>
    <xf numFmtId="0" fontId="10" fillId="7" borderId="10" xfId="0" applyFont="1" applyFill="1" applyBorder="1" applyAlignment="1" applyProtection="1">
      <alignment horizontal="center" vertical="center"/>
      <protection hidden="1"/>
    </xf>
    <xf numFmtId="0" fontId="10" fillId="7" borderId="10" xfId="0" applyFont="1" applyFill="1" applyBorder="1" applyAlignment="1" applyProtection="1">
      <alignment horizontal="left" vertical="center"/>
      <protection hidden="1"/>
    </xf>
    <xf numFmtId="0" fontId="10" fillId="5" borderId="10" xfId="0" applyFont="1" applyFill="1" applyBorder="1" applyAlignment="1" applyProtection="1">
      <alignment horizontal="left" vertical="center"/>
      <protection hidden="1"/>
    </xf>
    <xf numFmtId="181" fontId="13" fillId="2" borderId="10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13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3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1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9" xfId="0" applyFont="1" applyFill="1" applyBorder="1" applyAlignment="1" applyProtection="1">
      <alignment horizontal="center" vertical="center"/>
      <protection hidden="1"/>
    </xf>
    <xf numFmtId="176" fontId="13" fillId="0" borderId="1" xfId="0" applyNumberFormat="1" applyFont="1" applyFill="1" applyBorder="1" applyAlignment="1" applyProtection="1">
      <alignment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6" fontId="5" fillId="3" borderId="5" xfId="0" applyNumberFormat="1" applyFont="1" applyFill="1" applyBorder="1" applyAlignment="1">
      <alignment horizontal="center" vertical="center"/>
    </xf>
    <xf numFmtId="178" fontId="5" fillId="7" borderId="18" xfId="0" applyNumberFormat="1" applyFont="1" applyFill="1" applyBorder="1"/>
    <xf numFmtId="178" fontId="6" fillId="7" borderId="18" xfId="0" applyNumberFormat="1" applyFont="1" applyFill="1" applyBorder="1"/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8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1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176" fontId="13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13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13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176" fontId="1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1" fontId="13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1" fontId="13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6" borderId="10" xfId="0" applyNumberFormat="1" applyFont="1" applyFill="1" applyBorder="1" applyAlignment="1" applyProtection="1">
      <alignment horizontal="center" vertical="center"/>
      <protection hidden="1"/>
    </xf>
    <xf numFmtId="0" fontId="10" fillId="7" borderId="10" xfId="0" applyFont="1" applyFill="1" applyBorder="1" applyAlignment="1" applyProtection="1">
      <alignment horizontal="left" vertical="center"/>
      <protection hidden="1"/>
    </xf>
    <xf numFmtId="181" fontId="1" fillId="6" borderId="10" xfId="0" applyNumberFormat="1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left" vertical="center"/>
      <protection hidden="1"/>
    </xf>
    <xf numFmtId="181" fontId="13" fillId="2" borderId="10" xfId="0" applyNumberFormat="1" applyFont="1" applyFill="1" applyBorder="1" applyAlignment="1" applyProtection="1">
      <alignment horizontal="center" vertical="center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7" borderId="12" xfId="0" applyFont="1" applyFill="1" applyBorder="1" applyAlignment="1" applyProtection="1">
      <alignment horizontal="center" vertical="center"/>
      <protection hidden="1"/>
    </xf>
    <xf numFmtId="0" fontId="1" fillId="7" borderId="13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5" borderId="12" xfId="0" applyFont="1" applyFill="1" applyBorder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0" xfId="0" applyFont="1" applyFill="1" applyBorder="1" applyAlignment="1" applyProtection="1">
      <alignment horizontal="left" vertical="center" wrapText="1"/>
      <protection hidden="1"/>
    </xf>
    <xf numFmtId="0" fontId="10" fillId="7" borderId="1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0" fillId="7" borderId="11" xfId="0" applyFont="1" applyFill="1" applyBorder="1" applyAlignment="1" applyProtection="1">
      <alignment horizontal="left" vertical="center"/>
      <protection hidden="1"/>
    </xf>
    <xf numFmtId="0" fontId="10" fillId="7" borderId="12" xfId="0" applyFont="1" applyFill="1" applyBorder="1" applyAlignment="1" applyProtection="1">
      <alignment horizontal="left" vertical="center"/>
      <protection hidden="1"/>
    </xf>
    <xf numFmtId="0" fontId="10" fillId="7" borderId="13" xfId="0" applyFont="1" applyFill="1" applyBorder="1" applyAlignment="1" applyProtection="1">
      <alignment horizontal="left" vertical="center"/>
      <protection hidden="1"/>
    </xf>
    <xf numFmtId="0" fontId="1" fillId="4" borderId="7" xfId="1" applyFont="1" applyFill="1" applyBorder="1" applyAlignment="1">
      <alignment horizontal="center" vertical="center" wrapText="1"/>
    </xf>
    <xf numFmtId="0" fontId="1" fillId="4" borderId="9" xfId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5</xdr:row>
      <xdr:rowOff>38100</xdr:rowOff>
    </xdr:from>
    <xdr:to>
      <xdr:col>19</xdr:col>
      <xdr:colOff>480059</xdr:colOff>
      <xdr:row>6</xdr:row>
      <xdr:rowOff>137160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995660" y="1120140"/>
          <a:ext cx="2186939" cy="3276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17</xdr:row>
      <xdr:rowOff>152400</xdr:rowOff>
    </xdr:from>
    <xdr:to>
      <xdr:col>20</xdr:col>
      <xdr:colOff>83820</xdr:colOff>
      <xdr:row>20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151503</xdr:colOff>
      <xdr:row>85</xdr:row>
      <xdr:rowOff>93682</xdr:rowOff>
    </xdr:from>
    <xdr:to>
      <xdr:col>19</xdr:col>
      <xdr:colOff>89647</xdr:colOff>
      <xdr:row>88</xdr:row>
      <xdr:rowOff>40342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42232" y="17664506"/>
          <a:ext cx="1766944" cy="645907"/>
        </a:xfrm>
        <a:prstGeom prst="wedgeRoundRectCallout">
          <a:avLst>
            <a:gd name="adj1" fmla="val -56154"/>
            <a:gd name="adj2" fmla="val 2251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7</xdr:row>
      <xdr:rowOff>224119</xdr:rowOff>
    </xdr:from>
    <xdr:to>
      <xdr:col>20</xdr:col>
      <xdr:colOff>365760</xdr:colOff>
      <xdr:row>10</xdr:row>
      <xdr:rowOff>152400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97409" y="1775013"/>
          <a:ext cx="2697480" cy="627528"/>
        </a:xfrm>
        <a:prstGeom prst="wedgeRoundRectCallout">
          <a:avLst>
            <a:gd name="adj1" fmla="val -74905"/>
            <a:gd name="adj2" fmla="val 5960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</xdr:txBody>
    </xdr:sp>
    <xdr:clientData/>
  </xdr:twoCellAnchor>
  <xdr:twoCellAnchor>
    <xdr:from>
      <xdr:col>16</xdr:col>
      <xdr:colOff>121921</xdr:colOff>
      <xdr:row>11</xdr:row>
      <xdr:rowOff>210670</xdr:rowOff>
    </xdr:from>
    <xdr:to>
      <xdr:col>20</xdr:col>
      <xdr:colOff>510541</xdr:colOff>
      <xdr:row>15</xdr:row>
      <xdr:rowOff>322728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112650" y="2693894"/>
          <a:ext cx="2827020" cy="811305"/>
        </a:xfrm>
        <a:prstGeom prst="wedgeRoundRectCallout">
          <a:avLst>
            <a:gd name="adj1" fmla="val -72880"/>
            <a:gd name="adj2" fmla="val 407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各月の供給力の最大値以下の整数値を入力してください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142537</xdr:colOff>
      <xdr:row>89</xdr:row>
      <xdr:rowOff>21965</xdr:rowOff>
    </xdr:from>
    <xdr:to>
      <xdr:col>19</xdr:col>
      <xdr:colOff>247327</xdr:colOff>
      <xdr:row>91</xdr:row>
      <xdr:rowOff>188259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133266" y="18525118"/>
          <a:ext cx="1933590" cy="632459"/>
        </a:xfrm>
        <a:prstGeom prst="wedgeRoundRectCallout">
          <a:avLst>
            <a:gd name="adj1" fmla="val -85182"/>
            <a:gd name="adj2" fmla="val -6421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2026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92</xdr:row>
      <xdr:rowOff>143435</xdr:rowOff>
    </xdr:from>
    <xdr:to>
      <xdr:col>21</xdr:col>
      <xdr:colOff>233083</xdr:colOff>
      <xdr:row>97</xdr:row>
      <xdr:rowOff>53787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125200" y="19345835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2</xdr:row>
      <xdr:rowOff>156882</xdr:rowOff>
    </xdr:from>
    <xdr:to>
      <xdr:col>15</xdr:col>
      <xdr:colOff>65330</xdr:colOff>
      <xdr:row>11</xdr:row>
      <xdr:rowOff>44824</xdr:rowOff>
    </xdr:to>
    <xdr:sp macro="" textlink="">
      <xdr:nvSpPr>
        <xdr:cNvPr id="3" name="テキスト ボックス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463912-D945-48CA-B019-30AE208607BF}"/>
            </a:ext>
          </a:extLst>
        </xdr:cNvPr>
        <xdr:cNvSpPr txBox="1"/>
      </xdr:nvSpPr>
      <xdr:spPr>
        <a:xfrm>
          <a:off x="8001000" y="537882"/>
          <a:ext cx="3998595" cy="1602442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dimension ref="B1:D47"/>
  <sheetViews>
    <sheetView tabSelected="1" zoomScale="85" zoomScaleNormal="85" workbookViewId="0"/>
  </sheetViews>
  <sheetFormatPr defaultColWidth="8.88671875" defaultRowHeight="15" x14ac:dyDescent="0.3"/>
  <cols>
    <col min="1" max="1" width="8.77734375" style="20" customWidth="1"/>
    <col min="2" max="2" width="25.6640625" style="20" bestFit="1" customWidth="1"/>
    <col min="3" max="3" width="90.77734375" style="20" customWidth="1"/>
    <col min="4" max="5" width="8.88671875" style="20"/>
    <col min="6" max="6" width="10.77734375" style="20" customWidth="1"/>
    <col min="7" max="16384" width="8.88671875" style="20"/>
  </cols>
  <sheetData>
    <row r="1" spans="2:4" ht="16.2" x14ac:dyDescent="0.3">
      <c r="B1" s="66" t="s">
        <v>178</v>
      </c>
      <c r="C1" s="66"/>
      <c r="D1" s="66"/>
    </row>
    <row r="2" spans="2:4" ht="16.2" x14ac:dyDescent="0.3">
      <c r="B2" s="21" t="s">
        <v>169</v>
      </c>
      <c r="C2" s="22"/>
      <c r="D2" s="22"/>
    </row>
    <row r="4" spans="2:4" s="24" customFormat="1" ht="19.95" customHeight="1" x14ac:dyDescent="0.2">
      <c r="B4" s="64" t="s">
        <v>130</v>
      </c>
      <c r="C4" s="65"/>
      <c r="D4" s="23" t="s">
        <v>162</v>
      </c>
    </row>
    <row r="5" spans="2:4" s="24" customFormat="1" ht="19.95" customHeight="1" x14ac:dyDescent="0.2">
      <c r="B5" s="25" t="s">
        <v>81</v>
      </c>
      <c r="C5" s="31"/>
      <c r="D5" s="26"/>
    </row>
    <row r="6" spans="2:4" s="24" customFormat="1" ht="19.95" customHeight="1" x14ac:dyDescent="0.2">
      <c r="B6" s="25" t="s">
        <v>82</v>
      </c>
      <c r="C6" s="27" t="s">
        <v>123</v>
      </c>
      <c r="D6" s="26"/>
    </row>
    <row r="7" spans="2:4" s="24" customFormat="1" ht="19.95" customHeight="1" x14ac:dyDescent="0.2">
      <c r="B7" s="25" t="s">
        <v>124</v>
      </c>
      <c r="C7" s="31"/>
      <c r="D7" s="26"/>
    </row>
    <row r="8" spans="2:4" s="24" customFormat="1" ht="19.95" customHeight="1" x14ac:dyDescent="0.2">
      <c r="B8" s="25" t="s">
        <v>85</v>
      </c>
      <c r="C8" s="31"/>
      <c r="D8" s="26"/>
    </row>
    <row r="9" spans="2:4" s="24" customFormat="1" ht="19.95" customHeight="1" x14ac:dyDescent="0.2">
      <c r="B9" s="25" t="s">
        <v>86</v>
      </c>
      <c r="C9" s="31"/>
      <c r="D9" s="26"/>
    </row>
    <row r="10" spans="2:4" s="24" customFormat="1" ht="19.95" customHeight="1" x14ac:dyDescent="0.2">
      <c r="B10" s="25" t="s">
        <v>126</v>
      </c>
      <c r="C10" s="27" t="s">
        <v>160</v>
      </c>
      <c r="D10" s="26"/>
    </row>
    <row r="11" spans="2:4" s="24" customFormat="1" ht="19.95" customHeight="1" x14ac:dyDescent="0.2">
      <c r="B11" s="25" t="s">
        <v>159</v>
      </c>
      <c r="C11" s="31"/>
      <c r="D11" s="26"/>
    </row>
    <row r="12" spans="2:4" s="24" customFormat="1" ht="19.95" customHeight="1" x14ac:dyDescent="0.2">
      <c r="B12" s="25" t="s">
        <v>98</v>
      </c>
      <c r="C12" s="31"/>
      <c r="D12" s="26"/>
    </row>
    <row r="13" spans="2:4" s="24" customFormat="1" ht="19.95" customHeight="1" x14ac:dyDescent="0.2">
      <c r="B13" s="25" t="s">
        <v>125</v>
      </c>
      <c r="C13" s="51"/>
      <c r="D13" s="26"/>
    </row>
    <row r="14" spans="2:4" s="24" customFormat="1" ht="19.95" customHeight="1" x14ac:dyDescent="0.2">
      <c r="B14" s="25" t="s">
        <v>127</v>
      </c>
      <c r="C14" s="31"/>
      <c r="D14" s="26"/>
    </row>
    <row r="15" spans="2:4" s="24" customFormat="1" ht="19.95" customHeight="1" x14ac:dyDescent="0.2">
      <c r="B15" s="25" t="s">
        <v>142</v>
      </c>
      <c r="C15" s="52"/>
      <c r="D15" s="26" t="s">
        <v>143</v>
      </c>
    </row>
    <row r="16" spans="2:4" s="24" customFormat="1" ht="19.95" customHeight="1" x14ac:dyDescent="0.2">
      <c r="B16" s="25" t="s">
        <v>144</v>
      </c>
      <c r="C16" s="31"/>
      <c r="D16" s="26"/>
    </row>
    <row r="17" spans="2:4" s="24" customFormat="1" ht="19.95" customHeight="1" x14ac:dyDescent="0.2">
      <c r="B17" s="25" t="s">
        <v>164</v>
      </c>
      <c r="C17" s="52"/>
      <c r="D17" s="26" t="s">
        <v>165</v>
      </c>
    </row>
    <row r="18" spans="2:4" s="24" customFormat="1" ht="19.95" customHeight="1" x14ac:dyDescent="0.2">
      <c r="B18" s="25" t="s">
        <v>136</v>
      </c>
      <c r="C18" s="31"/>
      <c r="D18" s="26"/>
    </row>
    <row r="19" spans="2:4" s="24" customFormat="1" ht="19.95" customHeight="1" x14ac:dyDescent="0.2">
      <c r="B19" s="25" t="s">
        <v>138</v>
      </c>
      <c r="C19" s="52"/>
      <c r="D19" s="26" t="s">
        <v>133</v>
      </c>
    </row>
    <row r="20" spans="2:4" s="24" customFormat="1" ht="19.95" customHeight="1" x14ac:dyDescent="0.2">
      <c r="B20" s="25" t="s">
        <v>137</v>
      </c>
      <c r="C20" s="31"/>
      <c r="D20" s="26"/>
    </row>
    <row r="21" spans="2:4" s="24" customFormat="1" ht="19.95" customHeight="1" x14ac:dyDescent="0.2">
      <c r="B21" s="25" t="s">
        <v>139</v>
      </c>
      <c r="C21" s="52"/>
      <c r="D21" s="26" t="s">
        <v>133</v>
      </c>
    </row>
    <row r="22" spans="2:4" s="24" customFormat="1" ht="19.95" customHeight="1" x14ac:dyDescent="0.2">
      <c r="B22" s="25" t="s">
        <v>140</v>
      </c>
      <c r="C22" s="31"/>
      <c r="D22" s="26"/>
    </row>
    <row r="23" spans="2:4" s="24" customFormat="1" ht="19.95" customHeight="1" x14ac:dyDescent="0.2">
      <c r="B23" s="25" t="s">
        <v>141</v>
      </c>
      <c r="C23" s="52"/>
      <c r="D23" s="26" t="s">
        <v>133</v>
      </c>
    </row>
    <row r="24" spans="2:4" s="24" customFormat="1" ht="19.95" customHeight="1" x14ac:dyDescent="0.2">
      <c r="B24" s="25" t="s">
        <v>134</v>
      </c>
      <c r="C24" s="31"/>
      <c r="D24" s="26"/>
    </row>
    <row r="25" spans="2:4" s="24" customFormat="1" ht="19.95" customHeight="1" x14ac:dyDescent="0.2">
      <c r="B25" s="25" t="s">
        <v>135</v>
      </c>
      <c r="C25" s="52"/>
      <c r="D25" s="26" t="s">
        <v>133</v>
      </c>
    </row>
    <row r="26" spans="2:4" s="24" customFormat="1" ht="19.95" customHeight="1" x14ac:dyDescent="0.2">
      <c r="B26" s="25" t="s">
        <v>145</v>
      </c>
      <c r="C26" s="52"/>
      <c r="D26" s="26" t="s">
        <v>143</v>
      </c>
    </row>
    <row r="27" spans="2:4" s="24" customFormat="1" ht="19.95" customHeight="1" x14ac:dyDescent="0.2"/>
    <row r="28" spans="2:4" s="24" customFormat="1" ht="19.95" customHeight="1" x14ac:dyDescent="0.2">
      <c r="B28" s="28" t="s">
        <v>131</v>
      </c>
      <c r="C28" s="29" t="s">
        <v>132</v>
      </c>
      <c r="D28" s="25"/>
    </row>
    <row r="29" spans="2:4" s="24" customFormat="1" ht="19.95" customHeight="1" x14ac:dyDescent="0.2">
      <c r="B29" s="25" t="s">
        <v>163</v>
      </c>
      <c r="C29" s="54"/>
      <c r="D29" s="30"/>
    </row>
    <row r="30" spans="2:4" s="24" customFormat="1" ht="19.95" customHeight="1" x14ac:dyDescent="0.2">
      <c r="B30" s="25" t="s">
        <v>128</v>
      </c>
      <c r="C30" s="31"/>
      <c r="D30" s="26"/>
    </row>
    <row r="31" spans="2:4" s="24" customFormat="1" ht="19.95" customHeight="1" x14ac:dyDescent="0.2">
      <c r="B31" s="25" t="s">
        <v>125</v>
      </c>
      <c r="C31" s="51"/>
      <c r="D31" s="26"/>
    </row>
    <row r="32" spans="2:4" s="24" customFormat="1" ht="19.95" customHeight="1" x14ac:dyDescent="0.2"/>
    <row r="33" s="24" customFormat="1" ht="19.95" customHeight="1" x14ac:dyDescent="0.2"/>
    <row r="34" s="24" customFormat="1" ht="19.95" customHeight="1" x14ac:dyDescent="0.2"/>
    <row r="35" s="24" customFormat="1" ht="19.95" customHeight="1" x14ac:dyDescent="0.2"/>
    <row r="36" s="24" customFormat="1" ht="19.95" customHeight="1" x14ac:dyDescent="0.2"/>
    <row r="37" s="24" customFormat="1" ht="19.95" customHeight="1" x14ac:dyDescent="0.2"/>
    <row r="38" s="24" customFormat="1" ht="19.95" customHeight="1" x14ac:dyDescent="0.2"/>
    <row r="39" s="24" customFormat="1" ht="19.95" customHeight="1" x14ac:dyDescent="0.2"/>
    <row r="40" s="24" customFormat="1" ht="19.95" customHeight="1" x14ac:dyDescent="0.2"/>
    <row r="41" s="24" customFormat="1" ht="19.95" customHeight="1" x14ac:dyDescent="0.2"/>
    <row r="42" s="24" customFormat="1" ht="19.95" customHeight="1" x14ac:dyDescent="0.2"/>
    <row r="43" s="24" customFormat="1" ht="19.95" customHeight="1" x14ac:dyDescent="0.2"/>
    <row r="44" s="24" customFormat="1" ht="19.95" customHeight="1" x14ac:dyDescent="0.2"/>
    <row r="45" s="24" customFormat="1" ht="19.95" customHeight="1" x14ac:dyDescent="0.2"/>
    <row r="46" s="24" customFormat="1" ht="19.95" customHeight="1" x14ac:dyDescent="0.2"/>
    <row r="47" s="24" customFormat="1" ht="19.95" customHeight="1" x14ac:dyDescent="0.2"/>
  </sheetData>
  <sheetProtection algorithmName="SHA-512" hashValue="oFk+w7gGA+mHTwHZoOujRLsHBnAvHK34vdkI3ukSNDqRa2Oquz7+CC+Zn8PAotUaOpaHf23JuZ1NPbVuBs3m8A==" saltValue="OpeVh/2va8LF50X3fPr1wg==" spinCount="100000" sheet="1" objects="1" scenarios="1"/>
  <mergeCells count="2">
    <mergeCell ref="B4:C4"/>
    <mergeCell ref="B1:D1"/>
  </mergeCells>
  <phoneticPr fontId="2"/>
  <conditionalFormatting sqref="C30:C31">
    <cfRule type="expression" dxfId="35" priority="12">
      <formula>$C$5="差替先掲示板への掲載"</formula>
    </cfRule>
  </conditionalFormatting>
  <conditionalFormatting sqref="C19">
    <cfRule type="expression" dxfId="34" priority="10">
      <formula>$C$18="非応札"</formula>
    </cfRule>
  </conditionalFormatting>
  <conditionalFormatting sqref="C21">
    <cfRule type="expression" dxfId="33" priority="8">
      <formula>$C$20="非応札"</formula>
    </cfRule>
  </conditionalFormatting>
  <conditionalFormatting sqref="C22">
    <cfRule type="expression" dxfId="32" priority="7">
      <formula>OR($C$18="非落札",$C$18="非応札")</formula>
    </cfRule>
  </conditionalFormatting>
  <conditionalFormatting sqref="C23">
    <cfRule type="expression" dxfId="31" priority="6">
      <formula>OR($C$18="非落札",$C$18="非応札",$C$22="非応札")</formula>
    </cfRule>
  </conditionalFormatting>
  <conditionalFormatting sqref="C24">
    <cfRule type="expression" dxfId="30" priority="5">
      <formula>OR($C$18="非落札",$C$18="非応札")</formula>
    </cfRule>
  </conditionalFormatting>
  <conditionalFormatting sqref="C25">
    <cfRule type="expression" dxfId="29" priority="4">
      <formula>OR($C$18="非落札",$C$18="非応札",$C$24="無")</formula>
    </cfRule>
  </conditionalFormatting>
  <conditionalFormatting sqref="C26">
    <cfRule type="expression" dxfId="28" priority="3">
      <formula>AND(OR($C$18="非落札",$C$18="非応札"),OR($C$20="非落札",$C$20="非応札"))</formula>
    </cfRule>
  </conditionalFormatting>
  <conditionalFormatting sqref="C17">
    <cfRule type="expression" dxfId="27" priority="2">
      <formula>$C$16="無"</formula>
    </cfRule>
  </conditionalFormatting>
  <conditionalFormatting sqref="C29">
    <cfRule type="expression" dxfId="26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sqref="C14" xr:uid="{63558705-068F-478E-B838-C1723A016720}">
      <formula1>"北海道,東北,東京,中部,北陸,関西,中国,四国,九州"</formula1>
    </dataValidation>
    <dataValidation type="list" allowBlank="1" showInputMessage="1" showErrorMessage="1" sqref="C24 C16" xr:uid="{F3708171-809E-4F81-AAA6-D392E648905B}">
      <formula1>"有,無"</formula1>
    </dataValidation>
    <dataValidation type="list" allowBlank="1" showInputMessage="1" showErrorMessage="1" sqref="C18 C20 C22" xr:uid="{6B260AE3-921E-49A3-9317-C591A21ED1A3}">
      <formula1>"落札,非落札,非応札"</formula1>
    </dataValidation>
    <dataValidation type="whole" allowBlank="1" showInputMessage="1" showErrorMessage="1" error="整数値を入力してください" sqref="C15 C17 C19 C21 C23 C25 C26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4214BC-98B6-4978-BE4C-B8D209020B72}">
          <x14:formula1>
            <xm:f>リスト!$C$5:$C$21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dimension ref="B1:P126"/>
  <sheetViews>
    <sheetView zoomScale="80" zoomScaleNormal="80" workbookViewId="0"/>
  </sheetViews>
  <sheetFormatPr defaultColWidth="8.88671875" defaultRowHeight="15" x14ac:dyDescent="0.3"/>
  <cols>
    <col min="1" max="1" width="5.6640625" style="20" customWidth="1"/>
    <col min="2" max="2" width="8.88671875" style="20"/>
    <col min="3" max="3" width="19.77734375" style="20" customWidth="1"/>
    <col min="4" max="15" width="9.77734375" style="20" customWidth="1"/>
    <col min="16" max="16" width="8.33203125" style="20" customWidth="1"/>
    <col min="17" max="16384" width="8.88671875" style="20"/>
  </cols>
  <sheetData>
    <row r="1" spans="2:16" ht="16.2" x14ac:dyDescent="0.3">
      <c r="B1" s="66" t="s">
        <v>179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6" ht="16.2" x14ac:dyDescent="0.3">
      <c r="B2" s="93" t="s">
        <v>169</v>
      </c>
      <c r="C2" s="9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2:16" s="24" customFormat="1" ht="19.95" customHeight="1" x14ac:dyDescent="0.2">
      <c r="B4" s="24" t="s">
        <v>161</v>
      </c>
    </row>
    <row r="5" spans="2:16" s="24" customFormat="1" ht="18" customHeight="1" x14ac:dyDescent="0.2">
      <c r="B5" s="84" t="s">
        <v>0</v>
      </c>
      <c r="C5" s="84"/>
      <c r="D5" s="84" t="s">
        <v>20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23" t="s">
        <v>1</v>
      </c>
    </row>
    <row r="6" spans="2:16" s="24" customFormat="1" ht="18" customHeight="1" x14ac:dyDescent="0.3">
      <c r="B6" s="84" t="s">
        <v>2</v>
      </c>
      <c r="C6" s="84"/>
      <c r="D6" s="90" t="str">
        <f>IF('入力欄(基本情報)'!C13="","",'入力欄(基本情報)'!C13)</f>
        <v/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P6" s="32"/>
    </row>
    <row r="7" spans="2:16" s="24" customFormat="1" ht="18" customHeight="1" x14ac:dyDescent="0.3">
      <c r="B7" s="84" t="s">
        <v>3</v>
      </c>
      <c r="C7" s="84"/>
      <c r="D7" s="89" t="str">
        <f>IF('入力欄(基本情報)'!C10="","",'入力欄(基本情報)'!C10)</f>
        <v>安定電源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32"/>
    </row>
    <row r="8" spans="2:16" s="24" customFormat="1" ht="18" customHeight="1" x14ac:dyDescent="0.3">
      <c r="B8" s="84" t="s">
        <v>4</v>
      </c>
      <c r="C8" s="84"/>
      <c r="D8" s="89" t="str">
        <f>IF('入力欄(基本情報)'!C11="","",'入力欄(基本情報)'!C11)</f>
        <v/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32"/>
    </row>
    <row r="9" spans="2:16" s="24" customFormat="1" ht="18" customHeight="1" x14ac:dyDescent="0.3">
      <c r="B9" s="84" t="s">
        <v>5</v>
      </c>
      <c r="C9" s="84"/>
      <c r="D9" s="89" t="str">
        <f>IF('入力欄(基本情報)'!C14="","",'入力欄(基本情報)'!C14)</f>
        <v/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32"/>
    </row>
    <row r="10" spans="2:16" s="24" customFormat="1" ht="18" customHeight="1" x14ac:dyDescent="0.2">
      <c r="B10" s="84" t="s">
        <v>6</v>
      </c>
      <c r="C10" s="84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33" t="s">
        <v>19</v>
      </c>
    </row>
    <row r="11" spans="2:16" s="24" customFormat="1" ht="18" customHeight="1" x14ac:dyDescent="0.2">
      <c r="B11" s="94" t="s">
        <v>168</v>
      </c>
      <c r="C11" s="95"/>
      <c r="D11" s="23" t="s">
        <v>7</v>
      </c>
      <c r="E11" s="23" t="s">
        <v>8</v>
      </c>
      <c r="F11" s="23" t="s">
        <v>9</v>
      </c>
      <c r="G11" s="23" t="s">
        <v>10</v>
      </c>
      <c r="H11" s="23" t="s">
        <v>11</v>
      </c>
      <c r="I11" s="23" t="s">
        <v>12</v>
      </c>
      <c r="J11" s="23" t="s">
        <v>13</v>
      </c>
      <c r="K11" s="23" t="s">
        <v>14</v>
      </c>
      <c r="L11" s="23" t="s">
        <v>15</v>
      </c>
      <c r="M11" s="23" t="s">
        <v>16</v>
      </c>
      <c r="N11" s="23" t="s">
        <v>17</v>
      </c>
      <c r="O11" s="23" t="s">
        <v>18</v>
      </c>
      <c r="P11" s="33"/>
    </row>
    <row r="12" spans="2:16" s="24" customFormat="1" ht="18" customHeight="1" x14ac:dyDescent="0.2">
      <c r="B12" s="96"/>
      <c r="C12" s="97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33" t="s">
        <v>172</v>
      </c>
    </row>
    <row r="13" spans="2:16" s="24" customFormat="1" ht="18" customHeight="1" x14ac:dyDescent="0.3">
      <c r="B13" s="98" t="s">
        <v>171</v>
      </c>
      <c r="C13" s="84"/>
      <c r="D13" s="23" t="s">
        <v>7</v>
      </c>
      <c r="E13" s="23" t="s">
        <v>8</v>
      </c>
      <c r="F13" s="23" t="s">
        <v>9</v>
      </c>
      <c r="G13" s="23" t="s">
        <v>10</v>
      </c>
      <c r="H13" s="23" t="s">
        <v>11</v>
      </c>
      <c r="I13" s="23" t="s">
        <v>12</v>
      </c>
      <c r="J13" s="23" t="s">
        <v>13</v>
      </c>
      <c r="K13" s="23" t="s">
        <v>14</v>
      </c>
      <c r="L13" s="23" t="s">
        <v>15</v>
      </c>
      <c r="M13" s="23" t="s">
        <v>16</v>
      </c>
      <c r="N13" s="23" t="s">
        <v>17</v>
      </c>
      <c r="O13" s="23" t="s">
        <v>18</v>
      </c>
      <c r="P13" s="32"/>
    </row>
    <row r="14" spans="2:16" s="24" customFormat="1" ht="18" customHeight="1" x14ac:dyDescent="0.2">
      <c r="B14" s="84"/>
      <c r="C14" s="84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33" t="s">
        <v>19</v>
      </c>
    </row>
    <row r="15" spans="2:16" s="24" customFormat="1" ht="18" hidden="1" customHeight="1" x14ac:dyDescent="0.2">
      <c r="B15" s="79" t="s">
        <v>177</v>
      </c>
      <c r="C15" s="81"/>
      <c r="D15" s="56">
        <f>ROUND(D14,0)</f>
        <v>0</v>
      </c>
      <c r="E15" s="56">
        <f t="shared" ref="E15:O15" si="0">ROUND(E14,0)</f>
        <v>0</v>
      </c>
      <c r="F15" s="56">
        <f t="shared" si="0"/>
        <v>0</v>
      </c>
      <c r="G15" s="56">
        <f t="shared" si="0"/>
        <v>0</v>
      </c>
      <c r="H15" s="56">
        <f t="shared" si="0"/>
        <v>0</v>
      </c>
      <c r="I15" s="56">
        <f t="shared" si="0"/>
        <v>0</v>
      </c>
      <c r="J15" s="56">
        <f t="shared" si="0"/>
        <v>0</v>
      </c>
      <c r="K15" s="56">
        <f t="shared" si="0"/>
        <v>0</v>
      </c>
      <c r="L15" s="56">
        <f t="shared" si="0"/>
        <v>0</v>
      </c>
      <c r="M15" s="56">
        <f t="shared" si="0"/>
        <v>0</v>
      </c>
      <c r="N15" s="56">
        <f t="shared" si="0"/>
        <v>0</v>
      </c>
      <c r="O15" s="56">
        <f t="shared" si="0"/>
        <v>0</v>
      </c>
      <c r="P15" s="33"/>
    </row>
    <row r="16" spans="2:16" s="24" customFormat="1" ht="34.950000000000003" customHeight="1" x14ac:dyDescent="0.2">
      <c r="B16" s="98" t="s">
        <v>170</v>
      </c>
      <c r="C16" s="84"/>
      <c r="D16" s="88">
        <f>ROUND('計算用(差替先差替可能容量)'!B97,0)</f>
        <v>0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33" t="s">
        <v>19</v>
      </c>
    </row>
    <row r="17" spans="2:16" s="24" customFormat="1" ht="18" customHeight="1" x14ac:dyDescent="0.2"/>
    <row r="18" spans="2:16" s="24" customFormat="1" ht="18" customHeight="1" x14ac:dyDescent="0.2">
      <c r="B18" s="24" t="s">
        <v>146</v>
      </c>
    </row>
    <row r="19" spans="2:16" s="24" customFormat="1" ht="18" customHeight="1" x14ac:dyDescent="0.2">
      <c r="B19" s="25" t="s">
        <v>147</v>
      </c>
      <c r="C19" s="23" t="s">
        <v>0</v>
      </c>
      <c r="D19" s="84" t="s">
        <v>20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23" t="s">
        <v>1</v>
      </c>
    </row>
    <row r="20" spans="2:16" s="24" customFormat="1" ht="18" customHeight="1" x14ac:dyDescent="0.2">
      <c r="B20" s="69" t="s">
        <v>148</v>
      </c>
      <c r="C20" s="23" t="s">
        <v>166</v>
      </c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27"/>
    </row>
    <row r="21" spans="2:16" s="24" customFormat="1" ht="18" customHeight="1" x14ac:dyDescent="0.2">
      <c r="B21" s="70"/>
      <c r="C21" s="23" t="s">
        <v>167</v>
      </c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7"/>
      <c r="P21" s="27"/>
    </row>
    <row r="22" spans="2:16" s="24" customFormat="1" ht="18" customHeight="1" x14ac:dyDescent="0.3">
      <c r="B22" s="70"/>
      <c r="C22" s="77" t="s">
        <v>173</v>
      </c>
      <c r="D22" s="23" t="s">
        <v>7</v>
      </c>
      <c r="E22" s="23" t="s">
        <v>8</v>
      </c>
      <c r="F22" s="23" t="s">
        <v>9</v>
      </c>
      <c r="G22" s="23" t="s">
        <v>10</v>
      </c>
      <c r="H22" s="23" t="s">
        <v>11</v>
      </c>
      <c r="I22" s="23" t="s">
        <v>12</v>
      </c>
      <c r="J22" s="23" t="s">
        <v>13</v>
      </c>
      <c r="K22" s="23" t="s">
        <v>14</v>
      </c>
      <c r="L22" s="23" t="s">
        <v>15</v>
      </c>
      <c r="M22" s="23" t="s">
        <v>16</v>
      </c>
      <c r="N22" s="23" t="s">
        <v>17</v>
      </c>
      <c r="O22" s="23" t="s">
        <v>18</v>
      </c>
      <c r="P22" s="32"/>
    </row>
    <row r="23" spans="2:16" s="24" customFormat="1" ht="18" customHeight="1" x14ac:dyDescent="0.2">
      <c r="B23" s="70"/>
      <c r="C23" s="71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3" t="s">
        <v>19</v>
      </c>
    </row>
    <row r="24" spans="2:16" s="24" customFormat="1" ht="18" hidden="1" customHeight="1" x14ac:dyDescent="0.2">
      <c r="B24" s="70"/>
      <c r="C24" s="58" t="s">
        <v>177</v>
      </c>
      <c r="D24" s="59">
        <f>ROUND(D23,0)</f>
        <v>0</v>
      </c>
      <c r="E24" s="59">
        <f t="shared" ref="E24:O24" si="1">ROUND(E23,0)</f>
        <v>0</v>
      </c>
      <c r="F24" s="59">
        <f t="shared" si="1"/>
        <v>0</v>
      </c>
      <c r="G24" s="59">
        <f t="shared" si="1"/>
        <v>0</v>
      </c>
      <c r="H24" s="59">
        <f t="shared" si="1"/>
        <v>0</v>
      </c>
      <c r="I24" s="59">
        <f t="shared" si="1"/>
        <v>0</v>
      </c>
      <c r="J24" s="59">
        <f t="shared" si="1"/>
        <v>0</v>
      </c>
      <c r="K24" s="59">
        <f t="shared" si="1"/>
        <v>0</v>
      </c>
      <c r="L24" s="59">
        <f t="shared" si="1"/>
        <v>0</v>
      </c>
      <c r="M24" s="59">
        <f t="shared" si="1"/>
        <v>0</v>
      </c>
      <c r="N24" s="59">
        <f t="shared" si="1"/>
        <v>0</v>
      </c>
      <c r="O24" s="59">
        <f t="shared" si="1"/>
        <v>0</v>
      </c>
      <c r="P24" s="33"/>
    </row>
    <row r="25" spans="2:16" s="24" customFormat="1" ht="34.950000000000003" customHeight="1" x14ac:dyDescent="0.2">
      <c r="B25" s="70"/>
      <c r="C25" s="34" t="s">
        <v>174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33" t="s">
        <v>19</v>
      </c>
    </row>
    <row r="26" spans="2:16" s="24" customFormat="1" ht="18" hidden="1" customHeight="1" x14ac:dyDescent="0.2">
      <c r="B26" s="71"/>
      <c r="C26" s="60" t="s">
        <v>177</v>
      </c>
      <c r="D26" s="72">
        <f>ROUND(D25,0)</f>
        <v>0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4"/>
      <c r="P26" s="33"/>
    </row>
    <row r="27" spans="2:16" s="24" customFormat="1" ht="18" customHeight="1" x14ac:dyDescent="0.2">
      <c r="B27" s="69" t="s">
        <v>149</v>
      </c>
      <c r="C27" s="23" t="s">
        <v>166</v>
      </c>
      <c r="D27" s="85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/>
      <c r="P27" s="27"/>
    </row>
    <row r="28" spans="2:16" s="24" customFormat="1" ht="18" customHeight="1" x14ac:dyDescent="0.2">
      <c r="B28" s="70"/>
      <c r="C28" s="23" t="s">
        <v>167</v>
      </c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27"/>
    </row>
    <row r="29" spans="2:16" s="24" customFormat="1" ht="18" customHeight="1" x14ac:dyDescent="0.3">
      <c r="B29" s="70"/>
      <c r="C29" s="77" t="s">
        <v>173</v>
      </c>
      <c r="D29" s="23" t="s">
        <v>7</v>
      </c>
      <c r="E29" s="23" t="s">
        <v>8</v>
      </c>
      <c r="F29" s="23" t="s">
        <v>9</v>
      </c>
      <c r="G29" s="23" t="s">
        <v>10</v>
      </c>
      <c r="H29" s="23" t="s">
        <v>11</v>
      </c>
      <c r="I29" s="23" t="s">
        <v>12</v>
      </c>
      <c r="J29" s="23" t="s">
        <v>13</v>
      </c>
      <c r="K29" s="23" t="s">
        <v>14</v>
      </c>
      <c r="L29" s="23" t="s">
        <v>15</v>
      </c>
      <c r="M29" s="23" t="s">
        <v>16</v>
      </c>
      <c r="N29" s="23" t="s">
        <v>17</v>
      </c>
      <c r="O29" s="23" t="s">
        <v>18</v>
      </c>
      <c r="P29" s="32"/>
    </row>
    <row r="30" spans="2:16" s="24" customFormat="1" ht="18" customHeight="1" x14ac:dyDescent="0.2">
      <c r="B30" s="70"/>
      <c r="C30" s="71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3" t="s">
        <v>19</v>
      </c>
    </row>
    <row r="31" spans="2:16" s="24" customFormat="1" ht="18" hidden="1" customHeight="1" x14ac:dyDescent="0.2">
      <c r="B31" s="70"/>
      <c r="C31" s="58" t="s">
        <v>177</v>
      </c>
      <c r="D31" s="59">
        <f>ROUND(D30,0)</f>
        <v>0</v>
      </c>
      <c r="E31" s="59">
        <f t="shared" ref="E31" si="2">ROUND(E30,0)</f>
        <v>0</v>
      </c>
      <c r="F31" s="59">
        <f t="shared" ref="F31" si="3">ROUND(F30,0)</f>
        <v>0</v>
      </c>
      <c r="G31" s="59">
        <f t="shared" ref="G31" si="4">ROUND(G30,0)</f>
        <v>0</v>
      </c>
      <c r="H31" s="59">
        <f t="shared" ref="H31" si="5">ROUND(H30,0)</f>
        <v>0</v>
      </c>
      <c r="I31" s="59">
        <f t="shared" ref="I31" si="6">ROUND(I30,0)</f>
        <v>0</v>
      </c>
      <c r="J31" s="59">
        <f t="shared" ref="J31" si="7">ROUND(J30,0)</f>
        <v>0</v>
      </c>
      <c r="K31" s="59">
        <f t="shared" ref="K31" si="8">ROUND(K30,0)</f>
        <v>0</v>
      </c>
      <c r="L31" s="59">
        <f t="shared" ref="L31" si="9">ROUND(L30,0)</f>
        <v>0</v>
      </c>
      <c r="M31" s="59">
        <f t="shared" ref="M31" si="10">ROUND(M30,0)</f>
        <v>0</v>
      </c>
      <c r="N31" s="59">
        <f t="shared" ref="N31" si="11">ROUND(N30,0)</f>
        <v>0</v>
      </c>
      <c r="O31" s="59">
        <f t="shared" ref="O31" si="12">ROUND(O30,0)</f>
        <v>0</v>
      </c>
      <c r="P31" s="33"/>
    </row>
    <row r="32" spans="2:16" s="24" customFormat="1" ht="34.950000000000003" customHeight="1" x14ac:dyDescent="0.2">
      <c r="B32" s="70"/>
      <c r="C32" s="34" t="s">
        <v>174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33" t="s">
        <v>19</v>
      </c>
    </row>
    <row r="33" spans="2:16" s="24" customFormat="1" ht="18" hidden="1" customHeight="1" x14ac:dyDescent="0.2">
      <c r="B33" s="71"/>
      <c r="C33" s="60" t="s">
        <v>177</v>
      </c>
      <c r="D33" s="72">
        <f>ROUND(D32,0)</f>
        <v>0</v>
      </c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4"/>
      <c r="P33" s="33"/>
    </row>
    <row r="34" spans="2:16" s="24" customFormat="1" ht="18" customHeight="1" x14ac:dyDescent="0.2">
      <c r="B34" s="69" t="s">
        <v>150</v>
      </c>
      <c r="C34" s="23" t="s">
        <v>166</v>
      </c>
      <c r="D34" s="85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7"/>
      <c r="P34" s="27"/>
    </row>
    <row r="35" spans="2:16" s="24" customFormat="1" ht="18" customHeight="1" x14ac:dyDescent="0.2">
      <c r="B35" s="70"/>
      <c r="C35" s="23" t="s">
        <v>167</v>
      </c>
      <c r="D35" s="85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27"/>
    </row>
    <row r="36" spans="2:16" s="24" customFormat="1" ht="18" customHeight="1" x14ac:dyDescent="0.3">
      <c r="B36" s="70"/>
      <c r="C36" s="77" t="s">
        <v>173</v>
      </c>
      <c r="D36" s="23" t="s">
        <v>7</v>
      </c>
      <c r="E36" s="23" t="s">
        <v>8</v>
      </c>
      <c r="F36" s="23" t="s">
        <v>9</v>
      </c>
      <c r="G36" s="23" t="s">
        <v>10</v>
      </c>
      <c r="H36" s="23" t="s">
        <v>11</v>
      </c>
      <c r="I36" s="23" t="s">
        <v>12</v>
      </c>
      <c r="J36" s="23" t="s">
        <v>13</v>
      </c>
      <c r="K36" s="23" t="s">
        <v>14</v>
      </c>
      <c r="L36" s="23" t="s">
        <v>15</v>
      </c>
      <c r="M36" s="23" t="s">
        <v>16</v>
      </c>
      <c r="N36" s="23" t="s">
        <v>17</v>
      </c>
      <c r="O36" s="23" t="s">
        <v>18</v>
      </c>
      <c r="P36" s="32"/>
    </row>
    <row r="37" spans="2:16" s="24" customFormat="1" ht="18" customHeight="1" x14ac:dyDescent="0.2">
      <c r="B37" s="70"/>
      <c r="C37" s="71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3" t="s">
        <v>19</v>
      </c>
    </row>
    <row r="38" spans="2:16" s="24" customFormat="1" ht="18" hidden="1" customHeight="1" x14ac:dyDescent="0.2">
      <c r="B38" s="70"/>
      <c r="C38" s="58" t="s">
        <v>177</v>
      </c>
      <c r="D38" s="59">
        <f>ROUND(D37,0)</f>
        <v>0</v>
      </c>
      <c r="E38" s="59">
        <f t="shared" ref="E38" si="13">ROUND(E37,0)</f>
        <v>0</v>
      </c>
      <c r="F38" s="59">
        <f t="shared" ref="F38" si="14">ROUND(F37,0)</f>
        <v>0</v>
      </c>
      <c r="G38" s="59">
        <f t="shared" ref="G38" si="15">ROUND(G37,0)</f>
        <v>0</v>
      </c>
      <c r="H38" s="59">
        <f t="shared" ref="H38" si="16">ROUND(H37,0)</f>
        <v>0</v>
      </c>
      <c r="I38" s="59">
        <f t="shared" ref="I38" si="17">ROUND(I37,0)</f>
        <v>0</v>
      </c>
      <c r="J38" s="59">
        <f t="shared" ref="J38" si="18">ROUND(J37,0)</f>
        <v>0</v>
      </c>
      <c r="K38" s="59">
        <f t="shared" ref="K38" si="19">ROUND(K37,0)</f>
        <v>0</v>
      </c>
      <c r="L38" s="59">
        <f t="shared" ref="L38" si="20">ROUND(L37,0)</f>
        <v>0</v>
      </c>
      <c r="M38" s="59">
        <f t="shared" ref="M38" si="21">ROUND(M37,0)</f>
        <v>0</v>
      </c>
      <c r="N38" s="59">
        <f t="shared" ref="N38" si="22">ROUND(N37,0)</f>
        <v>0</v>
      </c>
      <c r="O38" s="59">
        <f t="shared" ref="O38" si="23">ROUND(O37,0)</f>
        <v>0</v>
      </c>
      <c r="P38" s="33"/>
    </row>
    <row r="39" spans="2:16" s="24" customFormat="1" ht="34.950000000000003" customHeight="1" x14ac:dyDescent="0.2">
      <c r="B39" s="70"/>
      <c r="C39" s="53" t="s">
        <v>174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33" t="s">
        <v>19</v>
      </c>
    </row>
    <row r="40" spans="2:16" s="24" customFormat="1" ht="18" hidden="1" customHeight="1" x14ac:dyDescent="0.2">
      <c r="B40" s="71"/>
      <c r="C40" s="60" t="s">
        <v>177</v>
      </c>
      <c r="D40" s="72">
        <f>ROUND(D39,0)</f>
        <v>0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4"/>
      <c r="P40" s="33"/>
    </row>
    <row r="41" spans="2:16" s="24" customFormat="1" ht="18" customHeight="1" x14ac:dyDescent="0.2">
      <c r="B41" s="69" t="s">
        <v>151</v>
      </c>
      <c r="C41" s="23" t="s">
        <v>166</v>
      </c>
      <c r="D41" s="85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7"/>
      <c r="P41" s="27"/>
    </row>
    <row r="42" spans="2:16" s="24" customFormat="1" ht="18" customHeight="1" x14ac:dyDescent="0.2">
      <c r="B42" s="70"/>
      <c r="C42" s="23" t="s">
        <v>167</v>
      </c>
      <c r="D42" s="85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7"/>
      <c r="P42" s="27"/>
    </row>
    <row r="43" spans="2:16" s="24" customFormat="1" ht="18" customHeight="1" x14ac:dyDescent="0.3">
      <c r="B43" s="70"/>
      <c r="C43" s="77" t="s">
        <v>173</v>
      </c>
      <c r="D43" s="23" t="s">
        <v>7</v>
      </c>
      <c r="E43" s="23" t="s">
        <v>8</v>
      </c>
      <c r="F43" s="23" t="s">
        <v>9</v>
      </c>
      <c r="G43" s="23" t="s">
        <v>10</v>
      </c>
      <c r="H43" s="23" t="s">
        <v>11</v>
      </c>
      <c r="I43" s="23" t="s">
        <v>12</v>
      </c>
      <c r="J43" s="23" t="s">
        <v>13</v>
      </c>
      <c r="K43" s="23" t="s">
        <v>14</v>
      </c>
      <c r="L43" s="23" t="s">
        <v>15</v>
      </c>
      <c r="M43" s="23" t="s">
        <v>16</v>
      </c>
      <c r="N43" s="23" t="s">
        <v>17</v>
      </c>
      <c r="O43" s="23" t="s">
        <v>18</v>
      </c>
      <c r="P43" s="32"/>
    </row>
    <row r="44" spans="2:16" s="24" customFormat="1" ht="18" customHeight="1" x14ac:dyDescent="0.2">
      <c r="B44" s="70"/>
      <c r="C44" s="7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3" t="s">
        <v>19</v>
      </c>
    </row>
    <row r="45" spans="2:16" s="24" customFormat="1" ht="18" hidden="1" customHeight="1" x14ac:dyDescent="0.2">
      <c r="B45" s="70"/>
      <c r="C45" s="58" t="s">
        <v>177</v>
      </c>
      <c r="D45" s="59">
        <f>ROUND(D44,0)</f>
        <v>0</v>
      </c>
      <c r="E45" s="59">
        <f t="shared" ref="E45" si="24">ROUND(E44,0)</f>
        <v>0</v>
      </c>
      <c r="F45" s="59">
        <f t="shared" ref="F45" si="25">ROUND(F44,0)</f>
        <v>0</v>
      </c>
      <c r="G45" s="59">
        <f t="shared" ref="G45" si="26">ROUND(G44,0)</f>
        <v>0</v>
      </c>
      <c r="H45" s="59">
        <f t="shared" ref="H45" si="27">ROUND(H44,0)</f>
        <v>0</v>
      </c>
      <c r="I45" s="59">
        <f t="shared" ref="I45" si="28">ROUND(I44,0)</f>
        <v>0</v>
      </c>
      <c r="J45" s="59">
        <f t="shared" ref="J45" si="29">ROUND(J44,0)</f>
        <v>0</v>
      </c>
      <c r="K45" s="59">
        <f t="shared" ref="K45" si="30">ROUND(K44,0)</f>
        <v>0</v>
      </c>
      <c r="L45" s="59">
        <f t="shared" ref="L45" si="31">ROUND(L44,0)</f>
        <v>0</v>
      </c>
      <c r="M45" s="59">
        <f t="shared" ref="M45" si="32">ROUND(M44,0)</f>
        <v>0</v>
      </c>
      <c r="N45" s="59">
        <f t="shared" ref="N45" si="33">ROUND(N44,0)</f>
        <v>0</v>
      </c>
      <c r="O45" s="59">
        <f t="shared" ref="O45" si="34">ROUND(O44,0)</f>
        <v>0</v>
      </c>
      <c r="P45" s="33"/>
    </row>
    <row r="46" spans="2:16" s="24" customFormat="1" ht="34.950000000000003" customHeight="1" x14ac:dyDescent="0.2">
      <c r="B46" s="70"/>
      <c r="C46" s="53" t="s">
        <v>174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33" t="s">
        <v>19</v>
      </c>
    </row>
    <row r="47" spans="2:16" s="24" customFormat="1" ht="18" hidden="1" customHeight="1" x14ac:dyDescent="0.2">
      <c r="B47" s="71"/>
      <c r="C47" s="60" t="s">
        <v>177</v>
      </c>
      <c r="D47" s="72">
        <f>ROUND(D46,0)</f>
        <v>0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4"/>
      <c r="P47" s="33"/>
    </row>
    <row r="48" spans="2:16" s="24" customFormat="1" ht="18" customHeight="1" x14ac:dyDescent="0.2">
      <c r="B48" s="69" t="s">
        <v>152</v>
      </c>
      <c r="C48" s="23" t="s">
        <v>166</v>
      </c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7"/>
      <c r="P48" s="27"/>
    </row>
    <row r="49" spans="2:16" s="24" customFormat="1" ht="18" customHeight="1" x14ac:dyDescent="0.2">
      <c r="B49" s="70"/>
      <c r="C49" s="23" t="s">
        <v>167</v>
      </c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7"/>
      <c r="P49" s="27"/>
    </row>
    <row r="50" spans="2:16" s="24" customFormat="1" ht="18" customHeight="1" x14ac:dyDescent="0.3">
      <c r="B50" s="70"/>
      <c r="C50" s="77" t="s">
        <v>173</v>
      </c>
      <c r="D50" s="23" t="s">
        <v>7</v>
      </c>
      <c r="E50" s="23" t="s">
        <v>8</v>
      </c>
      <c r="F50" s="23" t="s">
        <v>9</v>
      </c>
      <c r="G50" s="23" t="s">
        <v>10</v>
      </c>
      <c r="H50" s="23" t="s">
        <v>11</v>
      </c>
      <c r="I50" s="23" t="s">
        <v>12</v>
      </c>
      <c r="J50" s="23" t="s">
        <v>13</v>
      </c>
      <c r="K50" s="23" t="s">
        <v>14</v>
      </c>
      <c r="L50" s="23" t="s">
        <v>15</v>
      </c>
      <c r="M50" s="23" t="s">
        <v>16</v>
      </c>
      <c r="N50" s="23" t="s">
        <v>17</v>
      </c>
      <c r="O50" s="23" t="s">
        <v>18</v>
      </c>
      <c r="P50" s="32"/>
    </row>
    <row r="51" spans="2:16" s="24" customFormat="1" ht="18" customHeight="1" x14ac:dyDescent="0.2">
      <c r="B51" s="70"/>
      <c r="C51" s="7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3" t="s">
        <v>19</v>
      </c>
    </row>
    <row r="52" spans="2:16" s="24" customFormat="1" ht="18" hidden="1" customHeight="1" x14ac:dyDescent="0.2">
      <c r="B52" s="70"/>
      <c r="C52" s="58" t="s">
        <v>177</v>
      </c>
      <c r="D52" s="59">
        <f>ROUND(D51,0)</f>
        <v>0</v>
      </c>
      <c r="E52" s="59">
        <f t="shared" ref="E52" si="35">ROUND(E51,0)</f>
        <v>0</v>
      </c>
      <c r="F52" s="59">
        <f t="shared" ref="F52" si="36">ROUND(F51,0)</f>
        <v>0</v>
      </c>
      <c r="G52" s="59">
        <f t="shared" ref="G52" si="37">ROUND(G51,0)</f>
        <v>0</v>
      </c>
      <c r="H52" s="59">
        <f t="shared" ref="H52" si="38">ROUND(H51,0)</f>
        <v>0</v>
      </c>
      <c r="I52" s="59">
        <f t="shared" ref="I52" si="39">ROUND(I51,0)</f>
        <v>0</v>
      </c>
      <c r="J52" s="59">
        <f t="shared" ref="J52" si="40">ROUND(J51,0)</f>
        <v>0</v>
      </c>
      <c r="K52" s="59">
        <f t="shared" ref="K52" si="41">ROUND(K51,0)</f>
        <v>0</v>
      </c>
      <c r="L52" s="59">
        <f t="shared" ref="L52" si="42">ROUND(L51,0)</f>
        <v>0</v>
      </c>
      <c r="M52" s="59">
        <f t="shared" ref="M52" si="43">ROUND(M51,0)</f>
        <v>0</v>
      </c>
      <c r="N52" s="59">
        <f t="shared" ref="N52" si="44">ROUND(N51,0)</f>
        <v>0</v>
      </c>
      <c r="O52" s="59">
        <f t="shared" ref="O52" si="45">ROUND(O51,0)</f>
        <v>0</v>
      </c>
      <c r="P52" s="33"/>
    </row>
    <row r="53" spans="2:16" s="24" customFormat="1" ht="34.950000000000003" customHeight="1" x14ac:dyDescent="0.2">
      <c r="B53" s="70"/>
      <c r="C53" s="53" t="s">
        <v>174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33" t="s">
        <v>19</v>
      </c>
    </row>
    <row r="54" spans="2:16" s="24" customFormat="1" ht="18" hidden="1" customHeight="1" x14ac:dyDescent="0.2">
      <c r="B54" s="71"/>
      <c r="C54" s="60" t="s">
        <v>177</v>
      </c>
      <c r="D54" s="72">
        <f>ROUND(D53,0)</f>
        <v>0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4"/>
      <c r="P54" s="33"/>
    </row>
    <row r="55" spans="2:16" s="24" customFormat="1" ht="18" customHeight="1" x14ac:dyDescent="0.2">
      <c r="B55" s="69" t="s">
        <v>153</v>
      </c>
      <c r="C55" s="23" t="s">
        <v>166</v>
      </c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7"/>
      <c r="P55" s="27"/>
    </row>
    <row r="56" spans="2:16" s="24" customFormat="1" ht="18" customHeight="1" x14ac:dyDescent="0.2">
      <c r="B56" s="70"/>
      <c r="C56" s="23" t="s">
        <v>167</v>
      </c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7"/>
      <c r="P56" s="27"/>
    </row>
    <row r="57" spans="2:16" s="24" customFormat="1" ht="18" customHeight="1" x14ac:dyDescent="0.3">
      <c r="B57" s="70"/>
      <c r="C57" s="77" t="s">
        <v>173</v>
      </c>
      <c r="D57" s="23" t="s">
        <v>7</v>
      </c>
      <c r="E57" s="23" t="s">
        <v>8</v>
      </c>
      <c r="F57" s="23" t="s">
        <v>9</v>
      </c>
      <c r="G57" s="23" t="s">
        <v>10</v>
      </c>
      <c r="H57" s="23" t="s">
        <v>11</v>
      </c>
      <c r="I57" s="23" t="s">
        <v>12</v>
      </c>
      <c r="J57" s="23" t="s">
        <v>13</v>
      </c>
      <c r="K57" s="23" t="s">
        <v>14</v>
      </c>
      <c r="L57" s="23" t="s">
        <v>15</v>
      </c>
      <c r="M57" s="23" t="s">
        <v>16</v>
      </c>
      <c r="N57" s="23" t="s">
        <v>17</v>
      </c>
      <c r="O57" s="23" t="s">
        <v>18</v>
      </c>
      <c r="P57" s="32"/>
    </row>
    <row r="58" spans="2:16" s="24" customFormat="1" ht="18" customHeight="1" x14ac:dyDescent="0.2">
      <c r="B58" s="70"/>
      <c r="C58" s="7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3" t="s">
        <v>19</v>
      </c>
    </row>
    <row r="59" spans="2:16" s="24" customFormat="1" ht="18" hidden="1" customHeight="1" x14ac:dyDescent="0.2">
      <c r="B59" s="70"/>
      <c r="C59" s="58" t="s">
        <v>177</v>
      </c>
      <c r="D59" s="59">
        <f>ROUND(D58,0)</f>
        <v>0</v>
      </c>
      <c r="E59" s="59">
        <f t="shared" ref="E59" si="46">ROUND(E58,0)</f>
        <v>0</v>
      </c>
      <c r="F59" s="59">
        <f t="shared" ref="F59" si="47">ROUND(F58,0)</f>
        <v>0</v>
      </c>
      <c r="G59" s="59">
        <f t="shared" ref="G59" si="48">ROUND(G58,0)</f>
        <v>0</v>
      </c>
      <c r="H59" s="59">
        <f t="shared" ref="H59" si="49">ROUND(H58,0)</f>
        <v>0</v>
      </c>
      <c r="I59" s="59">
        <f t="shared" ref="I59" si="50">ROUND(I58,0)</f>
        <v>0</v>
      </c>
      <c r="J59" s="59">
        <f t="shared" ref="J59" si="51">ROUND(J58,0)</f>
        <v>0</v>
      </c>
      <c r="K59" s="59">
        <f t="shared" ref="K59" si="52">ROUND(K58,0)</f>
        <v>0</v>
      </c>
      <c r="L59" s="59">
        <f t="shared" ref="L59" si="53">ROUND(L58,0)</f>
        <v>0</v>
      </c>
      <c r="M59" s="59">
        <f t="shared" ref="M59" si="54">ROUND(M58,0)</f>
        <v>0</v>
      </c>
      <c r="N59" s="59">
        <f t="shared" ref="N59" si="55">ROUND(N58,0)</f>
        <v>0</v>
      </c>
      <c r="O59" s="59">
        <f t="shared" ref="O59" si="56">ROUND(O58,0)</f>
        <v>0</v>
      </c>
      <c r="P59" s="33"/>
    </row>
    <row r="60" spans="2:16" s="24" customFormat="1" ht="34.950000000000003" customHeight="1" x14ac:dyDescent="0.2">
      <c r="B60" s="70"/>
      <c r="C60" s="53" t="s">
        <v>174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33" t="s">
        <v>19</v>
      </c>
    </row>
    <row r="61" spans="2:16" s="24" customFormat="1" ht="18" hidden="1" customHeight="1" x14ac:dyDescent="0.2">
      <c r="B61" s="71"/>
      <c r="C61" s="60" t="s">
        <v>177</v>
      </c>
      <c r="D61" s="72">
        <f>ROUND(D60,0)</f>
        <v>0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4"/>
      <c r="P61" s="33"/>
    </row>
    <row r="62" spans="2:16" s="24" customFormat="1" ht="18" customHeight="1" x14ac:dyDescent="0.2">
      <c r="B62" s="69" t="s">
        <v>154</v>
      </c>
      <c r="C62" s="23" t="s">
        <v>166</v>
      </c>
      <c r="D62" s="85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7"/>
      <c r="P62" s="27"/>
    </row>
    <row r="63" spans="2:16" s="24" customFormat="1" ht="18" customHeight="1" x14ac:dyDescent="0.2">
      <c r="B63" s="70"/>
      <c r="C63" s="23" t="s">
        <v>167</v>
      </c>
      <c r="D63" s="85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7"/>
      <c r="P63" s="27"/>
    </row>
    <row r="64" spans="2:16" s="24" customFormat="1" ht="18" customHeight="1" x14ac:dyDescent="0.3">
      <c r="B64" s="70"/>
      <c r="C64" s="77" t="s">
        <v>173</v>
      </c>
      <c r="D64" s="23" t="s">
        <v>7</v>
      </c>
      <c r="E64" s="23" t="s">
        <v>8</v>
      </c>
      <c r="F64" s="23" t="s">
        <v>9</v>
      </c>
      <c r="G64" s="23" t="s">
        <v>10</v>
      </c>
      <c r="H64" s="23" t="s">
        <v>11</v>
      </c>
      <c r="I64" s="23" t="s">
        <v>12</v>
      </c>
      <c r="J64" s="23" t="s">
        <v>13</v>
      </c>
      <c r="K64" s="23" t="s">
        <v>14</v>
      </c>
      <c r="L64" s="23" t="s">
        <v>15</v>
      </c>
      <c r="M64" s="23" t="s">
        <v>16</v>
      </c>
      <c r="N64" s="23" t="s">
        <v>17</v>
      </c>
      <c r="O64" s="23" t="s">
        <v>18</v>
      </c>
      <c r="P64" s="32"/>
    </row>
    <row r="65" spans="2:16" s="24" customFormat="1" ht="18" customHeight="1" x14ac:dyDescent="0.2">
      <c r="B65" s="70"/>
      <c r="C65" s="71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3" t="s">
        <v>19</v>
      </c>
    </row>
    <row r="66" spans="2:16" s="24" customFormat="1" ht="18" hidden="1" customHeight="1" x14ac:dyDescent="0.2">
      <c r="B66" s="70"/>
      <c r="C66" s="58" t="s">
        <v>177</v>
      </c>
      <c r="D66" s="59">
        <f>ROUND(D65,0)</f>
        <v>0</v>
      </c>
      <c r="E66" s="59">
        <f t="shared" ref="E66" si="57">ROUND(E65,0)</f>
        <v>0</v>
      </c>
      <c r="F66" s="59">
        <f t="shared" ref="F66" si="58">ROUND(F65,0)</f>
        <v>0</v>
      </c>
      <c r="G66" s="59">
        <f t="shared" ref="G66" si="59">ROUND(G65,0)</f>
        <v>0</v>
      </c>
      <c r="H66" s="59">
        <f t="shared" ref="H66" si="60">ROUND(H65,0)</f>
        <v>0</v>
      </c>
      <c r="I66" s="59">
        <f t="shared" ref="I66" si="61">ROUND(I65,0)</f>
        <v>0</v>
      </c>
      <c r="J66" s="59">
        <f t="shared" ref="J66" si="62">ROUND(J65,0)</f>
        <v>0</v>
      </c>
      <c r="K66" s="59">
        <f t="shared" ref="K66" si="63">ROUND(K65,0)</f>
        <v>0</v>
      </c>
      <c r="L66" s="59">
        <f t="shared" ref="L66" si="64">ROUND(L65,0)</f>
        <v>0</v>
      </c>
      <c r="M66" s="59">
        <f t="shared" ref="M66" si="65">ROUND(M65,0)</f>
        <v>0</v>
      </c>
      <c r="N66" s="59">
        <f t="shared" ref="N66" si="66">ROUND(N65,0)</f>
        <v>0</v>
      </c>
      <c r="O66" s="59">
        <f t="shared" ref="O66" si="67">ROUND(O65,0)</f>
        <v>0</v>
      </c>
      <c r="P66" s="33"/>
    </row>
    <row r="67" spans="2:16" s="24" customFormat="1" ht="34.950000000000003" customHeight="1" x14ac:dyDescent="0.2">
      <c r="B67" s="70"/>
      <c r="C67" s="53" t="s">
        <v>174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33" t="s">
        <v>19</v>
      </c>
    </row>
    <row r="68" spans="2:16" s="24" customFormat="1" ht="18" hidden="1" customHeight="1" x14ac:dyDescent="0.2">
      <c r="B68" s="71"/>
      <c r="C68" s="60" t="s">
        <v>177</v>
      </c>
      <c r="D68" s="72">
        <f>ROUND(D67,0)</f>
        <v>0</v>
      </c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4"/>
      <c r="P68" s="33"/>
    </row>
    <row r="69" spans="2:16" s="24" customFormat="1" ht="18" customHeight="1" x14ac:dyDescent="0.2">
      <c r="B69" s="69" t="s">
        <v>155</v>
      </c>
      <c r="C69" s="23" t="s">
        <v>166</v>
      </c>
      <c r="D69" s="85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7"/>
      <c r="P69" s="27"/>
    </row>
    <row r="70" spans="2:16" s="24" customFormat="1" ht="18" customHeight="1" x14ac:dyDescent="0.2">
      <c r="B70" s="70"/>
      <c r="C70" s="23" t="s">
        <v>167</v>
      </c>
      <c r="D70" s="85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7"/>
      <c r="P70" s="27"/>
    </row>
    <row r="71" spans="2:16" s="24" customFormat="1" ht="18" customHeight="1" x14ac:dyDescent="0.3">
      <c r="B71" s="70"/>
      <c r="C71" s="77" t="s">
        <v>173</v>
      </c>
      <c r="D71" s="23" t="s">
        <v>7</v>
      </c>
      <c r="E71" s="23" t="s">
        <v>8</v>
      </c>
      <c r="F71" s="23" t="s">
        <v>9</v>
      </c>
      <c r="G71" s="23" t="s">
        <v>10</v>
      </c>
      <c r="H71" s="23" t="s">
        <v>11</v>
      </c>
      <c r="I71" s="23" t="s">
        <v>12</v>
      </c>
      <c r="J71" s="23" t="s">
        <v>13</v>
      </c>
      <c r="K71" s="23" t="s">
        <v>14</v>
      </c>
      <c r="L71" s="23" t="s">
        <v>15</v>
      </c>
      <c r="M71" s="23" t="s">
        <v>16</v>
      </c>
      <c r="N71" s="23" t="s">
        <v>17</v>
      </c>
      <c r="O71" s="23" t="s">
        <v>18</v>
      </c>
      <c r="P71" s="32"/>
    </row>
    <row r="72" spans="2:16" s="24" customFormat="1" ht="18" customHeight="1" x14ac:dyDescent="0.2">
      <c r="B72" s="70"/>
      <c r="C72" s="71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3" t="s">
        <v>19</v>
      </c>
    </row>
    <row r="73" spans="2:16" s="24" customFormat="1" ht="18" hidden="1" customHeight="1" x14ac:dyDescent="0.2">
      <c r="B73" s="70"/>
      <c r="C73" s="58" t="s">
        <v>177</v>
      </c>
      <c r="D73" s="59">
        <f>ROUND(D72,0)</f>
        <v>0</v>
      </c>
      <c r="E73" s="59">
        <f t="shared" ref="E73" si="68">ROUND(E72,0)</f>
        <v>0</v>
      </c>
      <c r="F73" s="59">
        <f t="shared" ref="F73" si="69">ROUND(F72,0)</f>
        <v>0</v>
      </c>
      <c r="G73" s="59">
        <f t="shared" ref="G73" si="70">ROUND(G72,0)</f>
        <v>0</v>
      </c>
      <c r="H73" s="59">
        <f t="shared" ref="H73" si="71">ROUND(H72,0)</f>
        <v>0</v>
      </c>
      <c r="I73" s="59">
        <f t="shared" ref="I73" si="72">ROUND(I72,0)</f>
        <v>0</v>
      </c>
      <c r="J73" s="59">
        <f t="shared" ref="J73" si="73">ROUND(J72,0)</f>
        <v>0</v>
      </c>
      <c r="K73" s="59">
        <f t="shared" ref="K73" si="74">ROUND(K72,0)</f>
        <v>0</v>
      </c>
      <c r="L73" s="59">
        <f t="shared" ref="L73" si="75">ROUND(L72,0)</f>
        <v>0</v>
      </c>
      <c r="M73" s="59">
        <f t="shared" ref="M73" si="76">ROUND(M72,0)</f>
        <v>0</v>
      </c>
      <c r="N73" s="59">
        <f t="shared" ref="N73" si="77">ROUND(N72,0)</f>
        <v>0</v>
      </c>
      <c r="O73" s="59">
        <f t="shared" ref="O73" si="78">ROUND(O72,0)</f>
        <v>0</v>
      </c>
      <c r="P73" s="33"/>
    </row>
    <row r="74" spans="2:16" s="24" customFormat="1" ht="34.950000000000003" customHeight="1" x14ac:dyDescent="0.2">
      <c r="B74" s="70"/>
      <c r="C74" s="53" t="s">
        <v>174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33" t="s">
        <v>19</v>
      </c>
    </row>
    <row r="75" spans="2:16" s="24" customFormat="1" ht="18" hidden="1" customHeight="1" x14ac:dyDescent="0.2">
      <c r="B75" s="71"/>
      <c r="C75" s="60" t="s">
        <v>177</v>
      </c>
      <c r="D75" s="72">
        <f>ROUND(D74,0)</f>
        <v>0</v>
      </c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4"/>
      <c r="P75" s="33"/>
    </row>
    <row r="76" spans="2:16" s="24" customFormat="1" ht="18" customHeight="1" x14ac:dyDescent="0.2">
      <c r="B76" s="69" t="s">
        <v>156</v>
      </c>
      <c r="C76" s="23" t="s">
        <v>166</v>
      </c>
      <c r="D76" s="85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7"/>
      <c r="P76" s="27"/>
    </row>
    <row r="77" spans="2:16" s="24" customFormat="1" ht="18" customHeight="1" x14ac:dyDescent="0.2">
      <c r="B77" s="70"/>
      <c r="C77" s="23" t="s">
        <v>167</v>
      </c>
      <c r="D77" s="85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7"/>
      <c r="P77" s="27"/>
    </row>
    <row r="78" spans="2:16" s="24" customFormat="1" ht="18" customHeight="1" x14ac:dyDescent="0.3">
      <c r="B78" s="70"/>
      <c r="C78" s="77" t="s">
        <v>173</v>
      </c>
      <c r="D78" s="23" t="s">
        <v>7</v>
      </c>
      <c r="E78" s="23" t="s">
        <v>8</v>
      </c>
      <c r="F78" s="23" t="s">
        <v>9</v>
      </c>
      <c r="G78" s="23" t="s">
        <v>10</v>
      </c>
      <c r="H78" s="23" t="s">
        <v>11</v>
      </c>
      <c r="I78" s="23" t="s">
        <v>12</v>
      </c>
      <c r="J78" s="23" t="s">
        <v>13</v>
      </c>
      <c r="K78" s="23" t="s">
        <v>14</v>
      </c>
      <c r="L78" s="23" t="s">
        <v>15</v>
      </c>
      <c r="M78" s="23" t="s">
        <v>16</v>
      </c>
      <c r="N78" s="23" t="s">
        <v>17</v>
      </c>
      <c r="O78" s="23" t="s">
        <v>18</v>
      </c>
      <c r="P78" s="32"/>
    </row>
    <row r="79" spans="2:16" s="24" customFormat="1" ht="18" customHeight="1" x14ac:dyDescent="0.2">
      <c r="B79" s="70"/>
      <c r="C79" s="71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3" t="s">
        <v>19</v>
      </c>
    </row>
    <row r="80" spans="2:16" s="24" customFormat="1" ht="18" hidden="1" customHeight="1" x14ac:dyDescent="0.2">
      <c r="B80" s="70"/>
      <c r="C80" s="58" t="s">
        <v>177</v>
      </c>
      <c r="D80" s="59">
        <f>ROUND(D79,0)</f>
        <v>0</v>
      </c>
      <c r="E80" s="59">
        <f t="shared" ref="E80" si="79">ROUND(E79,0)</f>
        <v>0</v>
      </c>
      <c r="F80" s="59">
        <f t="shared" ref="F80" si="80">ROUND(F79,0)</f>
        <v>0</v>
      </c>
      <c r="G80" s="59">
        <f t="shared" ref="G80" si="81">ROUND(G79,0)</f>
        <v>0</v>
      </c>
      <c r="H80" s="59">
        <f t="shared" ref="H80" si="82">ROUND(H79,0)</f>
        <v>0</v>
      </c>
      <c r="I80" s="59">
        <f t="shared" ref="I80" si="83">ROUND(I79,0)</f>
        <v>0</v>
      </c>
      <c r="J80" s="59">
        <f t="shared" ref="J80" si="84">ROUND(J79,0)</f>
        <v>0</v>
      </c>
      <c r="K80" s="59">
        <f t="shared" ref="K80" si="85">ROUND(K79,0)</f>
        <v>0</v>
      </c>
      <c r="L80" s="59">
        <f t="shared" ref="L80" si="86">ROUND(L79,0)</f>
        <v>0</v>
      </c>
      <c r="M80" s="59">
        <f t="shared" ref="M80" si="87">ROUND(M79,0)</f>
        <v>0</v>
      </c>
      <c r="N80" s="59">
        <f t="shared" ref="N80" si="88">ROUND(N79,0)</f>
        <v>0</v>
      </c>
      <c r="O80" s="59">
        <f t="shared" ref="O80" si="89">ROUND(O79,0)</f>
        <v>0</v>
      </c>
      <c r="P80" s="33"/>
    </row>
    <row r="81" spans="2:16" s="24" customFormat="1" ht="34.950000000000003" customHeight="1" x14ac:dyDescent="0.2">
      <c r="B81" s="70"/>
      <c r="C81" s="53" t="s">
        <v>174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33" t="s">
        <v>19</v>
      </c>
    </row>
    <row r="82" spans="2:16" s="24" customFormat="1" ht="18" hidden="1" customHeight="1" x14ac:dyDescent="0.2">
      <c r="B82" s="71"/>
      <c r="C82" s="60" t="s">
        <v>177</v>
      </c>
      <c r="D82" s="72">
        <f>ROUND(D81,0)</f>
        <v>0</v>
      </c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4"/>
      <c r="P82" s="33"/>
    </row>
    <row r="83" spans="2:16" s="24" customFormat="1" ht="18" customHeight="1" x14ac:dyDescent="0.3">
      <c r="B83" s="84" t="s">
        <v>157</v>
      </c>
      <c r="C83" s="77" t="s">
        <v>173</v>
      </c>
      <c r="D83" s="23" t="s">
        <v>7</v>
      </c>
      <c r="E83" s="23" t="s">
        <v>8</v>
      </c>
      <c r="F83" s="23" t="s">
        <v>9</v>
      </c>
      <c r="G83" s="23" t="s">
        <v>10</v>
      </c>
      <c r="H83" s="23" t="s">
        <v>11</v>
      </c>
      <c r="I83" s="23" t="s">
        <v>12</v>
      </c>
      <c r="J83" s="23" t="s">
        <v>13</v>
      </c>
      <c r="K83" s="23" t="s">
        <v>14</v>
      </c>
      <c r="L83" s="23" t="s">
        <v>15</v>
      </c>
      <c r="M83" s="23" t="s">
        <v>16</v>
      </c>
      <c r="N83" s="23" t="s">
        <v>17</v>
      </c>
      <c r="O83" s="23" t="s">
        <v>18</v>
      </c>
      <c r="P83" s="32"/>
    </row>
    <row r="84" spans="2:16" s="24" customFormat="1" ht="18" customHeight="1" x14ac:dyDescent="0.2">
      <c r="B84" s="84"/>
      <c r="C84" s="71"/>
      <c r="D84" s="35">
        <f>SUM(D24,D31,D38,D45,D52,D59,D66,D73,D80)</f>
        <v>0</v>
      </c>
      <c r="E84" s="35">
        <f t="shared" ref="E84:O84" si="90">SUM(E24,E31,E38,E45,E52,E59,E66,E73,E80)</f>
        <v>0</v>
      </c>
      <c r="F84" s="35">
        <f t="shared" si="90"/>
        <v>0</v>
      </c>
      <c r="G84" s="35">
        <f t="shared" si="90"/>
        <v>0</v>
      </c>
      <c r="H84" s="35">
        <f t="shared" si="90"/>
        <v>0</v>
      </c>
      <c r="I84" s="35">
        <f t="shared" si="90"/>
        <v>0</v>
      </c>
      <c r="J84" s="35">
        <f t="shared" si="90"/>
        <v>0</v>
      </c>
      <c r="K84" s="35">
        <f t="shared" si="90"/>
        <v>0</v>
      </c>
      <c r="L84" s="35">
        <f t="shared" si="90"/>
        <v>0</v>
      </c>
      <c r="M84" s="35">
        <f t="shared" si="90"/>
        <v>0</v>
      </c>
      <c r="N84" s="35">
        <f t="shared" si="90"/>
        <v>0</v>
      </c>
      <c r="O84" s="35">
        <f t="shared" si="90"/>
        <v>0</v>
      </c>
      <c r="P84" s="33" t="s">
        <v>19</v>
      </c>
    </row>
    <row r="85" spans="2:16" s="24" customFormat="1" ht="34.950000000000003" customHeight="1" x14ac:dyDescent="0.2">
      <c r="B85" s="84"/>
      <c r="C85" s="53" t="s">
        <v>174</v>
      </c>
      <c r="D85" s="88">
        <f>SUM(D26,D33,D40,D47,D54,D61,D68,D75,D82)</f>
        <v>0</v>
      </c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33" t="s">
        <v>19</v>
      </c>
    </row>
    <row r="86" spans="2:16" s="24" customFormat="1" ht="18" customHeight="1" x14ac:dyDescent="0.2">
      <c r="B86" s="36"/>
    </row>
    <row r="87" spans="2:16" s="24" customFormat="1" ht="18" customHeight="1" x14ac:dyDescent="0.2">
      <c r="B87" s="37" t="s">
        <v>158</v>
      </c>
    </row>
    <row r="88" spans="2:16" s="24" customFormat="1" ht="18" customHeight="1" x14ac:dyDescent="0.2">
      <c r="B88" s="84" t="s">
        <v>0</v>
      </c>
      <c r="C88" s="84"/>
      <c r="D88" s="84" t="s">
        <v>20</v>
      </c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23" t="s">
        <v>1</v>
      </c>
    </row>
    <row r="89" spans="2:16" s="24" customFormat="1" ht="18" customHeight="1" x14ac:dyDescent="0.2">
      <c r="B89" s="84" t="s">
        <v>129</v>
      </c>
      <c r="C89" s="84"/>
      <c r="D89" s="85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7"/>
      <c r="P89" s="26"/>
    </row>
    <row r="90" spans="2:16" s="24" customFormat="1" ht="18" customHeight="1" x14ac:dyDescent="0.2">
      <c r="B90" s="82" t="s">
        <v>166</v>
      </c>
      <c r="C90" s="83"/>
      <c r="D90" s="79" t="str">
        <f>IF('入力欄(基本情報)'!C29="","",'入力欄(基本情報)'!C29)</f>
        <v/>
      </c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1"/>
      <c r="P90" s="27"/>
    </row>
    <row r="91" spans="2:16" s="24" customFormat="1" ht="18" customHeight="1" x14ac:dyDescent="0.2">
      <c r="B91" s="82" t="s">
        <v>167</v>
      </c>
      <c r="C91" s="83"/>
      <c r="D91" s="79" t="str">
        <f>IF('入力欄(基本情報)'!C30="","",'入力欄(基本情報)'!C30)</f>
        <v/>
      </c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1"/>
      <c r="P91" s="27"/>
    </row>
    <row r="92" spans="2:16" s="24" customFormat="1" ht="18" customHeight="1" x14ac:dyDescent="0.3">
      <c r="B92" s="98" t="s">
        <v>175</v>
      </c>
      <c r="C92" s="98"/>
      <c r="D92" s="23" t="s">
        <v>7</v>
      </c>
      <c r="E92" s="23" t="s">
        <v>8</v>
      </c>
      <c r="F92" s="23" t="s">
        <v>9</v>
      </c>
      <c r="G92" s="23" t="s">
        <v>10</v>
      </c>
      <c r="H92" s="23" t="s">
        <v>11</v>
      </c>
      <c r="I92" s="23" t="s">
        <v>12</v>
      </c>
      <c r="J92" s="23" t="s">
        <v>13</v>
      </c>
      <c r="K92" s="23" t="s">
        <v>14</v>
      </c>
      <c r="L92" s="23" t="s">
        <v>15</v>
      </c>
      <c r="M92" s="23" t="s">
        <v>16</v>
      </c>
      <c r="N92" s="23" t="s">
        <v>17</v>
      </c>
      <c r="O92" s="23" t="s">
        <v>18</v>
      </c>
      <c r="P92" s="32"/>
    </row>
    <row r="93" spans="2:16" s="24" customFormat="1" ht="18" customHeight="1" x14ac:dyDescent="0.2">
      <c r="B93" s="98"/>
      <c r="C93" s="9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3" t="s">
        <v>19</v>
      </c>
    </row>
    <row r="94" spans="2:16" s="24" customFormat="1" hidden="1" x14ac:dyDescent="0.2">
      <c r="B94" s="75" t="s">
        <v>177</v>
      </c>
      <c r="C94" s="76"/>
      <c r="D94" s="35">
        <f>ROUND(D93,0)</f>
        <v>0</v>
      </c>
      <c r="E94" s="35">
        <f t="shared" ref="E94:O94" si="91">ROUND(E93,0)</f>
        <v>0</v>
      </c>
      <c r="F94" s="35">
        <f t="shared" si="91"/>
        <v>0</v>
      </c>
      <c r="G94" s="35">
        <f t="shared" si="91"/>
        <v>0</v>
      </c>
      <c r="H94" s="35">
        <f t="shared" si="91"/>
        <v>0</v>
      </c>
      <c r="I94" s="35">
        <f t="shared" si="91"/>
        <v>0</v>
      </c>
      <c r="J94" s="35">
        <f t="shared" si="91"/>
        <v>0</v>
      </c>
      <c r="K94" s="35">
        <f t="shared" si="91"/>
        <v>0</v>
      </c>
      <c r="L94" s="35">
        <f t="shared" si="91"/>
        <v>0</v>
      </c>
      <c r="M94" s="35">
        <f t="shared" si="91"/>
        <v>0</v>
      </c>
      <c r="N94" s="35">
        <f t="shared" si="91"/>
        <v>0</v>
      </c>
      <c r="O94" s="35">
        <f t="shared" si="91"/>
        <v>0</v>
      </c>
      <c r="P94" s="33"/>
    </row>
    <row r="95" spans="2:16" s="24" customFormat="1" ht="34.950000000000003" customHeight="1" x14ac:dyDescent="0.2">
      <c r="B95" s="98" t="s">
        <v>176</v>
      </c>
      <c r="C95" s="98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33" t="s">
        <v>19</v>
      </c>
    </row>
    <row r="96" spans="2:16" s="24" customFormat="1" hidden="1" x14ac:dyDescent="0.2">
      <c r="B96" s="67" t="s">
        <v>177</v>
      </c>
      <c r="C96" s="67"/>
      <c r="D96" s="68">
        <f>ROUND(D95,0)</f>
        <v>0</v>
      </c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26"/>
    </row>
    <row r="97" s="24" customFormat="1" ht="19.95" customHeight="1" x14ac:dyDescent="0.2"/>
    <row r="98" s="24" customFormat="1" ht="19.95" customHeight="1" x14ac:dyDescent="0.2"/>
    <row r="99" s="24" customFormat="1" ht="19.95" customHeight="1" x14ac:dyDescent="0.2"/>
    <row r="100" s="24" customFormat="1" ht="19.95" customHeight="1" x14ac:dyDescent="0.2"/>
    <row r="101" s="24" customFormat="1" ht="19.95" customHeight="1" x14ac:dyDescent="0.2"/>
    <row r="102" s="24" customFormat="1" ht="19.95" customHeight="1" x14ac:dyDescent="0.2"/>
    <row r="103" s="24" customFormat="1" ht="19.95" customHeight="1" x14ac:dyDescent="0.2"/>
    <row r="104" s="24" customFormat="1" ht="19.95" customHeight="1" x14ac:dyDescent="0.2"/>
    <row r="105" s="24" customFormat="1" ht="19.95" customHeight="1" x14ac:dyDescent="0.2"/>
    <row r="106" s="24" customFormat="1" ht="19.95" customHeight="1" x14ac:dyDescent="0.2"/>
    <row r="107" s="24" customFormat="1" ht="19.95" customHeight="1" x14ac:dyDescent="0.2"/>
    <row r="108" s="24" customFormat="1" ht="19.95" customHeight="1" x14ac:dyDescent="0.2"/>
    <row r="109" s="24" customFormat="1" ht="19.95" customHeight="1" x14ac:dyDescent="0.2"/>
    <row r="110" s="24" customFormat="1" ht="19.95" customHeight="1" x14ac:dyDescent="0.2"/>
    <row r="111" s="24" customFormat="1" ht="19.95" customHeight="1" x14ac:dyDescent="0.2"/>
    <row r="112" s="24" customFormat="1" ht="19.95" customHeight="1" x14ac:dyDescent="0.2"/>
    <row r="113" s="24" customFormat="1" ht="19.95" customHeight="1" x14ac:dyDescent="0.2"/>
    <row r="114" s="24" customFormat="1" ht="19.95" customHeight="1" x14ac:dyDescent="0.2"/>
    <row r="115" s="24" customFormat="1" ht="19.95" customHeight="1" x14ac:dyDescent="0.2"/>
    <row r="116" s="24" customFormat="1" ht="19.95" customHeight="1" x14ac:dyDescent="0.2"/>
    <row r="117" s="24" customFormat="1" ht="19.95" customHeight="1" x14ac:dyDescent="0.2"/>
    <row r="118" s="24" customFormat="1" ht="19.95" customHeight="1" x14ac:dyDescent="0.2"/>
    <row r="119" s="24" customFormat="1" ht="19.95" customHeight="1" x14ac:dyDescent="0.2"/>
    <row r="120" s="24" customFormat="1" ht="19.95" customHeight="1" x14ac:dyDescent="0.2"/>
    <row r="121" s="24" customFormat="1" ht="19.95" customHeight="1" x14ac:dyDescent="0.2"/>
    <row r="122" s="24" customFormat="1" ht="19.95" customHeight="1" x14ac:dyDescent="0.2"/>
    <row r="123" s="24" customFormat="1" ht="19.95" customHeight="1" x14ac:dyDescent="0.2"/>
    <row r="124" s="24" customFormat="1" ht="19.95" customHeight="1" x14ac:dyDescent="0.2"/>
    <row r="125" s="24" customFormat="1" ht="19.95" customHeight="1" x14ac:dyDescent="0.2"/>
    <row r="126" s="24" customFormat="1" ht="19.95" customHeight="1" x14ac:dyDescent="0.2"/>
  </sheetData>
  <sheetProtection algorithmName="SHA-512" hashValue="GRw8MZIUUKZ3j1+Qxfim3KjD1hWKp6IqPgRh3kx5h6XnTUSABt5YZOgZURwXafyaSYoQp/W/AGuuthoVZUSDlQ==" saltValue="+4u0ec8s82vC/4qu1W6GsQ==" spinCount="100000" sheet="1" objects="1" scenarios="1"/>
  <mergeCells count="91">
    <mergeCell ref="B34:B40"/>
    <mergeCell ref="B41:B47"/>
    <mergeCell ref="D47:O47"/>
    <mergeCell ref="D95:O95"/>
    <mergeCell ref="B92:C93"/>
    <mergeCell ref="B95:C95"/>
    <mergeCell ref="D89:O89"/>
    <mergeCell ref="C71:C72"/>
    <mergeCell ref="D74:O74"/>
    <mergeCell ref="C64:C65"/>
    <mergeCell ref="D67:O67"/>
    <mergeCell ref="D62:O62"/>
    <mergeCell ref="D63:O63"/>
    <mergeCell ref="D69:O69"/>
    <mergeCell ref="D70:O70"/>
    <mergeCell ref="D76:O76"/>
    <mergeCell ref="D16:O16"/>
    <mergeCell ref="C43:C44"/>
    <mergeCell ref="C36:C37"/>
    <mergeCell ref="D39:O39"/>
    <mergeCell ref="D34:O34"/>
    <mergeCell ref="D35:O35"/>
    <mergeCell ref="D40:O40"/>
    <mergeCell ref="B9:C9"/>
    <mergeCell ref="B10:C10"/>
    <mergeCell ref="D10:O10"/>
    <mergeCell ref="B15:C15"/>
    <mergeCell ref="D46:O46"/>
    <mergeCell ref="D19:O19"/>
    <mergeCell ref="C29:C30"/>
    <mergeCell ref="D32:O32"/>
    <mergeCell ref="D28:O28"/>
    <mergeCell ref="B11:C12"/>
    <mergeCell ref="B13:C14"/>
    <mergeCell ref="B16:C16"/>
    <mergeCell ref="D26:O26"/>
    <mergeCell ref="B20:B26"/>
    <mergeCell ref="B27:B33"/>
    <mergeCell ref="D33:O33"/>
    <mergeCell ref="B1:P1"/>
    <mergeCell ref="D20:O20"/>
    <mergeCell ref="D21:O21"/>
    <mergeCell ref="D27:O27"/>
    <mergeCell ref="C22:C23"/>
    <mergeCell ref="D25:O25"/>
    <mergeCell ref="D5:O5"/>
    <mergeCell ref="D7:O7"/>
    <mergeCell ref="D8:O8"/>
    <mergeCell ref="D9:O9"/>
    <mergeCell ref="B5:C5"/>
    <mergeCell ref="B6:C6"/>
    <mergeCell ref="B7:C7"/>
    <mergeCell ref="B8:C8"/>
    <mergeCell ref="D6:O6"/>
    <mergeCell ref="B2:C2"/>
    <mergeCell ref="D55:O55"/>
    <mergeCell ref="D56:O56"/>
    <mergeCell ref="D41:O41"/>
    <mergeCell ref="D42:O42"/>
    <mergeCell ref="D48:O48"/>
    <mergeCell ref="D49:O49"/>
    <mergeCell ref="C50:C51"/>
    <mergeCell ref="D53:O53"/>
    <mergeCell ref="B90:C90"/>
    <mergeCell ref="D85:O85"/>
    <mergeCell ref="B83:B85"/>
    <mergeCell ref="B88:C88"/>
    <mergeCell ref="D88:O88"/>
    <mergeCell ref="C83:C84"/>
    <mergeCell ref="B48:B54"/>
    <mergeCell ref="D54:O54"/>
    <mergeCell ref="D61:O61"/>
    <mergeCell ref="B55:B61"/>
    <mergeCell ref="D68:O68"/>
    <mergeCell ref="B62:B68"/>
    <mergeCell ref="C57:C58"/>
    <mergeCell ref="D60:O60"/>
    <mergeCell ref="B96:C96"/>
    <mergeCell ref="D96:O96"/>
    <mergeCell ref="B69:B75"/>
    <mergeCell ref="D82:O82"/>
    <mergeCell ref="B76:B82"/>
    <mergeCell ref="B94:C94"/>
    <mergeCell ref="C78:C79"/>
    <mergeCell ref="D81:O81"/>
    <mergeCell ref="D91:O91"/>
    <mergeCell ref="B91:C91"/>
    <mergeCell ref="B89:C89"/>
    <mergeCell ref="D77:O77"/>
    <mergeCell ref="D90:O90"/>
    <mergeCell ref="D75:O75"/>
  </mergeCells>
  <phoneticPr fontId="2"/>
  <conditionalFormatting sqref="D14">
    <cfRule type="cellIs" dxfId="25" priority="82" operator="greaterThan">
      <formula>D12</formula>
    </cfRule>
  </conditionalFormatting>
  <conditionalFormatting sqref="D95">
    <cfRule type="cellIs" dxfId="24" priority="71" operator="greaterThan">
      <formula>$D$16-$D$85</formula>
    </cfRule>
  </conditionalFormatting>
  <conditionalFormatting sqref="D93:D94 E94:O94">
    <cfRule type="cellIs" dxfId="23" priority="70" operator="greaterThan">
      <formula>D14-D84</formula>
    </cfRule>
  </conditionalFormatting>
  <conditionalFormatting sqref="D12:O12">
    <cfRule type="cellIs" dxfId="22" priority="68" operator="greaterThan">
      <formula>$D$10</formula>
    </cfRule>
  </conditionalFormatting>
  <conditionalFormatting sqref="E14">
    <cfRule type="cellIs" dxfId="21" priority="33" operator="greaterThan">
      <formula>E12</formula>
    </cfRule>
  </conditionalFormatting>
  <conditionalFormatting sqref="F14">
    <cfRule type="cellIs" dxfId="20" priority="32" operator="greaterThan">
      <formula>F12</formula>
    </cfRule>
  </conditionalFormatting>
  <conditionalFormatting sqref="G14">
    <cfRule type="cellIs" dxfId="19" priority="31" operator="greaterThan">
      <formula>G12</formula>
    </cfRule>
  </conditionalFormatting>
  <conditionalFormatting sqref="H14">
    <cfRule type="cellIs" dxfId="18" priority="30" operator="greaterThan">
      <formula>H12</formula>
    </cfRule>
  </conditionalFormatting>
  <conditionalFormatting sqref="I14">
    <cfRule type="cellIs" dxfId="17" priority="29" operator="greaterThan">
      <formula>I12</formula>
    </cfRule>
  </conditionalFormatting>
  <conditionalFormatting sqref="J14">
    <cfRule type="cellIs" dxfId="16" priority="28" operator="greaterThan">
      <formula>J12</formula>
    </cfRule>
  </conditionalFormatting>
  <conditionalFormatting sqref="K14">
    <cfRule type="cellIs" dxfId="15" priority="27" operator="greaterThan">
      <formula>K12</formula>
    </cfRule>
  </conditionalFormatting>
  <conditionalFormatting sqref="L14">
    <cfRule type="cellIs" dxfId="14" priority="26" operator="greaterThan">
      <formula>L12</formula>
    </cfRule>
  </conditionalFormatting>
  <conditionalFormatting sqref="M14">
    <cfRule type="cellIs" dxfId="13" priority="25" operator="greaterThan">
      <formula>M12</formula>
    </cfRule>
  </conditionalFormatting>
  <conditionalFormatting sqref="N14">
    <cfRule type="cellIs" dxfId="12" priority="24" operator="greaterThan">
      <formula>N12</formula>
    </cfRule>
  </conditionalFormatting>
  <conditionalFormatting sqref="O14">
    <cfRule type="cellIs" dxfId="11" priority="23" operator="greaterThan">
      <formula>O12</formula>
    </cfRule>
  </conditionalFormatting>
  <conditionalFormatting sqref="E93">
    <cfRule type="cellIs" dxfId="10" priority="11" operator="greaterThan">
      <formula>E14-E84</formula>
    </cfRule>
  </conditionalFormatting>
  <conditionalFormatting sqref="F93">
    <cfRule type="cellIs" dxfId="9" priority="10" operator="greaterThan">
      <formula>F14-F84</formula>
    </cfRule>
  </conditionalFormatting>
  <conditionalFormatting sqref="G93">
    <cfRule type="cellIs" dxfId="8" priority="9" operator="greaterThan">
      <formula>G14-G84</formula>
    </cfRule>
  </conditionalFormatting>
  <conditionalFormatting sqref="H93">
    <cfRule type="cellIs" dxfId="7" priority="8" operator="greaterThan">
      <formula>H14-H84</formula>
    </cfRule>
  </conditionalFormatting>
  <conditionalFormatting sqref="I93">
    <cfRule type="cellIs" dxfId="6" priority="7" operator="greaterThan">
      <formula>I14-I84</formula>
    </cfRule>
  </conditionalFormatting>
  <conditionalFormatting sqref="J93">
    <cfRule type="cellIs" dxfId="5" priority="6" operator="greaterThan">
      <formula>J14-J84</formula>
    </cfRule>
  </conditionalFormatting>
  <conditionalFormatting sqref="K93">
    <cfRule type="cellIs" dxfId="4" priority="5" operator="greaterThan">
      <formula>K14-K84</formula>
    </cfRule>
  </conditionalFormatting>
  <conditionalFormatting sqref="L93">
    <cfRule type="cellIs" dxfId="3" priority="4" operator="greaterThan">
      <formula>L14-L84</formula>
    </cfRule>
  </conditionalFormatting>
  <conditionalFormatting sqref="M93">
    <cfRule type="cellIs" dxfId="2" priority="3" operator="greaterThan">
      <formula>M14-M84</formula>
    </cfRule>
  </conditionalFormatting>
  <conditionalFormatting sqref="N93">
    <cfRule type="cellIs" dxfId="1" priority="2" operator="greaterThan">
      <formula>N14-N84</formula>
    </cfRule>
  </conditionalFormatting>
  <conditionalFormatting sqref="O93">
    <cfRule type="cellIs" dxfId="0" priority="1" operator="greaterThan">
      <formula>O14-O84</formula>
    </cfRule>
  </conditionalFormatting>
  <dataValidations count="8">
    <dataValidation type="whole" operator="lessThanOrEqual" allowBlank="1" showInputMessage="1" showErrorMessage="1" error="設備容量以下の整数値で入力してください" sqref="D15:O15" xr:uid="{98C81925-BB92-47E9-846C-D29CA27A8A02}">
      <formula1>$D$10</formula1>
    </dataValidation>
    <dataValidation type="whole" operator="lessThanOrEqual" allowBlank="1" showInputMessage="1" showErrorMessage="1" error="設備容量以下の整数値を入力してください" sqref="D12:O12 D14:O14" xr:uid="{72712A86-54A5-4E2C-9D98-4A84B0E28365}">
      <formula1>$D$10</formula1>
    </dataValidation>
    <dataValidation type="whole" allowBlank="1" showInputMessage="1" showErrorMessage="1" error="整数値を入力してください" sqref="D10:O10 D23:O23 D30:O30 D37:O37 D44:O44 D51:O51 D58:O58 D65:O65 D72:O72 D79:O79" xr:uid="{B922B4AD-D258-43AD-A486-D371E0302DEC}">
      <formula1>1</formula1>
      <formula2>999999999999999</formula2>
    </dataValidation>
    <dataValidation type="whole" allowBlank="1" showInputMessage="1" showErrorMessage="1" sqref="D74:O74 D25:O25 D32:O32 D39:O39 D46:O46 D53:O53 D60:O60 D67:O67 D81:O81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93:O93" xr:uid="{0EF47108-2108-43ED-AA8B-9446FF174CE2}">
      <formula1>D14-D84</formula1>
    </dataValidation>
    <dataValidation allowBlank="1" showInputMessage="1" showErrorMessage="1" error="整数値を入力してください" sqref="D24:O24 D31:O31 D38:O38 D45:O45 D52:O52 D59:O59 D66:O66 D73:O73 D80:O80" xr:uid="{8205D733-40A7-43FB-8039-41346AAF3668}"/>
    <dataValidation operator="lessThanOrEqual" allowBlank="1" showInputMessage="1" showErrorMessage="1" error="差替可能な整数値を入力してください" sqref="D94:O94" xr:uid="{650022EC-BA07-4C63-8317-D37F2023D881}"/>
    <dataValidation type="whole" operator="lessThanOrEqual" allowBlank="1" showInputMessage="1" showErrorMessage="1" error="差替可能容量以下の整数値を入力してください" sqref="D95:O95" xr:uid="{DF672E58-23E1-4C3E-81E4-509BD4C86333}">
      <formula1>D16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zoomScale="70" zoomScaleNormal="70" workbookViewId="0">
      <selection sqref="A1:D1"/>
    </sheetView>
  </sheetViews>
  <sheetFormatPr defaultColWidth="8.88671875" defaultRowHeight="15" x14ac:dyDescent="0.3"/>
  <cols>
    <col min="1" max="3" width="14.77734375" style="40" customWidth="1"/>
    <col min="4" max="4" width="17.109375" style="40" customWidth="1"/>
    <col min="5" max="16" width="10.77734375" style="36" customWidth="1"/>
    <col min="17" max="16384" width="8.88671875" style="20"/>
  </cols>
  <sheetData>
    <row r="1" spans="1:17" ht="16.2" x14ac:dyDescent="0.3">
      <c r="A1" s="66" t="s">
        <v>180</v>
      </c>
      <c r="B1" s="66"/>
      <c r="C1" s="66"/>
      <c r="D1" s="66"/>
    </row>
    <row r="2" spans="1:17" ht="16.2" x14ac:dyDescent="0.3">
      <c r="A2" s="118"/>
      <c r="B2" s="118"/>
      <c r="C2" s="118"/>
    </row>
    <row r="4" spans="1:17" ht="16.2" x14ac:dyDescent="0.3">
      <c r="A4" s="119" t="s">
        <v>181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16.2" x14ac:dyDescent="0.3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ht="16.2" x14ac:dyDescent="0.3">
      <c r="A6" s="119" t="s">
        <v>80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10" spans="1:17" ht="15.6" thickBot="1" x14ac:dyDescent="0.35"/>
    <row r="11" spans="1:17" ht="15.6" thickBot="1" x14ac:dyDescent="0.35">
      <c r="A11" s="104" t="s">
        <v>0</v>
      </c>
      <c r="B11" s="104"/>
      <c r="C11" s="104"/>
      <c r="D11" s="10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</row>
    <row r="12" spans="1:17" ht="15.6" thickBot="1" x14ac:dyDescent="0.35">
      <c r="A12" s="105" t="s">
        <v>81</v>
      </c>
      <c r="B12" s="105"/>
      <c r="C12" s="105"/>
      <c r="D12" s="105"/>
      <c r="E12" s="103" t="str">
        <f>IF('入力欄(基本情報)'!C5="","",'入力欄(基本情報)'!C5)</f>
        <v/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</row>
    <row r="13" spans="1:17" ht="15.6" thickBot="1" x14ac:dyDescent="0.35">
      <c r="A13" s="105" t="s">
        <v>82</v>
      </c>
      <c r="B13" s="105"/>
      <c r="C13" s="105"/>
      <c r="D13" s="105"/>
      <c r="E13" s="103" t="str">
        <f>IF('入力欄(基本情報)'!C6="","",'入力欄(基本情報)'!C6)</f>
        <v>差替先電源等</v>
      </c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4" spans="1:17" ht="15.6" thickBot="1" x14ac:dyDescent="0.35">
      <c r="A14" s="105" t="s">
        <v>83</v>
      </c>
      <c r="B14" s="105"/>
      <c r="C14" s="105"/>
      <c r="D14" s="105"/>
      <c r="E14" s="103" t="str">
        <f>IF('入力欄(基本情報)'!C7="","",'入力欄(基本情報)'!C7)</f>
        <v/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17" ht="15.6" thickBot="1" x14ac:dyDescent="0.35">
      <c r="A15" s="120" t="s">
        <v>84</v>
      </c>
      <c r="B15" s="121"/>
      <c r="C15" s="121"/>
      <c r="D15" s="122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9"/>
    </row>
    <row r="16" spans="1:17" ht="15.6" thickBot="1" x14ac:dyDescent="0.35">
      <c r="A16" s="105" t="s">
        <v>85</v>
      </c>
      <c r="B16" s="105"/>
      <c r="C16" s="105"/>
      <c r="D16" s="105"/>
      <c r="E16" s="103" t="str">
        <f>IF('入力欄(基本情報)'!C8="","",'入力欄(基本情報)'!C8)</f>
        <v/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</row>
    <row r="17" spans="1:16" ht="15.6" thickBot="1" x14ac:dyDescent="0.35">
      <c r="A17" s="105" t="s">
        <v>86</v>
      </c>
      <c r="B17" s="105"/>
      <c r="C17" s="105"/>
      <c r="D17" s="105"/>
      <c r="E17" s="103" t="str">
        <f>IF('入力欄(基本情報)'!C9="","",'入力欄(基本情報)'!C9)</f>
        <v/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</row>
    <row r="18" spans="1:16" ht="15.6" thickBot="1" x14ac:dyDescent="0.35">
      <c r="A18" s="105" t="s">
        <v>87</v>
      </c>
      <c r="B18" s="105"/>
      <c r="C18" s="105"/>
      <c r="D18" s="105"/>
      <c r="E18" s="103" t="str">
        <f>IF('入力欄(基本情報)'!C12="","",'入力欄(基本情報)'!C12)</f>
        <v/>
      </c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</row>
    <row r="19" spans="1:16" ht="15.6" thickBot="1" x14ac:dyDescent="0.35">
      <c r="A19" s="105" t="s">
        <v>88</v>
      </c>
      <c r="B19" s="105"/>
      <c r="C19" s="105"/>
      <c r="D19" s="105"/>
      <c r="E19" s="103" t="str">
        <f>IF('入力欄(基本情報)'!C13="","",'入力欄(基本情報)'!C13)</f>
        <v/>
      </c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</row>
    <row r="20" spans="1:16" ht="15.6" thickBot="1" x14ac:dyDescent="0.35">
      <c r="A20" s="105" t="s">
        <v>89</v>
      </c>
      <c r="B20" s="105"/>
      <c r="C20" s="105"/>
      <c r="D20" s="105"/>
      <c r="E20" s="103" t="s">
        <v>182</v>
      </c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ht="15.6" thickBot="1" x14ac:dyDescent="0.35">
      <c r="A21" s="105" t="s">
        <v>90</v>
      </c>
      <c r="B21" s="105"/>
      <c r="C21" s="105"/>
      <c r="D21" s="105"/>
      <c r="E21" s="103" t="str">
        <f>IF('入力欄(基本情報)'!C10="","",'入力欄(基本情報)'!C10)</f>
        <v>安定電源</v>
      </c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</row>
    <row r="22" spans="1:16" ht="15.6" thickBot="1" x14ac:dyDescent="0.35">
      <c r="A22" s="105" t="s">
        <v>4</v>
      </c>
      <c r="B22" s="105"/>
      <c r="C22" s="105"/>
      <c r="D22" s="105"/>
      <c r="E22" s="103" t="str">
        <f>IF('入力欄(基本情報)'!C11="","",'入力欄(基本情報)'!C11)</f>
        <v/>
      </c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  <row r="23" spans="1:16" ht="15.6" thickBot="1" x14ac:dyDescent="0.35">
      <c r="A23" s="105" t="s">
        <v>5</v>
      </c>
      <c r="B23" s="105"/>
      <c r="C23" s="105"/>
      <c r="D23" s="105"/>
      <c r="E23" s="103" t="str">
        <f>IF('入力欄(基本情報)'!C14="","",'入力欄(基本情報)'!C14)</f>
        <v/>
      </c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</row>
    <row r="24" spans="1:16" ht="49.2" customHeight="1" thickBot="1" x14ac:dyDescent="0.35">
      <c r="A24" s="115" t="s">
        <v>93</v>
      </c>
      <c r="B24" s="104"/>
      <c r="C24" s="116" t="s">
        <v>91</v>
      </c>
      <c r="D24" s="105"/>
      <c r="E24" s="103" t="str">
        <f>IF('入力欄(基本情報)'!C30="","",'入力欄(基本情報)'!C30)</f>
        <v/>
      </c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</row>
    <row r="25" spans="1:16" ht="15.6" thickBot="1" x14ac:dyDescent="0.35">
      <c r="A25" s="104"/>
      <c r="B25" s="104"/>
      <c r="C25" s="104" t="s">
        <v>92</v>
      </c>
      <c r="D25" s="104"/>
      <c r="E25" s="100" t="str">
        <f>IF('入力欄(基本情報)'!C31="","",'入力欄(基本情報)'!C31)</f>
        <v/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ht="15.6" thickBot="1" x14ac:dyDescent="0.35">
      <c r="A26" s="105" t="s">
        <v>94</v>
      </c>
      <c r="B26" s="105"/>
      <c r="C26" s="105"/>
      <c r="D26" s="105"/>
      <c r="E26" s="103" t="str">
        <f>IF('入力欄(差替情報)'!D89="","",'入力欄(差替情報)'!D89)</f>
        <v/>
      </c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pans="1:16" ht="15.6" thickBot="1" x14ac:dyDescent="0.35">
      <c r="A27" s="104"/>
      <c r="B27" s="104"/>
      <c r="C27" s="104"/>
      <c r="D27" s="104"/>
      <c r="E27" s="44" t="s">
        <v>7</v>
      </c>
      <c r="F27" s="44" t="s">
        <v>8</v>
      </c>
      <c r="G27" s="44" t="s">
        <v>9</v>
      </c>
      <c r="H27" s="44" t="s">
        <v>10</v>
      </c>
      <c r="I27" s="44" t="s">
        <v>11</v>
      </c>
      <c r="J27" s="44" t="s">
        <v>12</v>
      </c>
      <c r="K27" s="44" t="s">
        <v>13</v>
      </c>
      <c r="L27" s="44" t="s">
        <v>14</v>
      </c>
      <c r="M27" s="44" t="s">
        <v>15</v>
      </c>
      <c r="N27" s="44" t="s">
        <v>16</v>
      </c>
      <c r="O27" s="44" t="s">
        <v>17</v>
      </c>
      <c r="P27" s="44" t="s">
        <v>18</v>
      </c>
    </row>
    <row r="28" spans="1:16" ht="15.6" customHeight="1" thickBot="1" x14ac:dyDescent="0.35">
      <c r="A28" s="101" t="s">
        <v>95</v>
      </c>
      <c r="B28" s="101"/>
      <c r="C28" s="101"/>
      <c r="D28" s="101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ht="15.6" thickBot="1" x14ac:dyDescent="0.35">
      <c r="A29" s="105" t="s">
        <v>96</v>
      </c>
      <c r="B29" s="105"/>
      <c r="C29" s="105"/>
      <c r="D29" s="105"/>
      <c r="E29" s="46">
        <f>'入力欄(差替情報)'!D94</f>
        <v>0</v>
      </c>
      <c r="F29" s="46">
        <f>'入力欄(差替情報)'!E94</f>
        <v>0</v>
      </c>
      <c r="G29" s="46">
        <f>'入力欄(差替情報)'!F94</f>
        <v>0</v>
      </c>
      <c r="H29" s="46">
        <f>'入力欄(差替情報)'!G94</f>
        <v>0</v>
      </c>
      <c r="I29" s="46">
        <f>'入力欄(差替情報)'!H94</f>
        <v>0</v>
      </c>
      <c r="J29" s="46">
        <f>'入力欄(差替情報)'!I94</f>
        <v>0</v>
      </c>
      <c r="K29" s="46">
        <f>'入力欄(差替情報)'!J94</f>
        <v>0</v>
      </c>
      <c r="L29" s="46">
        <f>'入力欄(差替情報)'!K94</f>
        <v>0</v>
      </c>
      <c r="M29" s="46">
        <f>'入力欄(差替情報)'!L94</f>
        <v>0</v>
      </c>
      <c r="N29" s="46">
        <f>'入力欄(差替情報)'!M94</f>
        <v>0</v>
      </c>
      <c r="O29" s="46">
        <f>'入力欄(差替情報)'!N94</f>
        <v>0</v>
      </c>
      <c r="P29" s="46">
        <f>'入力欄(差替情報)'!O94</f>
        <v>0</v>
      </c>
    </row>
    <row r="30" spans="1:16" ht="15.6" thickBot="1" x14ac:dyDescent="0.35">
      <c r="A30" s="117" t="s">
        <v>99</v>
      </c>
      <c r="B30" s="101"/>
      <c r="C30" s="47" t="s">
        <v>97</v>
      </c>
      <c r="D30" s="47" t="s">
        <v>98</v>
      </c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9"/>
    </row>
    <row r="31" spans="1:16" ht="15.6" thickBot="1" x14ac:dyDescent="0.35">
      <c r="A31" s="101"/>
      <c r="B31" s="101"/>
      <c r="C31" s="48"/>
      <c r="D31" s="48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 ht="15.6" thickBot="1" x14ac:dyDescent="0.35">
      <c r="A32" s="116" t="s">
        <v>100</v>
      </c>
      <c r="B32" s="105"/>
      <c r="C32" s="44" t="s">
        <v>97</v>
      </c>
      <c r="D32" s="44" t="s">
        <v>98</v>
      </c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2"/>
    </row>
    <row r="33" spans="1:16" ht="15.6" thickBot="1" x14ac:dyDescent="0.35">
      <c r="A33" s="105"/>
      <c r="B33" s="105"/>
      <c r="C33" s="49" t="str">
        <f>IF('入力欄(基本情報)'!C29="","",'入力欄(基本情報)'!C29)</f>
        <v/>
      </c>
      <c r="D33" s="49"/>
      <c r="E33" s="46">
        <f>'入力欄(差替情報)'!D84</f>
        <v>0</v>
      </c>
      <c r="F33" s="46">
        <f>'入力欄(差替情報)'!E84</f>
        <v>0</v>
      </c>
      <c r="G33" s="46">
        <f>'入力欄(差替情報)'!F84</f>
        <v>0</v>
      </c>
      <c r="H33" s="46">
        <f>'入力欄(差替情報)'!G84</f>
        <v>0</v>
      </c>
      <c r="I33" s="46">
        <f>'入力欄(差替情報)'!H84</f>
        <v>0</v>
      </c>
      <c r="J33" s="46">
        <f>'入力欄(差替情報)'!I84</f>
        <v>0</v>
      </c>
      <c r="K33" s="46">
        <f>'入力欄(差替情報)'!J84</f>
        <v>0</v>
      </c>
      <c r="L33" s="46">
        <f>'入力欄(差替情報)'!K84</f>
        <v>0</v>
      </c>
      <c r="M33" s="46">
        <f>'入力欄(差替情報)'!L84</f>
        <v>0</v>
      </c>
      <c r="N33" s="46">
        <f>'入力欄(差替情報)'!M84</f>
        <v>0</v>
      </c>
      <c r="O33" s="46">
        <f>'入力欄(差替情報)'!N84</f>
        <v>0</v>
      </c>
      <c r="P33" s="46">
        <f>'入力欄(差替情報)'!O84</f>
        <v>0</v>
      </c>
    </row>
    <row r="34" spans="1:16" ht="15.6" thickBot="1" x14ac:dyDescent="0.35">
      <c r="A34" s="115" t="s">
        <v>111</v>
      </c>
      <c r="B34" s="104"/>
      <c r="C34" s="105" t="s">
        <v>101</v>
      </c>
      <c r="D34" s="105"/>
      <c r="E34" s="102" t="str">
        <f>IF('入力欄(基本情報)'!C15="","",'入力欄(基本情報)'!C15)</f>
        <v/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</row>
    <row r="35" spans="1:16" ht="15.6" thickBot="1" x14ac:dyDescent="0.35">
      <c r="A35" s="104"/>
      <c r="B35" s="104"/>
      <c r="C35" s="105" t="s">
        <v>102</v>
      </c>
      <c r="D35" s="105"/>
      <c r="E35" s="102" t="str">
        <f>IF('入力欄(基本情報)'!C17="","",'入力欄(基本情報)'!C17)</f>
        <v/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6" ht="15.6" thickBot="1" x14ac:dyDescent="0.35">
      <c r="A36" s="104"/>
      <c r="B36" s="104"/>
      <c r="C36" s="105" t="s">
        <v>103</v>
      </c>
      <c r="D36" s="105"/>
      <c r="E36" s="102" t="str">
        <f>IF('入力欄(基本情報)'!C26="","",'入力欄(基本情報)'!C26)</f>
        <v/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16" ht="15.6" thickBot="1" x14ac:dyDescent="0.35">
      <c r="A37" s="104"/>
      <c r="B37" s="104"/>
      <c r="C37" s="105" t="s">
        <v>104</v>
      </c>
      <c r="D37" s="105"/>
      <c r="E37" s="103" t="str">
        <f>IF('入力欄(基本情報)'!C18="","",'入力欄(基本情報)'!C18)</f>
        <v/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1:16" ht="15.6" thickBot="1" x14ac:dyDescent="0.35">
      <c r="A38" s="104"/>
      <c r="B38" s="104"/>
      <c r="C38" s="105" t="s">
        <v>105</v>
      </c>
      <c r="D38" s="105"/>
      <c r="E38" s="102" t="str">
        <f>IF('入力欄(基本情報)'!C19="","",'入力欄(基本情報)'!C19)</f>
        <v/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</row>
    <row r="39" spans="1:16" ht="15.6" thickBot="1" x14ac:dyDescent="0.35">
      <c r="A39" s="104"/>
      <c r="B39" s="104"/>
      <c r="C39" s="105" t="s">
        <v>106</v>
      </c>
      <c r="D39" s="105"/>
      <c r="E39" s="102" t="str">
        <f>IF('入力欄(基本情報)'!C25="","",'入力欄(基本情報)'!C25)</f>
        <v/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16" ht="15.6" thickBot="1" x14ac:dyDescent="0.35">
      <c r="A40" s="104"/>
      <c r="B40" s="104"/>
      <c r="C40" s="105" t="s">
        <v>107</v>
      </c>
      <c r="D40" s="105"/>
      <c r="E40" s="103" t="str">
        <f>IF('入力欄(基本情報)'!C20="","",'入力欄(基本情報)'!C20)</f>
        <v/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</row>
    <row r="41" spans="1:16" ht="15.6" thickBot="1" x14ac:dyDescent="0.35">
      <c r="A41" s="104"/>
      <c r="B41" s="104"/>
      <c r="C41" s="105" t="s">
        <v>108</v>
      </c>
      <c r="D41" s="105"/>
      <c r="E41" s="102" t="str">
        <f>IF('入力欄(基本情報)'!C21="","",'入力欄(基本情報)'!C21)</f>
        <v/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1:16" ht="15.6" thickBot="1" x14ac:dyDescent="0.35">
      <c r="A42" s="104"/>
      <c r="B42" s="104"/>
      <c r="C42" s="105" t="s">
        <v>109</v>
      </c>
      <c r="D42" s="105"/>
      <c r="E42" s="103" t="str">
        <f>IF('入力欄(基本情報)'!C22="","",'入力欄(基本情報)'!C22)</f>
        <v/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</row>
    <row r="43" spans="1:16" ht="15.6" thickBot="1" x14ac:dyDescent="0.35">
      <c r="A43" s="104"/>
      <c r="B43" s="104"/>
      <c r="C43" s="105" t="s">
        <v>110</v>
      </c>
      <c r="D43" s="105"/>
      <c r="E43" s="102" t="str">
        <f>IF('入力欄(基本情報)'!C23="","",'入力欄(基本情報)'!C23)</f>
        <v/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</row>
    <row r="44" spans="1:16" ht="15.6" thickBot="1" x14ac:dyDescent="0.35">
      <c r="A44" s="104"/>
      <c r="B44" s="104"/>
      <c r="C44" s="104"/>
      <c r="D44" s="104"/>
      <c r="E44" s="44" t="s">
        <v>7</v>
      </c>
      <c r="F44" s="44" t="s">
        <v>8</v>
      </c>
      <c r="G44" s="44" t="s">
        <v>9</v>
      </c>
      <c r="H44" s="44" t="s">
        <v>10</v>
      </c>
      <c r="I44" s="44" t="s">
        <v>11</v>
      </c>
      <c r="J44" s="44" t="s">
        <v>12</v>
      </c>
      <c r="K44" s="44" t="s">
        <v>13</v>
      </c>
      <c r="L44" s="44" t="s">
        <v>14</v>
      </c>
      <c r="M44" s="44" t="s">
        <v>15</v>
      </c>
      <c r="N44" s="44" t="s">
        <v>16</v>
      </c>
      <c r="O44" s="44" t="s">
        <v>17</v>
      </c>
      <c r="P44" s="44" t="s">
        <v>18</v>
      </c>
    </row>
    <row r="45" spans="1:16" ht="15.6" thickBot="1" x14ac:dyDescent="0.35">
      <c r="A45" s="105" t="s">
        <v>121</v>
      </c>
      <c r="B45" s="105"/>
      <c r="C45" s="105"/>
      <c r="D45" s="105"/>
      <c r="E45" s="46">
        <f>'入力欄(差替情報)'!D14</f>
        <v>0</v>
      </c>
      <c r="F45" s="46">
        <f>'入力欄(差替情報)'!E14</f>
        <v>0</v>
      </c>
      <c r="G45" s="46">
        <f>'入力欄(差替情報)'!F14</f>
        <v>0</v>
      </c>
      <c r="H45" s="46">
        <f>'入力欄(差替情報)'!G14</f>
        <v>0</v>
      </c>
      <c r="I45" s="46">
        <f>'入力欄(差替情報)'!H14</f>
        <v>0</v>
      </c>
      <c r="J45" s="46">
        <f>'入力欄(差替情報)'!I14</f>
        <v>0</v>
      </c>
      <c r="K45" s="46">
        <f>'入力欄(差替情報)'!J14</f>
        <v>0</v>
      </c>
      <c r="L45" s="46">
        <f>'入力欄(差替情報)'!K14</f>
        <v>0</v>
      </c>
      <c r="M45" s="46">
        <f>'入力欄(差替情報)'!L14</f>
        <v>0</v>
      </c>
      <c r="N45" s="46">
        <f>'入力欄(差替情報)'!M14</f>
        <v>0</v>
      </c>
      <c r="O45" s="46">
        <f>'入力欄(差替情報)'!N14</f>
        <v>0</v>
      </c>
      <c r="P45" s="46">
        <f>'入力欄(差替情報)'!O14</f>
        <v>0</v>
      </c>
    </row>
    <row r="46" spans="1:16" ht="15.6" thickBot="1" x14ac:dyDescent="0.35">
      <c r="A46" s="101" t="s">
        <v>122</v>
      </c>
      <c r="B46" s="101"/>
      <c r="C46" s="101"/>
      <c r="D46" s="101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spans="1:16" ht="15.6" thickBot="1" x14ac:dyDescent="0.35">
      <c r="A47" s="101" t="s">
        <v>112</v>
      </c>
      <c r="B47" s="101"/>
      <c r="C47" s="101"/>
      <c r="D47" s="101"/>
      <c r="E47" s="50">
        <f>E52</f>
        <v>0</v>
      </c>
      <c r="F47" s="50">
        <f t="shared" ref="F47:P47" si="0">F52</f>
        <v>0</v>
      </c>
      <c r="G47" s="50">
        <f t="shared" si="0"/>
        <v>0</v>
      </c>
      <c r="H47" s="50">
        <f t="shared" si="0"/>
        <v>0</v>
      </c>
      <c r="I47" s="50">
        <f t="shared" si="0"/>
        <v>0</v>
      </c>
      <c r="J47" s="50">
        <f t="shared" si="0"/>
        <v>0</v>
      </c>
      <c r="K47" s="50">
        <f t="shared" si="0"/>
        <v>0</v>
      </c>
      <c r="L47" s="50">
        <f t="shared" si="0"/>
        <v>0</v>
      </c>
      <c r="M47" s="50">
        <f t="shared" si="0"/>
        <v>0</v>
      </c>
      <c r="N47" s="50">
        <f t="shared" si="0"/>
        <v>0</v>
      </c>
      <c r="O47" s="50">
        <f t="shared" si="0"/>
        <v>0</v>
      </c>
      <c r="P47" s="50">
        <f t="shared" si="0"/>
        <v>0</v>
      </c>
    </row>
    <row r="48" spans="1:16" ht="15.6" thickBot="1" x14ac:dyDescent="0.35">
      <c r="A48" s="101" t="s">
        <v>113</v>
      </c>
      <c r="B48" s="101"/>
      <c r="C48" s="101"/>
      <c r="D48" s="101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spans="1:16" ht="15.6" thickBot="1" x14ac:dyDescent="0.35">
      <c r="A49" s="101" t="s">
        <v>114</v>
      </c>
      <c r="B49" s="101"/>
      <c r="C49" s="101"/>
      <c r="D49" s="101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</row>
    <row r="50" spans="1:16" ht="15.6" thickBot="1" x14ac:dyDescent="0.35">
      <c r="A50" s="101" t="s">
        <v>116</v>
      </c>
      <c r="B50" s="101"/>
      <c r="C50" s="101"/>
      <c r="D50" s="101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spans="1:16" ht="15.6" thickBot="1" x14ac:dyDescent="0.35">
      <c r="A51" s="101" t="s">
        <v>115</v>
      </c>
      <c r="B51" s="101"/>
      <c r="C51" s="101"/>
      <c r="D51" s="101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</row>
    <row r="52" spans="1:16" ht="15.6" thickBot="1" x14ac:dyDescent="0.35">
      <c r="A52" s="101" t="s">
        <v>117</v>
      </c>
      <c r="B52" s="101"/>
      <c r="C52" s="101"/>
      <c r="D52" s="101"/>
      <c r="E52" s="50">
        <f>E29+E33</f>
        <v>0</v>
      </c>
      <c r="F52" s="50">
        <f t="shared" ref="F52:P52" si="1">F29+F33</f>
        <v>0</v>
      </c>
      <c r="G52" s="50">
        <f t="shared" si="1"/>
        <v>0</v>
      </c>
      <c r="H52" s="50">
        <f t="shared" si="1"/>
        <v>0</v>
      </c>
      <c r="I52" s="50">
        <f t="shared" si="1"/>
        <v>0</v>
      </c>
      <c r="J52" s="50">
        <f t="shared" si="1"/>
        <v>0</v>
      </c>
      <c r="K52" s="50">
        <f t="shared" si="1"/>
        <v>0</v>
      </c>
      <c r="L52" s="50">
        <f t="shared" si="1"/>
        <v>0</v>
      </c>
      <c r="M52" s="50">
        <f t="shared" si="1"/>
        <v>0</v>
      </c>
      <c r="N52" s="50">
        <f t="shared" si="1"/>
        <v>0</v>
      </c>
      <c r="O52" s="50">
        <f t="shared" si="1"/>
        <v>0</v>
      </c>
      <c r="P52" s="50">
        <f t="shared" si="1"/>
        <v>0</v>
      </c>
    </row>
    <row r="53" spans="1:16" ht="15.6" thickBot="1" x14ac:dyDescent="0.35">
      <c r="A53" s="101" t="s">
        <v>118</v>
      </c>
      <c r="B53" s="101"/>
      <c r="C53" s="101"/>
      <c r="D53" s="101"/>
      <c r="E53" s="106">
        <f>IF('入力欄(差替情報)'!D85+'入力欄(差替情報)'!D96="","",'入力欄(差替情報)'!D85+'入力欄(差替情報)'!D96)</f>
        <v>0</v>
      </c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</row>
    <row r="54" spans="1:16" ht="15.6" thickBot="1" x14ac:dyDescent="0.35">
      <c r="A54" s="101" t="s">
        <v>119</v>
      </c>
      <c r="B54" s="101"/>
      <c r="C54" s="101"/>
      <c r="D54" s="101"/>
      <c r="E54" s="50">
        <f>E45-E52</f>
        <v>0</v>
      </c>
      <c r="F54" s="50">
        <f t="shared" ref="F54:O54" si="2">F45-F52</f>
        <v>0</v>
      </c>
      <c r="G54" s="50">
        <f t="shared" si="2"/>
        <v>0</v>
      </c>
      <c r="H54" s="50">
        <f t="shared" si="2"/>
        <v>0</v>
      </c>
      <c r="I54" s="50">
        <f t="shared" si="2"/>
        <v>0</v>
      </c>
      <c r="J54" s="50">
        <f t="shared" si="2"/>
        <v>0</v>
      </c>
      <c r="K54" s="50">
        <f t="shared" si="2"/>
        <v>0</v>
      </c>
      <c r="L54" s="50">
        <f t="shared" si="2"/>
        <v>0</v>
      </c>
      <c r="M54" s="50">
        <f t="shared" si="2"/>
        <v>0</v>
      </c>
      <c r="N54" s="50">
        <f t="shared" si="2"/>
        <v>0</v>
      </c>
      <c r="O54" s="50">
        <f t="shared" si="2"/>
        <v>0</v>
      </c>
      <c r="P54" s="50">
        <f>P45-P52</f>
        <v>0</v>
      </c>
    </row>
    <row r="55" spans="1:16" ht="15.6" thickBot="1" x14ac:dyDescent="0.35">
      <c r="A55" s="101" t="s">
        <v>120</v>
      </c>
      <c r="B55" s="101"/>
      <c r="C55" s="101"/>
      <c r="D55" s="101"/>
      <c r="E55" s="106">
        <f>IF('入力欄(差替情報)'!D16-E53="","",'入力欄(差替情報)'!D16-E53)</f>
        <v>0</v>
      </c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</row>
  </sheetData>
  <sheetProtection algorithmName="SHA-512" hashValue="5XP/VsYBtHL80U8Oi3MA7LBkWFOWZh8XtYx8BcNufINGDHqU1iw8rwBWCMp+9zDbXtr28R/uvwomQPbD/oX9CA==" saltValue="4rZ5eqAZ3iVZGVRgANs74g==" spinCount="100000" sheet="1" objects="1" scenarios="1"/>
  <mergeCells count="81"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37:P37"/>
    <mergeCell ref="E38:P38"/>
    <mergeCell ref="E49:P49"/>
    <mergeCell ref="E51:P51"/>
    <mergeCell ref="E26:P26"/>
    <mergeCell ref="E34:P34"/>
    <mergeCell ref="E35:P35"/>
    <mergeCell ref="E36:P36"/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86E9-FD8E-464B-984F-BAB94F470FAA}">
  <sheetPr codeName="Sheet5">
    <tabColor rgb="FF0070C0"/>
  </sheetPr>
  <dimension ref="B2:C7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76</v>
      </c>
    </row>
    <row r="3" spans="2:3" x14ac:dyDescent="0.3">
      <c r="B3" s="1" t="s">
        <v>74</v>
      </c>
      <c r="C3" s="18" t="s">
        <v>75</v>
      </c>
    </row>
    <row r="4" spans="2:3" x14ac:dyDescent="0.3">
      <c r="B4" s="1" t="s">
        <v>74</v>
      </c>
      <c r="C4" s="18"/>
    </row>
    <row r="5" spans="2:3" x14ac:dyDescent="0.3">
      <c r="B5" s="1" t="s">
        <v>77</v>
      </c>
    </row>
    <row r="6" spans="2:3" x14ac:dyDescent="0.3">
      <c r="C6" s="18" t="s">
        <v>78</v>
      </c>
    </row>
    <row r="7" spans="2:3" x14ac:dyDescent="0.3">
      <c r="C7" s="18" t="s">
        <v>79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70C0"/>
  </sheetPr>
  <dimension ref="B2:C25"/>
  <sheetViews>
    <sheetView workbookViewId="0">
      <selection sqref="A1:D1"/>
    </sheetView>
  </sheetViews>
  <sheetFormatPr defaultRowHeight="13.2" x14ac:dyDescent="0.2"/>
  <cols>
    <col min="2" max="2" width="17.33203125" bestFit="1" customWidth="1"/>
    <col min="3" max="3" width="17.44140625" bestFit="1" customWidth="1"/>
  </cols>
  <sheetData>
    <row r="2" spans="2:3" ht="13.5" customHeight="1" x14ac:dyDescent="0.2">
      <c r="B2" s="123" t="s">
        <v>46</v>
      </c>
      <c r="C2" s="123" t="s">
        <v>47</v>
      </c>
    </row>
    <row r="3" spans="2:3" ht="13.5" customHeight="1" x14ac:dyDescent="0.2">
      <c r="B3" s="124"/>
      <c r="C3" s="124"/>
    </row>
    <row r="4" spans="2:3" ht="15" x14ac:dyDescent="0.2">
      <c r="B4" s="125" t="s">
        <v>48</v>
      </c>
      <c r="C4" s="17" t="s">
        <v>52</v>
      </c>
    </row>
    <row r="5" spans="2:3" ht="15" x14ac:dyDescent="0.2">
      <c r="B5" s="126"/>
      <c r="C5" s="17" t="s">
        <v>50</v>
      </c>
    </row>
    <row r="6" spans="2:3" ht="15" x14ac:dyDescent="0.2">
      <c r="B6" s="126"/>
      <c r="C6" s="17" t="s">
        <v>49</v>
      </c>
    </row>
    <row r="7" spans="2:3" ht="15" x14ac:dyDescent="0.2">
      <c r="B7" s="127"/>
      <c r="C7" s="17" t="s">
        <v>51</v>
      </c>
    </row>
    <row r="8" spans="2:3" ht="15" x14ac:dyDescent="0.2">
      <c r="B8" s="125" t="s">
        <v>53</v>
      </c>
      <c r="C8" s="17" t="s">
        <v>54</v>
      </c>
    </row>
    <row r="9" spans="2:3" ht="15" x14ac:dyDescent="0.2">
      <c r="B9" s="126"/>
      <c r="C9" s="17" t="s">
        <v>55</v>
      </c>
    </row>
    <row r="10" spans="2:3" ht="15" x14ac:dyDescent="0.2">
      <c r="B10" s="126"/>
      <c r="C10" s="17" t="s">
        <v>56</v>
      </c>
    </row>
    <row r="11" spans="2:3" ht="15" x14ac:dyDescent="0.2">
      <c r="B11" s="126"/>
      <c r="C11" s="17" t="s">
        <v>57</v>
      </c>
    </row>
    <row r="12" spans="2:3" ht="15" x14ac:dyDescent="0.2">
      <c r="B12" s="126"/>
      <c r="C12" s="17" t="s">
        <v>58</v>
      </c>
    </row>
    <row r="13" spans="2:3" ht="15" x14ac:dyDescent="0.2">
      <c r="B13" s="126"/>
      <c r="C13" s="17" t="s">
        <v>59</v>
      </c>
    </row>
    <row r="14" spans="2:3" ht="15" x14ac:dyDescent="0.2">
      <c r="B14" s="126"/>
      <c r="C14" s="17" t="s">
        <v>60</v>
      </c>
    </row>
    <row r="15" spans="2:3" ht="15" x14ac:dyDescent="0.2">
      <c r="B15" s="127"/>
      <c r="C15" s="17" t="s">
        <v>61</v>
      </c>
    </row>
    <row r="16" spans="2:3" ht="15" x14ac:dyDescent="0.2">
      <c r="B16" s="125" t="s">
        <v>62</v>
      </c>
      <c r="C16" s="17" t="s">
        <v>63</v>
      </c>
    </row>
    <row r="17" spans="2:3" ht="15" x14ac:dyDescent="0.2">
      <c r="B17" s="127"/>
      <c r="C17" s="17" t="s">
        <v>64</v>
      </c>
    </row>
    <row r="18" spans="2:3" ht="15" x14ac:dyDescent="0.2">
      <c r="B18" s="125" t="s">
        <v>65</v>
      </c>
      <c r="C18" s="17" t="s">
        <v>69</v>
      </c>
    </row>
    <row r="19" spans="2:3" ht="15" x14ac:dyDescent="0.2">
      <c r="B19" s="126"/>
      <c r="C19" s="17" t="s">
        <v>70</v>
      </c>
    </row>
    <row r="20" spans="2:3" ht="15" x14ac:dyDescent="0.2">
      <c r="B20" s="126"/>
      <c r="C20" s="17" t="s">
        <v>71</v>
      </c>
    </row>
    <row r="21" spans="2:3" ht="15" x14ac:dyDescent="0.2">
      <c r="B21" s="126"/>
      <c r="C21" s="17" t="s">
        <v>72</v>
      </c>
    </row>
    <row r="22" spans="2:3" ht="15" x14ac:dyDescent="0.2">
      <c r="B22" s="126"/>
      <c r="C22" s="17" t="s">
        <v>66</v>
      </c>
    </row>
    <row r="23" spans="2:3" ht="15" x14ac:dyDescent="0.2">
      <c r="B23" s="126"/>
      <c r="C23" s="17" t="s">
        <v>67</v>
      </c>
    </row>
    <row r="24" spans="2:3" ht="15" x14ac:dyDescent="0.2">
      <c r="B24" s="127"/>
      <c r="C24" s="17" t="s">
        <v>68</v>
      </c>
    </row>
    <row r="25" spans="2:3" ht="15" x14ac:dyDescent="0.2">
      <c r="B25" s="17" t="s">
        <v>61</v>
      </c>
      <c r="C25" s="17" t="s">
        <v>73</v>
      </c>
    </row>
  </sheetData>
  <mergeCells count="6">
    <mergeCell ref="C2:C3"/>
    <mergeCell ref="B2:B3"/>
    <mergeCell ref="B18:B24"/>
    <mergeCell ref="B16:B17"/>
    <mergeCell ref="B8:B15"/>
    <mergeCell ref="B4:B7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C752-3466-4B7A-8DF5-7C39FA9F9EB7}">
  <sheetPr codeName="Sheet11">
    <tabColor rgb="FF0070C0"/>
  </sheetPr>
  <dimension ref="A1:L97"/>
  <sheetViews>
    <sheetView zoomScale="85" zoomScaleNormal="85" workbookViewId="0">
      <selection sqref="A1:D1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1" x14ac:dyDescent="0.3">
      <c r="J1" s="3" t="s">
        <v>30</v>
      </c>
    </row>
    <row r="2" spans="1:11" x14ac:dyDescent="0.3">
      <c r="B2" s="4" t="s">
        <v>21</v>
      </c>
      <c r="C2" s="4" t="s">
        <v>22</v>
      </c>
      <c r="D2" s="4" t="s">
        <v>23</v>
      </c>
      <c r="E2" s="4" t="s">
        <v>24</v>
      </c>
      <c r="F2" s="4" t="s">
        <v>25</v>
      </c>
      <c r="G2" s="4" t="s">
        <v>26</v>
      </c>
      <c r="H2" s="4" t="s">
        <v>27</v>
      </c>
      <c r="I2" s="4" t="s">
        <v>28</v>
      </c>
      <c r="J2" s="4" t="s">
        <v>29</v>
      </c>
    </row>
    <row r="3" spans="1:11" x14ac:dyDescent="0.3">
      <c r="A3" s="1" t="s">
        <v>183</v>
      </c>
    </row>
    <row r="4" spans="1:11" x14ac:dyDescent="0.3">
      <c r="A4" s="3" t="s">
        <v>7</v>
      </c>
      <c r="B4" s="61">
        <v>4730.6208550782821</v>
      </c>
      <c r="C4" s="61">
        <v>11661.199433115416</v>
      </c>
      <c r="D4" s="61">
        <v>41245.61530691394</v>
      </c>
      <c r="E4" s="61">
        <v>18582.035492957744</v>
      </c>
      <c r="F4" s="61">
        <v>4647.4253189823876</v>
      </c>
      <c r="G4" s="61">
        <v>18187.937185104052</v>
      </c>
      <c r="H4" s="61">
        <v>7633.4257824771967</v>
      </c>
      <c r="I4" s="61">
        <v>3836.9040080971658</v>
      </c>
      <c r="J4" s="61">
        <v>12401.453801830394</v>
      </c>
      <c r="K4" s="2"/>
    </row>
    <row r="5" spans="1:11" x14ac:dyDescent="0.3">
      <c r="A5" s="3" t="s">
        <v>8</v>
      </c>
      <c r="B5" s="61">
        <v>4298.7080810919306</v>
      </c>
      <c r="C5" s="61">
        <v>10837.007450910263</v>
      </c>
      <c r="D5" s="61">
        <v>39351.826052342774</v>
      </c>
      <c r="E5" s="61">
        <v>18772.884084507041</v>
      </c>
      <c r="F5" s="61">
        <v>4331.6301330724073</v>
      </c>
      <c r="G5" s="61">
        <v>18373.016703176341</v>
      </c>
      <c r="H5" s="61">
        <v>7544.427413788153</v>
      </c>
      <c r="I5" s="61">
        <v>3825.7462348178137</v>
      </c>
      <c r="J5" s="61">
        <v>12587.866200031533</v>
      </c>
      <c r="K5" s="2"/>
    </row>
    <row r="6" spans="1:11" x14ac:dyDescent="0.3">
      <c r="A6" s="3" t="s">
        <v>9</v>
      </c>
      <c r="B6" s="61">
        <v>4274.7184825371332</v>
      </c>
      <c r="C6" s="61">
        <v>11731.162688018527</v>
      </c>
      <c r="D6" s="61">
        <v>44945.265332731906</v>
      </c>
      <c r="E6" s="61">
        <v>20540.685774647889</v>
      </c>
      <c r="F6" s="61">
        <v>4784.4775694716245</v>
      </c>
      <c r="G6" s="61">
        <v>21043.251193866374</v>
      </c>
      <c r="H6" s="61">
        <v>8280.3301202419589</v>
      </c>
      <c r="I6" s="61">
        <v>4372.2871255060727</v>
      </c>
      <c r="J6" s="61">
        <v>14320.519117973359</v>
      </c>
      <c r="K6" s="2"/>
    </row>
    <row r="7" spans="1:11" x14ac:dyDescent="0.3">
      <c r="A7" s="3" t="s">
        <v>10</v>
      </c>
      <c r="B7" s="61">
        <v>4858.2626435952898</v>
      </c>
      <c r="C7" s="61">
        <v>14024.512179206346</v>
      </c>
      <c r="D7" s="61">
        <v>57506.830910157922</v>
      </c>
      <c r="E7" s="61">
        <v>24960.2</v>
      </c>
      <c r="F7" s="61">
        <v>5839.5990000000002</v>
      </c>
      <c r="G7" s="61">
        <v>27108.210000000003</v>
      </c>
      <c r="H7" s="61">
        <v>10531.053</v>
      </c>
      <c r="I7" s="61">
        <v>5509.97</v>
      </c>
      <c r="J7" s="61">
        <v>18336.038</v>
      </c>
      <c r="K7" s="2"/>
    </row>
    <row r="8" spans="1:11" x14ac:dyDescent="0.3">
      <c r="A8" s="3" t="s">
        <v>11</v>
      </c>
      <c r="B8" s="61">
        <v>4990.1900000000005</v>
      </c>
      <c r="C8" s="61">
        <v>14404.82</v>
      </c>
      <c r="D8" s="61">
        <v>57504.579999999994</v>
      </c>
      <c r="E8" s="61">
        <v>24960.2</v>
      </c>
      <c r="F8" s="61">
        <v>5839.5990000000002</v>
      </c>
      <c r="G8" s="61">
        <v>27108.210000000003</v>
      </c>
      <c r="H8" s="61">
        <v>10531.053</v>
      </c>
      <c r="I8" s="61">
        <v>5509.97</v>
      </c>
      <c r="J8" s="61">
        <v>18336.038</v>
      </c>
      <c r="K8" s="2"/>
    </row>
    <row r="9" spans="1:11" x14ac:dyDescent="0.3">
      <c r="A9" s="3" t="s">
        <v>12</v>
      </c>
      <c r="B9" s="61">
        <v>4678.376248497957</v>
      </c>
      <c r="C9" s="61">
        <v>12960.544171105321</v>
      </c>
      <c r="D9" s="61">
        <v>48843.978396830418</v>
      </c>
      <c r="E9" s="61">
        <v>23523.861126760563</v>
      </c>
      <c r="F9" s="61">
        <v>5202.5426372451966</v>
      </c>
      <c r="G9" s="61">
        <v>23164.206473165388</v>
      </c>
      <c r="H9" s="61">
        <v>9406.7975024262778</v>
      </c>
      <c r="I9" s="61">
        <v>4818.4380566801619</v>
      </c>
      <c r="J9" s="61">
        <v>15811.354236702995</v>
      </c>
      <c r="K9" s="2"/>
    </row>
    <row r="10" spans="1:11" x14ac:dyDescent="0.3">
      <c r="A10" s="3" t="s">
        <v>13</v>
      </c>
      <c r="B10" s="61">
        <v>4705.4212765957445</v>
      </c>
      <c r="C10" s="61">
        <v>11474.00183178447</v>
      </c>
      <c r="D10" s="61">
        <v>41232.139845966405</v>
      </c>
      <c r="E10" s="61">
        <v>19927.984507042253</v>
      </c>
      <c r="F10" s="61">
        <v>4498.4728727984339</v>
      </c>
      <c r="G10" s="61">
        <v>18908.447447973715</v>
      </c>
      <c r="H10" s="61">
        <v>7876.7471211129296</v>
      </c>
      <c r="I10" s="61">
        <v>4037.6739271255065</v>
      </c>
      <c r="J10" s="61">
        <v>13478.920938344123</v>
      </c>
      <c r="K10" s="2"/>
    </row>
    <row r="11" spans="1:11" x14ac:dyDescent="0.3">
      <c r="A11" s="3" t="s">
        <v>14</v>
      </c>
      <c r="B11" s="61">
        <v>5388.0798554797275</v>
      </c>
      <c r="C11" s="61">
        <v>12862.884230541467</v>
      </c>
      <c r="D11" s="61">
        <v>42933.709788452594</v>
      </c>
      <c r="E11" s="61">
        <v>19546.297323943661</v>
      </c>
      <c r="F11" s="61">
        <v>4927.4699178082192</v>
      </c>
      <c r="G11" s="61">
        <v>19215.253493975903</v>
      </c>
      <c r="H11" s="61">
        <v>8609.8219744259732</v>
      </c>
      <c r="I11" s="61">
        <v>4126.9061133603236</v>
      </c>
      <c r="J11" s="61">
        <v>13782.435963936248</v>
      </c>
      <c r="K11" s="2"/>
    </row>
    <row r="12" spans="1:11" x14ac:dyDescent="0.3">
      <c r="A12" s="3" t="s">
        <v>15</v>
      </c>
      <c r="B12" s="61">
        <v>5796.0030309112808</v>
      </c>
      <c r="C12" s="61">
        <v>14408.422049690715</v>
      </c>
      <c r="D12" s="61">
        <v>47420.719322482837</v>
      </c>
      <c r="E12" s="61">
        <v>22167.87323943662</v>
      </c>
      <c r="F12" s="61">
        <v>5636.6425636007825</v>
      </c>
      <c r="G12" s="61">
        <v>23420.548105147864</v>
      </c>
      <c r="H12" s="61">
        <v>10350.93537276634</v>
      </c>
      <c r="I12" s="61">
        <v>5141.8934817813761</v>
      </c>
      <c r="J12" s="61">
        <v>17320.580575733864</v>
      </c>
      <c r="K12" s="2"/>
    </row>
    <row r="13" spans="1:11" x14ac:dyDescent="0.3">
      <c r="A13" s="3" t="s">
        <v>16</v>
      </c>
      <c r="B13" s="61">
        <v>5977.16</v>
      </c>
      <c r="C13" s="61">
        <v>15104.856</v>
      </c>
      <c r="D13" s="61">
        <v>50938.213634065585</v>
      </c>
      <c r="E13" s="61">
        <v>23523.861126760563</v>
      </c>
      <c r="F13" s="61">
        <v>6089.48</v>
      </c>
      <c r="G13" s="61">
        <v>24891.255345016427</v>
      </c>
      <c r="H13" s="61">
        <v>10460.698660990993</v>
      </c>
      <c r="I13" s="61">
        <v>5141.8934817813761</v>
      </c>
      <c r="J13" s="61">
        <v>17526.029404614837</v>
      </c>
      <c r="K13" s="2"/>
    </row>
    <row r="14" spans="1:11" x14ac:dyDescent="0.3">
      <c r="A14" s="3" t="s">
        <v>17</v>
      </c>
      <c r="B14" s="61">
        <v>5929.1708028904059</v>
      </c>
      <c r="C14" s="61">
        <v>14864.192082026326</v>
      </c>
      <c r="D14" s="61">
        <v>50940.242552779899</v>
      </c>
      <c r="E14" s="61">
        <v>23523.861126760563</v>
      </c>
      <c r="F14" s="61">
        <v>6089.48</v>
      </c>
      <c r="G14" s="61">
        <v>24891.255345016427</v>
      </c>
      <c r="H14" s="61">
        <v>10460.698660990993</v>
      </c>
      <c r="I14" s="61">
        <v>5141.8934817813761</v>
      </c>
      <c r="J14" s="61">
        <v>17526.029404614837</v>
      </c>
      <c r="K14" s="2"/>
    </row>
    <row r="15" spans="1:11" x14ac:dyDescent="0.3">
      <c r="A15" s="3" t="s">
        <v>18</v>
      </c>
      <c r="B15" s="61">
        <v>5413.2794339622642</v>
      </c>
      <c r="C15" s="61">
        <v>13504.852988742634</v>
      </c>
      <c r="D15" s="61">
        <v>46397.938230576066</v>
      </c>
      <c r="E15" s="61">
        <v>20831.973098591548</v>
      </c>
      <c r="F15" s="61">
        <v>5439.8983326810176</v>
      </c>
      <c r="G15" s="61">
        <v>21278.805125958377</v>
      </c>
      <c r="H15" s="61">
        <v>9193.1186217685499</v>
      </c>
      <c r="I15" s="61">
        <v>4506.1304048582997</v>
      </c>
      <c r="J15" s="61">
        <v>14837.045139024798</v>
      </c>
      <c r="K15" s="2"/>
    </row>
    <row r="16" spans="1:11" x14ac:dyDescent="0.3">
      <c r="B16" s="9"/>
      <c r="C16" s="9"/>
      <c r="D16" s="9"/>
      <c r="E16" s="9"/>
      <c r="F16" s="9"/>
      <c r="G16" s="9"/>
      <c r="H16" s="9"/>
      <c r="I16" s="9"/>
      <c r="J16" s="9"/>
      <c r="K16" s="14"/>
    </row>
    <row r="17" spans="1:12" x14ac:dyDescent="0.3">
      <c r="A17" s="1" t="s">
        <v>35</v>
      </c>
      <c r="B17" s="19">
        <v>152334.98417664724</v>
      </c>
      <c r="C17" s="9"/>
      <c r="D17" s="9"/>
      <c r="E17" s="9"/>
      <c r="F17" s="9"/>
      <c r="G17" s="9"/>
      <c r="H17" s="9"/>
      <c r="I17" s="9"/>
      <c r="J17" s="9"/>
      <c r="K17" s="14"/>
    </row>
    <row r="18" spans="1:12" x14ac:dyDescent="0.3">
      <c r="B18" s="9"/>
      <c r="C18" s="9"/>
      <c r="D18" s="9"/>
      <c r="E18" s="9"/>
      <c r="F18" s="9"/>
      <c r="G18" s="9"/>
      <c r="H18" s="9"/>
      <c r="I18" s="9"/>
      <c r="J18" s="9"/>
      <c r="K18" s="14"/>
    </row>
    <row r="19" spans="1:12" x14ac:dyDescent="0.3">
      <c r="A19" s="1" t="s">
        <v>31</v>
      </c>
      <c r="B19" s="62"/>
      <c r="C19" s="62"/>
      <c r="D19" s="62"/>
      <c r="E19" s="62"/>
      <c r="F19" s="62"/>
      <c r="G19" s="62"/>
      <c r="H19" s="62"/>
      <c r="I19" s="62"/>
      <c r="J19" s="62"/>
      <c r="K19" s="2"/>
    </row>
    <row r="20" spans="1:12" x14ac:dyDescent="0.3">
      <c r="B20" s="10"/>
      <c r="C20" s="10"/>
      <c r="D20" s="10"/>
      <c r="E20" s="10"/>
      <c r="F20" s="10"/>
      <c r="G20" s="10"/>
      <c r="H20" s="10"/>
      <c r="I20" s="10"/>
      <c r="J20" s="10"/>
      <c r="K20" s="2"/>
      <c r="L20" s="5"/>
    </row>
    <row r="21" spans="1:12" x14ac:dyDescent="0.3">
      <c r="A21" s="1" t="s">
        <v>34</v>
      </c>
      <c r="B21" s="62"/>
      <c r="C21" s="63">
        <f>B21</f>
        <v>0</v>
      </c>
      <c r="D21" s="63">
        <f t="shared" ref="D21:J21" si="0">C21</f>
        <v>0</v>
      </c>
      <c r="E21" s="63">
        <f t="shared" si="0"/>
        <v>0</v>
      </c>
      <c r="F21" s="63">
        <f t="shared" si="0"/>
        <v>0</v>
      </c>
      <c r="G21" s="63">
        <f t="shared" si="0"/>
        <v>0</v>
      </c>
      <c r="H21" s="63">
        <f t="shared" si="0"/>
        <v>0</v>
      </c>
      <c r="I21" s="63">
        <f t="shared" si="0"/>
        <v>0</v>
      </c>
      <c r="J21" s="63">
        <f t="shared" si="0"/>
        <v>0</v>
      </c>
      <c r="K21" s="2"/>
      <c r="L21" s="5"/>
    </row>
    <row r="22" spans="1:12" x14ac:dyDescent="0.3">
      <c r="B22" s="10"/>
      <c r="C22" s="10"/>
      <c r="D22" s="10"/>
      <c r="E22" s="10"/>
      <c r="F22" s="10"/>
      <c r="G22" s="10"/>
      <c r="H22" s="10"/>
      <c r="I22" s="10"/>
      <c r="J22" s="10"/>
      <c r="K22" s="2"/>
      <c r="L22" s="5"/>
    </row>
    <row r="23" spans="1:12" x14ac:dyDescent="0.3">
      <c r="A23" s="1" t="s">
        <v>32</v>
      </c>
      <c r="B23" s="10"/>
      <c r="C23" s="10"/>
      <c r="D23" s="10"/>
      <c r="E23" s="10"/>
      <c r="F23" s="10"/>
      <c r="G23" s="10"/>
      <c r="H23" s="10"/>
      <c r="I23" s="10"/>
      <c r="J23" s="10"/>
      <c r="K23" s="2"/>
    </row>
    <row r="24" spans="1:12" x14ac:dyDescent="0.3">
      <c r="A24" s="3" t="s">
        <v>7</v>
      </c>
      <c r="B24" s="61">
        <v>791.13362624968954</v>
      </c>
      <c r="C24" s="61">
        <v>3868.8244409633389</v>
      </c>
      <c r="D24" s="61">
        <v>2669.7381753264626</v>
      </c>
      <c r="E24" s="61">
        <v>2182.7050889907855</v>
      </c>
      <c r="F24" s="61">
        <v>1140.0798911490222</v>
      </c>
      <c r="G24" s="61">
        <v>2067.1910408215026</v>
      </c>
      <c r="H24" s="61">
        <v>918.50380475966904</v>
      </c>
      <c r="I24" s="61">
        <v>703.74982922666402</v>
      </c>
      <c r="J24" s="61">
        <v>820.78410251288767</v>
      </c>
      <c r="K24" s="2"/>
    </row>
    <row r="25" spans="1:12" x14ac:dyDescent="0.3">
      <c r="A25" s="3" t="s">
        <v>8</v>
      </c>
      <c r="B25" s="61">
        <v>970.10280361143077</v>
      </c>
      <c r="C25" s="61">
        <v>3847.4931949435804</v>
      </c>
      <c r="D25" s="61">
        <v>4331.9265721120628</v>
      </c>
      <c r="E25" s="61">
        <v>2944.5754814470438</v>
      </c>
      <c r="F25" s="61">
        <v>1256.3835667124599</v>
      </c>
      <c r="G25" s="61">
        <v>2796.6209397074899</v>
      </c>
      <c r="H25" s="61">
        <v>1550.0485343727046</v>
      </c>
      <c r="I25" s="61">
        <v>1043.9416725951255</v>
      </c>
      <c r="J25" s="61">
        <v>1444.5872344981242</v>
      </c>
      <c r="K25" s="2"/>
    </row>
    <row r="26" spans="1:12" x14ac:dyDescent="0.3">
      <c r="A26" s="3" t="s">
        <v>9</v>
      </c>
      <c r="B26" s="61">
        <v>859.96408949795159</v>
      </c>
      <c r="C26" s="61">
        <v>3551.5201535200295</v>
      </c>
      <c r="D26" s="61">
        <v>5076.7122798797982</v>
      </c>
      <c r="E26" s="61">
        <v>3369.8500124977672</v>
      </c>
      <c r="F26" s="61">
        <v>1095.7560232432525</v>
      </c>
      <c r="G26" s="61">
        <v>2925.2128733284399</v>
      </c>
      <c r="H26" s="61">
        <v>1576.8214177214095</v>
      </c>
      <c r="I26" s="61">
        <v>1054.8164332206079</v>
      </c>
      <c r="J26" s="61">
        <v>1948.9267170907469</v>
      </c>
      <c r="K26" s="2"/>
    </row>
    <row r="27" spans="1:12" x14ac:dyDescent="0.3">
      <c r="A27" s="3" t="s">
        <v>10</v>
      </c>
      <c r="B27" s="61">
        <v>694.23494100944993</v>
      </c>
      <c r="C27" s="61">
        <v>3391.6473843980239</v>
      </c>
      <c r="D27" s="61">
        <v>6124.7065120902771</v>
      </c>
      <c r="E27" s="61">
        <v>3925.4612355713034</v>
      </c>
      <c r="F27" s="61">
        <v>1146.5258670080493</v>
      </c>
      <c r="G27" s="61">
        <v>3364.9235833460152</v>
      </c>
      <c r="H27" s="61">
        <v>2338.3354084839202</v>
      </c>
      <c r="I27" s="61">
        <v>1373.9697527949429</v>
      </c>
      <c r="J27" s="61">
        <v>2154.9453152979891</v>
      </c>
      <c r="K27" s="2"/>
    </row>
    <row r="28" spans="1:12" x14ac:dyDescent="0.3">
      <c r="A28" s="3" t="s">
        <v>11</v>
      </c>
      <c r="B28" s="61">
        <v>696.66617837624665</v>
      </c>
      <c r="C28" s="61">
        <v>3754.3620813376947</v>
      </c>
      <c r="D28" s="61">
        <v>6422.5406317421657</v>
      </c>
      <c r="E28" s="61">
        <v>3766.6621020575703</v>
      </c>
      <c r="F28" s="61">
        <v>1010.6783582943538</v>
      </c>
      <c r="G28" s="61">
        <v>3146.2434087469401</v>
      </c>
      <c r="H28" s="61">
        <v>2167.1126800610486</v>
      </c>
      <c r="I28" s="61">
        <v>1391.8361547985016</v>
      </c>
      <c r="J28" s="61">
        <v>2160.3084045854539</v>
      </c>
      <c r="K28" s="2"/>
    </row>
    <row r="29" spans="1:12" x14ac:dyDescent="0.3">
      <c r="A29" s="3" t="s">
        <v>12</v>
      </c>
      <c r="B29" s="61">
        <v>639.67534535931418</v>
      </c>
      <c r="C29" s="61">
        <v>3048.0166065289909</v>
      </c>
      <c r="D29" s="61">
        <v>4766.9044562314166</v>
      </c>
      <c r="E29" s="61">
        <v>2938.7506918264453</v>
      </c>
      <c r="F29" s="61">
        <v>851.09526196665252</v>
      </c>
      <c r="G29" s="61">
        <v>2454.5536583305793</v>
      </c>
      <c r="H29" s="61">
        <v>1510.5250009102883</v>
      </c>
      <c r="I29" s="61">
        <v>1073.0942742345273</v>
      </c>
      <c r="J29" s="61">
        <v>1742.5947046117776</v>
      </c>
      <c r="K29" s="2"/>
    </row>
    <row r="30" spans="1:12" x14ac:dyDescent="0.3">
      <c r="A30" s="3" t="s">
        <v>13</v>
      </c>
      <c r="B30" s="61">
        <v>586.20585692656005</v>
      </c>
      <c r="C30" s="61">
        <v>2527.6461030179189</v>
      </c>
      <c r="D30" s="61">
        <v>2909.5206198866381</v>
      </c>
      <c r="E30" s="61">
        <v>2248.5412475700305</v>
      </c>
      <c r="F30" s="61">
        <v>667.84869937094027</v>
      </c>
      <c r="G30" s="61">
        <v>1839.4806822369092</v>
      </c>
      <c r="H30" s="61">
        <v>1132.5670401762497</v>
      </c>
      <c r="I30" s="61">
        <v>841.06776615365743</v>
      </c>
      <c r="J30" s="61">
        <v>1337.6619846611031</v>
      </c>
      <c r="K30" s="2"/>
    </row>
    <row r="31" spans="1:12" x14ac:dyDescent="0.3">
      <c r="A31" s="3" t="s">
        <v>14</v>
      </c>
      <c r="B31" s="61">
        <v>672.6098937286381</v>
      </c>
      <c r="C31" s="61">
        <v>2560.8211033889493</v>
      </c>
      <c r="D31" s="61">
        <v>1610.7634139296194</v>
      </c>
      <c r="E31" s="61">
        <v>977.01233357646709</v>
      </c>
      <c r="F31" s="61">
        <v>615.07638121872594</v>
      </c>
      <c r="G31" s="61">
        <v>1012.4267105406259</v>
      </c>
      <c r="H31" s="61">
        <v>335.34078523887717</v>
      </c>
      <c r="I31" s="61">
        <v>416.93484695741398</v>
      </c>
      <c r="J31" s="61">
        <v>649.38453142069227</v>
      </c>
      <c r="K31" s="2"/>
    </row>
    <row r="32" spans="1:12" x14ac:dyDescent="0.3">
      <c r="A32" s="3" t="s">
        <v>15</v>
      </c>
      <c r="B32" s="61">
        <v>716.55153238891558</v>
      </c>
      <c r="C32" s="61">
        <v>3256.7928366350825</v>
      </c>
      <c r="D32" s="61">
        <v>1573.050244644304</v>
      </c>
      <c r="E32" s="61">
        <v>1600.0805021838714</v>
      </c>
      <c r="F32" s="61">
        <v>763.17828156086466</v>
      </c>
      <c r="G32" s="61">
        <v>1477.6584481993386</v>
      </c>
      <c r="H32" s="61">
        <v>769.16128423692817</v>
      </c>
      <c r="I32" s="61">
        <v>655.29507493752021</v>
      </c>
      <c r="J32" s="61">
        <v>904.81179521316164</v>
      </c>
      <c r="K32" s="2"/>
    </row>
    <row r="33" spans="1:11" x14ac:dyDescent="0.3">
      <c r="A33" s="3" t="s">
        <v>16</v>
      </c>
      <c r="B33" s="61">
        <v>574.82000684908394</v>
      </c>
      <c r="C33" s="61">
        <v>3344.2612034463746</v>
      </c>
      <c r="D33" s="61">
        <v>1945.662817931227</v>
      </c>
      <c r="E33" s="61">
        <v>1620.8435635116514</v>
      </c>
      <c r="F33" s="61">
        <v>609.90841550807295</v>
      </c>
      <c r="G33" s="61">
        <v>1433.309063609624</v>
      </c>
      <c r="H33" s="61">
        <v>885.6596232412478</v>
      </c>
      <c r="I33" s="61">
        <v>658.20128482631253</v>
      </c>
      <c r="J33" s="61">
        <v>1046.8340210764054</v>
      </c>
      <c r="K33" s="2"/>
    </row>
    <row r="34" spans="1:11" x14ac:dyDescent="0.3">
      <c r="A34" s="3" t="s">
        <v>17</v>
      </c>
      <c r="B34" s="61">
        <v>680.79938910485168</v>
      </c>
      <c r="C34" s="61">
        <v>3522.6009340905398</v>
      </c>
      <c r="D34" s="61">
        <v>1379.403318258318</v>
      </c>
      <c r="E34" s="61">
        <v>1135.5171796358811</v>
      </c>
      <c r="F34" s="61">
        <v>602.9432154829808</v>
      </c>
      <c r="G34" s="61">
        <v>1362.656531808017</v>
      </c>
      <c r="H34" s="61">
        <v>710.71629319736144</v>
      </c>
      <c r="I34" s="61">
        <v>631.25188090624317</v>
      </c>
      <c r="J34" s="61">
        <v>858.59125751581701</v>
      </c>
      <c r="K34" s="2"/>
    </row>
    <row r="35" spans="1:11" x14ac:dyDescent="0.3">
      <c r="A35" s="3" t="s">
        <v>18</v>
      </c>
      <c r="B35" s="61">
        <v>621.29109401500693</v>
      </c>
      <c r="C35" s="61">
        <v>3239.771253990863</v>
      </c>
      <c r="D35" s="61">
        <v>1802.3314197045672</v>
      </c>
      <c r="E35" s="61">
        <v>1419.1809730502273</v>
      </c>
      <c r="F35" s="61">
        <v>810.01526408254017</v>
      </c>
      <c r="G35" s="61">
        <v>1535.7254333346257</v>
      </c>
      <c r="H35" s="61">
        <v>825.95167770168973</v>
      </c>
      <c r="I35" s="61">
        <v>706.47370732326999</v>
      </c>
      <c r="J35" s="61">
        <v>961.56917679719322</v>
      </c>
      <c r="K35" s="2"/>
    </row>
    <row r="36" spans="1:11" x14ac:dyDescent="0.3">
      <c r="B36" s="11"/>
      <c r="C36" s="11"/>
      <c r="D36" s="11"/>
      <c r="E36" s="11"/>
      <c r="F36" s="11"/>
      <c r="G36" s="11"/>
      <c r="H36" s="11"/>
      <c r="I36" s="11"/>
      <c r="J36" s="11"/>
      <c r="K36" s="2"/>
    </row>
    <row r="37" spans="1:11" x14ac:dyDescent="0.3">
      <c r="A37" s="1" t="s">
        <v>33</v>
      </c>
      <c r="B37" s="10"/>
      <c r="C37" s="10"/>
      <c r="D37" s="10"/>
      <c r="E37" s="10"/>
      <c r="F37" s="10"/>
      <c r="G37" s="10"/>
      <c r="H37" s="10"/>
      <c r="I37" s="10"/>
      <c r="J37" s="10"/>
      <c r="K37" s="2"/>
    </row>
    <row r="38" spans="1:11" x14ac:dyDescent="0.3">
      <c r="A38" s="3" t="s">
        <v>7</v>
      </c>
      <c r="B38" s="8">
        <f>B4-B24</f>
        <v>3939.4872288285924</v>
      </c>
      <c r="C38" s="8">
        <f t="shared" ref="C38:J38" si="1">C4-C24</f>
        <v>7792.3749921520775</v>
      </c>
      <c r="D38" s="8">
        <f t="shared" si="1"/>
        <v>38575.877131587476</v>
      </c>
      <c r="E38" s="8">
        <f t="shared" si="1"/>
        <v>16399.33040396696</v>
      </c>
      <c r="F38" s="8">
        <f t="shared" si="1"/>
        <v>3507.3454278333656</v>
      </c>
      <c r="G38" s="8">
        <f t="shared" si="1"/>
        <v>16120.74614428255</v>
      </c>
      <c r="H38" s="8">
        <f t="shared" si="1"/>
        <v>6714.9219777175276</v>
      </c>
      <c r="I38" s="8">
        <f t="shared" si="1"/>
        <v>3133.1541788705017</v>
      </c>
      <c r="J38" s="8">
        <f t="shared" si="1"/>
        <v>11580.669699317506</v>
      </c>
      <c r="K38" s="2"/>
    </row>
    <row r="39" spans="1:11" x14ac:dyDescent="0.3">
      <c r="A39" s="3" t="s">
        <v>8</v>
      </c>
      <c r="B39" s="8">
        <f t="shared" ref="B39:J49" si="2">B5-B25</f>
        <v>3328.6052774804998</v>
      </c>
      <c r="C39" s="8">
        <f t="shared" si="2"/>
        <v>6989.5142559666829</v>
      </c>
      <c r="D39" s="8">
        <f t="shared" si="2"/>
        <v>35019.899480230713</v>
      </c>
      <c r="E39" s="8">
        <f t="shared" si="2"/>
        <v>15828.308603059997</v>
      </c>
      <c r="F39" s="8">
        <f t="shared" si="2"/>
        <v>3075.2465663599473</v>
      </c>
      <c r="G39" s="8">
        <f t="shared" si="2"/>
        <v>15576.395763468852</v>
      </c>
      <c r="H39" s="8">
        <f t="shared" si="2"/>
        <v>5994.378879415448</v>
      </c>
      <c r="I39" s="8">
        <f t="shared" si="2"/>
        <v>2781.8045622226882</v>
      </c>
      <c r="J39" s="8">
        <f t="shared" si="2"/>
        <v>11143.278965533409</v>
      </c>
      <c r="K39" s="2"/>
    </row>
    <row r="40" spans="1:11" x14ac:dyDescent="0.3">
      <c r="A40" s="3" t="s">
        <v>9</v>
      </c>
      <c r="B40" s="8">
        <f t="shared" si="2"/>
        <v>3414.7543930391817</v>
      </c>
      <c r="C40" s="8">
        <f t="shared" si="2"/>
        <v>8179.6425344984973</v>
      </c>
      <c r="D40" s="8">
        <f t="shared" si="2"/>
        <v>39868.553052852105</v>
      </c>
      <c r="E40" s="8">
        <f t="shared" si="2"/>
        <v>17170.83576215012</v>
      </c>
      <c r="F40" s="8">
        <f t="shared" si="2"/>
        <v>3688.7215462283721</v>
      </c>
      <c r="G40" s="8">
        <f t="shared" si="2"/>
        <v>18118.038320537933</v>
      </c>
      <c r="H40" s="8">
        <f t="shared" si="2"/>
        <v>6703.5087025205494</v>
      </c>
      <c r="I40" s="8">
        <f t="shared" si="2"/>
        <v>3317.4706922854648</v>
      </c>
      <c r="J40" s="8">
        <f t="shared" si="2"/>
        <v>12371.592400882611</v>
      </c>
      <c r="K40" s="2"/>
    </row>
    <row r="41" spans="1:11" x14ac:dyDescent="0.3">
      <c r="A41" s="3" t="s">
        <v>10</v>
      </c>
      <c r="B41" s="8">
        <f t="shared" si="2"/>
        <v>4164.0277025858395</v>
      </c>
      <c r="C41" s="8">
        <f t="shared" si="2"/>
        <v>10632.864794808322</v>
      </c>
      <c r="D41" s="8">
        <f t="shared" si="2"/>
        <v>51382.124398067645</v>
      </c>
      <c r="E41" s="8">
        <f t="shared" si="2"/>
        <v>21034.738764428697</v>
      </c>
      <c r="F41" s="8">
        <f t="shared" si="2"/>
        <v>4693.0731329919508</v>
      </c>
      <c r="G41" s="8">
        <f t="shared" si="2"/>
        <v>23743.286416653988</v>
      </c>
      <c r="H41" s="8">
        <f t="shared" si="2"/>
        <v>8192.7175915160806</v>
      </c>
      <c r="I41" s="8">
        <f t="shared" si="2"/>
        <v>4136.0002472050573</v>
      </c>
      <c r="J41" s="8">
        <f t="shared" si="2"/>
        <v>16181.092684702011</v>
      </c>
      <c r="K41" s="2"/>
    </row>
    <row r="42" spans="1:11" x14ac:dyDescent="0.3">
      <c r="A42" s="3" t="s">
        <v>11</v>
      </c>
      <c r="B42" s="8">
        <f t="shared" si="2"/>
        <v>4293.523821623754</v>
      </c>
      <c r="C42" s="8">
        <f t="shared" si="2"/>
        <v>10650.457918662305</v>
      </c>
      <c r="D42" s="8">
        <f t="shared" si="2"/>
        <v>51082.039368257829</v>
      </c>
      <c r="E42" s="8">
        <f t="shared" si="2"/>
        <v>21193.537897942431</v>
      </c>
      <c r="F42" s="8">
        <f t="shared" si="2"/>
        <v>4828.9206417056466</v>
      </c>
      <c r="G42" s="8">
        <f t="shared" si="2"/>
        <v>23961.966591253062</v>
      </c>
      <c r="H42" s="8">
        <f t="shared" si="2"/>
        <v>8363.9403199389508</v>
      </c>
      <c r="I42" s="8">
        <f t="shared" si="2"/>
        <v>4118.1338452014988</v>
      </c>
      <c r="J42" s="8">
        <f t="shared" si="2"/>
        <v>16175.729595414547</v>
      </c>
      <c r="K42" s="2"/>
    </row>
    <row r="43" spans="1:11" x14ac:dyDescent="0.3">
      <c r="A43" s="3" t="s">
        <v>12</v>
      </c>
      <c r="B43" s="8">
        <f t="shared" si="2"/>
        <v>4038.7009031386428</v>
      </c>
      <c r="C43" s="8">
        <f t="shared" si="2"/>
        <v>9912.5275645763304</v>
      </c>
      <c r="D43" s="8">
        <f t="shared" si="2"/>
        <v>44077.073940599003</v>
      </c>
      <c r="E43" s="8">
        <f t="shared" si="2"/>
        <v>20585.110434934119</v>
      </c>
      <c r="F43" s="8">
        <f t="shared" si="2"/>
        <v>4351.4473752785443</v>
      </c>
      <c r="G43" s="8">
        <f t="shared" si="2"/>
        <v>20709.652814834808</v>
      </c>
      <c r="H43" s="8">
        <f t="shared" si="2"/>
        <v>7896.2725015159895</v>
      </c>
      <c r="I43" s="8">
        <f t="shared" si="2"/>
        <v>3745.3437824456346</v>
      </c>
      <c r="J43" s="8">
        <f t="shared" si="2"/>
        <v>14068.759532091217</v>
      </c>
      <c r="K43" s="2"/>
    </row>
    <row r="44" spans="1:11" x14ac:dyDescent="0.3">
      <c r="A44" s="3" t="s">
        <v>13</v>
      </c>
      <c r="B44" s="8">
        <f t="shared" si="2"/>
        <v>4119.2154196691845</v>
      </c>
      <c r="C44" s="8">
        <f t="shared" si="2"/>
        <v>8946.3557287665499</v>
      </c>
      <c r="D44" s="8">
        <f t="shared" si="2"/>
        <v>38322.619226079769</v>
      </c>
      <c r="E44" s="8">
        <f t="shared" si="2"/>
        <v>17679.443259472224</v>
      </c>
      <c r="F44" s="8">
        <f t="shared" si="2"/>
        <v>3830.6241734274936</v>
      </c>
      <c r="G44" s="8">
        <f t="shared" si="2"/>
        <v>17068.966765736805</v>
      </c>
      <c r="H44" s="8">
        <f t="shared" si="2"/>
        <v>6744.1800809366796</v>
      </c>
      <c r="I44" s="8">
        <f t="shared" si="2"/>
        <v>3196.606160971849</v>
      </c>
      <c r="J44" s="8">
        <f t="shared" si="2"/>
        <v>12141.25895368302</v>
      </c>
      <c r="K44" s="2"/>
    </row>
    <row r="45" spans="1:11" x14ac:dyDescent="0.3">
      <c r="A45" s="3" t="s">
        <v>14</v>
      </c>
      <c r="B45" s="8">
        <f t="shared" si="2"/>
        <v>4715.4699617510896</v>
      </c>
      <c r="C45" s="8">
        <f t="shared" si="2"/>
        <v>10302.063127152518</v>
      </c>
      <c r="D45" s="8">
        <f t="shared" si="2"/>
        <v>41322.946374522973</v>
      </c>
      <c r="E45" s="8">
        <f t="shared" si="2"/>
        <v>18569.284990367196</v>
      </c>
      <c r="F45" s="8">
        <f t="shared" si="2"/>
        <v>4312.3935365894931</v>
      </c>
      <c r="G45" s="8">
        <f t="shared" si="2"/>
        <v>18202.826783435277</v>
      </c>
      <c r="H45" s="8">
        <f t="shared" si="2"/>
        <v>8274.4811891870959</v>
      </c>
      <c r="I45" s="8">
        <f t="shared" si="2"/>
        <v>3709.9712664029098</v>
      </c>
      <c r="J45" s="8">
        <f t="shared" si="2"/>
        <v>13133.051432515556</v>
      </c>
      <c r="K45" s="2"/>
    </row>
    <row r="46" spans="1:11" x14ac:dyDescent="0.3">
      <c r="A46" s="3" t="s">
        <v>15</v>
      </c>
      <c r="B46" s="8">
        <f t="shared" si="2"/>
        <v>5079.451498522365</v>
      </c>
      <c r="C46" s="8">
        <f t="shared" si="2"/>
        <v>11151.629213055632</v>
      </c>
      <c r="D46" s="8">
        <f t="shared" si="2"/>
        <v>45847.669077838531</v>
      </c>
      <c r="E46" s="8">
        <f t="shared" si="2"/>
        <v>20567.792737252748</v>
      </c>
      <c r="F46" s="8">
        <f t="shared" si="2"/>
        <v>4873.4642820399176</v>
      </c>
      <c r="G46" s="8">
        <f t="shared" si="2"/>
        <v>21942.889656948526</v>
      </c>
      <c r="H46" s="8">
        <f t="shared" si="2"/>
        <v>9581.7740885294115</v>
      </c>
      <c r="I46" s="8">
        <f t="shared" si="2"/>
        <v>4486.5984068438556</v>
      </c>
      <c r="J46" s="8">
        <f t="shared" si="2"/>
        <v>16415.768780520702</v>
      </c>
      <c r="K46" s="2"/>
    </row>
    <row r="47" spans="1:11" x14ac:dyDescent="0.3">
      <c r="A47" s="3" t="s">
        <v>16</v>
      </c>
      <c r="B47" s="8">
        <f t="shared" si="2"/>
        <v>5402.3399931509157</v>
      </c>
      <c r="C47" s="8">
        <f t="shared" si="2"/>
        <v>11760.594796553625</v>
      </c>
      <c r="D47" s="8">
        <f t="shared" si="2"/>
        <v>48992.550816134361</v>
      </c>
      <c r="E47" s="8">
        <f t="shared" si="2"/>
        <v>21903.017563248912</v>
      </c>
      <c r="F47" s="8">
        <f t="shared" si="2"/>
        <v>5479.5715844919268</v>
      </c>
      <c r="G47" s="8">
        <f t="shared" si="2"/>
        <v>23457.946281406803</v>
      </c>
      <c r="H47" s="8">
        <f t="shared" si="2"/>
        <v>9575.0390377497442</v>
      </c>
      <c r="I47" s="8">
        <f t="shared" si="2"/>
        <v>4483.692196955064</v>
      </c>
      <c r="J47" s="8">
        <f t="shared" si="2"/>
        <v>16479.195383538434</v>
      </c>
      <c r="K47" s="2"/>
    </row>
    <row r="48" spans="1:11" x14ac:dyDescent="0.3">
      <c r="A48" s="3" t="s">
        <v>17</v>
      </c>
      <c r="B48" s="8">
        <f t="shared" si="2"/>
        <v>5248.3714137855541</v>
      </c>
      <c r="C48" s="8">
        <f t="shared" si="2"/>
        <v>11341.591147935786</v>
      </c>
      <c r="D48" s="8">
        <f t="shared" si="2"/>
        <v>49560.839234521583</v>
      </c>
      <c r="E48" s="8">
        <f t="shared" si="2"/>
        <v>22388.343947124682</v>
      </c>
      <c r="F48" s="8">
        <f t="shared" si="2"/>
        <v>5486.5367845170185</v>
      </c>
      <c r="G48" s="8">
        <f t="shared" si="2"/>
        <v>23528.598813208409</v>
      </c>
      <c r="H48" s="8">
        <f t="shared" si="2"/>
        <v>9749.9823677936311</v>
      </c>
      <c r="I48" s="8">
        <f t="shared" si="2"/>
        <v>4510.641600875133</v>
      </c>
      <c r="J48" s="8">
        <f t="shared" si="2"/>
        <v>16667.438147099019</v>
      </c>
      <c r="K48" s="2"/>
    </row>
    <row r="49" spans="1:11" x14ac:dyDescent="0.3">
      <c r="A49" s="3" t="s">
        <v>18</v>
      </c>
      <c r="B49" s="8">
        <f t="shared" si="2"/>
        <v>4791.9883399472574</v>
      </c>
      <c r="C49" s="8">
        <f t="shared" si="2"/>
        <v>10265.081734751771</v>
      </c>
      <c r="D49" s="8">
        <f t="shared" si="2"/>
        <v>44595.606810871497</v>
      </c>
      <c r="E49" s="8">
        <f t="shared" si="2"/>
        <v>19412.79212554132</v>
      </c>
      <c r="F49" s="8">
        <f t="shared" si="2"/>
        <v>4629.8830685984776</v>
      </c>
      <c r="G49" s="8">
        <f t="shared" si="2"/>
        <v>19743.079692623753</v>
      </c>
      <c r="H49" s="8">
        <f t="shared" si="2"/>
        <v>8367.1669440668593</v>
      </c>
      <c r="I49" s="8">
        <f t="shared" si="2"/>
        <v>3799.6566975350297</v>
      </c>
      <c r="J49" s="8">
        <f t="shared" si="2"/>
        <v>13875.475962227605</v>
      </c>
      <c r="K49" s="2"/>
    </row>
    <row r="50" spans="1:11" x14ac:dyDescent="0.3">
      <c r="B50" s="10"/>
      <c r="C50" s="10"/>
      <c r="D50" s="10"/>
      <c r="E50" s="10"/>
      <c r="F50" s="10"/>
      <c r="G50" s="10"/>
      <c r="H50" s="10"/>
      <c r="I50" s="10"/>
      <c r="J50" s="10"/>
      <c r="K50" s="2"/>
    </row>
    <row r="51" spans="1:11" x14ac:dyDescent="0.3">
      <c r="A51" s="1" t="s">
        <v>36</v>
      </c>
      <c r="B51" s="10"/>
      <c r="C51" s="10"/>
      <c r="D51" s="10"/>
      <c r="E51" s="10"/>
      <c r="F51" s="10"/>
      <c r="G51" s="10"/>
      <c r="H51" s="10"/>
      <c r="I51" s="10"/>
      <c r="J51" s="10"/>
      <c r="K51" s="14" t="s">
        <v>45</v>
      </c>
    </row>
    <row r="52" spans="1:11" x14ac:dyDescent="0.3">
      <c r="A52" s="3" t="s">
        <v>7</v>
      </c>
      <c r="B52" s="8">
        <f>IF('入力欄(差替情報)'!$D$9=B$2,'入力欄(差替情報)'!$D$15/1000,0)</f>
        <v>0</v>
      </c>
      <c r="C52" s="8">
        <f>IF('入力欄(差替情報)'!$D$9=C$2,'入力欄(差替情報)'!$D$15/1000,0)</f>
        <v>0</v>
      </c>
      <c r="D52" s="8">
        <f>IF('入力欄(差替情報)'!$D$9=D$2,'入力欄(差替情報)'!$D$15/1000,0)</f>
        <v>0</v>
      </c>
      <c r="E52" s="8">
        <f>IF('入力欄(差替情報)'!$D$9=E$2,'入力欄(差替情報)'!$D$15/1000,0)</f>
        <v>0</v>
      </c>
      <c r="F52" s="8">
        <f>IF('入力欄(差替情報)'!$D$9=F$2,'入力欄(差替情報)'!$D$15/1000,0)</f>
        <v>0</v>
      </c>
      <c r="G52" s="8">
        <f>IF('入力欄(差替情報)'!$D$9=G$2,'入力欄(差替情報)'!$D$15/1000,0)</f>
        <v>0</v>
      </c>
      <c r="H52" s="8">
        <f>IF('入力欄(差替情報)'!$D$9=H$2,'入力欄(差替情報)'!$D$15/1000,0)</f>
        <v>0</v>
      </c>
      <c r="I52" s="8">
        <f>IF('入力欄(差替情報)'!$D$9=I$2,'入力欄(差替情報)'!$D$15/1000,0)</f>
        <v>0</v>
      </c>
      <c r="J52" s="8">
        <f>IF('入力欄(差替情報)'!$D$9=J$2,'入力欄(差替情報)'!$D$15/1000,0)</f>
        <v>0</v>
      </c>
      <c r="K52" s="15">
        <f>SUM(B52:J52)</f>
        <v>0</v>
      </c>
    </row>
    <row r="53" spans="1:11" x14ac:dyDescent="0.3">
      <c r="A53" s="3" t="s">
        <v>8</v>
      </c>
      <c r="B53" s="8">
        <f>IF('入力欄(差替情報)'!$D$9=B$2,'入力欄(差替情報)'!$E$15/1000,0)</f>
        <v>0</v>
      </c>
      <c r="C53" s="8">
        <f>IF('入力欄(差替情報)'!$D$9=C$2,'入力欄(差替情報)'!$E$15/1000,0)</f>
        <v>0</v>
      </c>
      <c r="D53" s="8">
        <f>IF('入力欄(差替情報)'!$D$9=D$2,'入力欄(差替情報)'!$E$15/1000,0)</f>
        <v>0</v>
      </c>
      <c r="E53" s="8">
        <f>IF('入力欄(差替情報)'!$D$9=E$2,'入力欄(差替情報)'!$E$15/1000,0)</f>
        <v>0</v>
      </c>
      <c r="F53" s="8">
        <f>IF('入力欄(差替情報)'!$D$9=F$2,'入力欄(差替情報)'!$E$15/1000,0)</f>
        <v>0</v>
      </c>
      <c r="G53" s="8">
        <f>IF('入力欄(差替情報)'!$D$9=G$2,'入力欄(差替情報)'!$E$15/1000,0)</f>
        <v>0</v>
      </c>
      <c r="H53" s="8">
        <f>IF('入力欄(差替情報)'!$D$9=H$2,'入力欄(差替情報)'!$E$15/1000,0)</f>
        <v>0</v>
      </c>
      <c r="I53" s="8">
        <f>IF('入力欄(差替情報)'!$D$9=I$2,'入力欄(差替情報)'!$E$15/1000,0)</f>
        <v>0</v>
      </c>
      <c r="J53" s="8">
        <f>IF('入力欄(差替情報)'!$D$9=J$2,'入力欄(差替情報)'!$E$15/1000,0)</f>
        <v>0</v>
      </c>
      <c r="K53" s="15">
        <f t="shared" ref="K53:K63" si="3">SUM(B53:J53)</f>
        <v>0</v>
      </c>
    </row>
    <row r="54" spans="1:11" x14ac:dyDescent="0.3">
      <c r="A54" s="3" t="s">
        <v>9</v>
      </c>
      <c r="B54" s="8">
        <f>IF('入力欄(差替情報)'!$D$9=B$2,'入力欄(差替情報)'!$F$15/1000,0)</f>
        <v>0</v>
      </c>
      <c r="C54" s="8">
        <f>IF('入力欄(差替情報)'!$D$9=C$2,'入力欄(差替情報)'!$F$15/1000,0)</f>
        <v>0</v>
      </c>
      <c r="D54" s="8">
        <f>IF('入力欄(差替情報)'!$D$9=D$2,'入力欄(差替情報)'!$F$15/1000,0)</f>
        <v>0</v>
      </c>
      <c r="E54" s="8">
        <f>IF('入力欄(差替情報)'!$D$9=E$2,'入力欄(差替情報)'!$F$15/1000,0)</f>
        <v>0</v>
      </c>
      <c r="F54" s="8">
        <f>IF('入力欄(差替情報)'!$D$9=F$2,'入力欄(差替情報)'!$F$15/1000,0)</f>
        <v>0</v>
      </c>
      <c r="G54" s="8">
        <f>IF('入力欄(差替情報)'!$D$9=G$2,'入力欄(差替情報)'!$F$15/1000,0)</f>
        <v>0</v>
      </c>
      <c r="H54" s="8">
        <f>IF('入力欄(差替情報)'!$D$9=H$2,'入力欄(差替情報)'!$F$15/1000,0)</f>
        <v>0</v>
      </c>
      <c r="I54" s="8">
        <f>IF('入力欄(差替情報)'!$D$9=I$2,'入力欄(差替情報)'!$F$15/1000,0)</f>
        <v>0</v>
      </c>
      <c r="J54" s="8">
        <f>IF('入力欄(差替情報)'!$D$9=J$2,'入力欄(差替情報)'!$F$15/1000,0)</f>
        <v>0</v>
      </c>
      <c r="K54" s="15">
        <f t="shared" si="3"/>
        <v>0</v>
      </c>
    </row>
    <row r="55" spans="1:11" x14ac:dyDescent="0.3">
      <c r="A55" s="3" t="s">
        <v>10</v>
      </c>
      <c r="B55" s="8">
        <f>IF('入力欄(差替情報)'!$D$9=B$2,'入力欄(差替情報)'!$G$15/1000,0)</f>
        <v>0</v>
      </c>
      <c r="C55" s="8">
        <f>IF('入力欄(差替情報)'!$D$9=C$2,'入力欄(差替情報)'!$G$15/1000,0)</f>
        <v>0</v>
      </c>
      <c r="D55" s="8">
        <f>IF('入力欄(差替情報)'!$D$9=D$2,'入力欄(差替情報)'!$G$15/1000,0)</f>
        <v>0</v>
      </c>
      <c r="E55" s="8">
        <f>IF('入力欄(差替情報)'!$D$9=E$2,'入力欄(差替情報)'!$G$15/1000,0)</f>
        <v>0</v>
      </c>
      <c r="F55" s="8">
        <f>IF('入力欄(差替情報)'!$D$9=F$2,'入力欄(差替情報)'!$G$15/1000,0)</f>
        <v>0</v>
      </c>
      <c r="G55" s="8">
        <f>IF('入力欄(差替情報)'!$D$9=G$2,'入力欄(差替情報)'!$G$15/1000,0)</f>
        <v>0</v>
      </c>
      <c r="H55" s="8">
        <f>IF('入力欄(差替情報)'!$D$9=H$2,'入力欄(差替情報)'!$G$15/1000,0)</f>
        <v>0</v>
      </c>
      <c r="I55" s="8">
        <f>IF('入力欄(差替情報)'!$D$9=I$2,'入力欄(差替情報)'!$G$15/1000,0)</f>
        <v>0</v>
      </c>
      <c r="J55" s="8">
        <f>IF('入力欄(差替情報)'!$D$9=J$2,'入力欄(差替情報)'!$G$15/1000,0)</f>
        <v>0</v>
      </c>
      <c r="K55" s="15">
        <f t="shared" si="3"/>
        <v>0</v>
      </c>
    </row>
    <row r="56" spans="1:11" x14ac:dyDescent="0.3">
      <c r="A56" s="3" t="s">
        <v>11</v>
      </c>
      <c r="B56" s="8">
        <f>IF('入力欄(差替情報)'!$D$9=B$2,'入力欄(差替情報)'!$H$15/1000,0)</f>
        <v>0</v>
      </c>
      <c r="C56" s="8">
        <f>IF('入力欄(差替情報)'!$D$9=C$2,'入力欄(差替情報)'!$H$15/1000,0)</f>
        <v>0</v>
      </c>
      <c r="D56" s="8">
        <f>IF('入力欄(差替情報)'!$D$9=D$2,'入力欄(差替情報)'!$H$15/1000,0)</f>
        <v>0</v>
      </c>
      <c r="E56" s="8">
        <f>IF('入力欄(差替情報)'!$D$9=E$2,'入力欄(差替情報)'!$H$15/1000,0)</f>
        <v>0</v>
      </c>
      <c r="F56" s="8">
        <f>IF('入力欄(差替情報)'!$D$9=F$2,'入力欄(差替情報)'!$H$15/1000,0)</f>
        <v>0</v>
      </c>
      <c r="G56" s="8">
        <f>IF('入力欄(差替情報)'!$D$9=G$2,'入力欄(差替情報)'!$H$15/1000,0)</f>
        <v>0</v>
      </c>
      <c r="H56" s="8">
        <f>IF('入力欄(差替情報)'!$D$9=H$2,'入力欄(差替情報)'!$H$15/1000,0)</f>
        <v>0</v>
      </c>
      <c r="I56" s="8">
        <f>IF('入力欄(差替情報)'!$D$9=I$2,'入力欄(差替情報)'!$H$15/1000,0)</f>
        <v>0</v>
      </c>
      <c r="J56" s="8">
        <f>IF('入力欄(差替情報)'!$D$9=J$2,'入力欄(差替情報)'!$H$15/1000,0)</f>
        <v>0</v>
      </c>
      <c r="K56" s="15">
        <f t="shared" si="3"/>
        <v>0</v>
      </c>
    </row>
    <row r="57" spans="1:11" x14ac:dyDescent="0.3">
      <c r="A57" s="3" t="s">
        <v>12</v>
      </c>
      <c r="B57" s="8">
        <f>IF('入力欄(差替情報)'!$D$9=B$2,'入力欄(差替情報)'!$I$15/1000,0)</f>
        <v>0</v>
      </c>
      <c r="C57" s="8">
        <f>IF('入力欄(差替情報)'!$D$9=C$2,'入力欄(差替情報)'!$I$15/1000,0)</f>
        <v>0</v>
      </c>
      <c r="D57" s="8">
        <f>IF('入力欄(差替情報)'!$D$9=D$2,'入力欄(差替情報)'!$I$15/1000,0)</f>
        <v>0</v>
      </c>
      <c r="E57" s="8">
        <f>IF('入力欄(差替情報)'!$D$9=E$2,'入力欄(差替情報)'!$I$15/1000,0)</f>
        <v>0</v>
      </c>
      <c r="F57" s="8">
        <f>IF('入力欄(差替情報)'!$D$9=F$2,'入力欄(差替情報)'!$I$15/1000,0)</f>
        <v>0</v>
      </c>
      <c r="G57" s="8">
        <f>IF('入力欄(差替情報)'!$D$9=G$2,'入力欄(差替情報)'!$I$15/1000,0)</f>
        <v>0</v>
      </c>
      <c r="H57" s="8">
        <f>IF('入力欄(差替情報)'!$D$9=H$2,'入力欄(差替情報)'!$I$15/1000,0)</f>
        <v>0</v>
      </c>
      <c r="I57" s="8">
        <f>IF('入力欄(差替情報)'!$D$9=I$2,'入力欄(差替情報)'!$I$15/1000,0)</f>
        <v>0</v>
      </c>
      <c r="J57" s="8">
        <f>IF('入力欄(差替情報)'!$D$9=J$2,'入力欄(差替情報)'!$I$15/1000,0)</f>
        <v>0</v>
      </c>
      <c r="K57" s="15">
        <f t="shared" si="3"/>
        <v>0</v>
      </c>
    </row>
    <row r="58" spans="1:11" x14ac:dyDescent="0.3">
      <c r="A58" s="3" t="s">
        <v>13</v>
      </c>
      <c r="B58" s="8">
        <f>IF('入力欄(差替情報)'!$D$9=B$2,'入力欄(差替情報)'!$J$15/1000,0)</f>
        <v>0</v>
      </c>
      <c r="C58" s="8">
        <f>IF('入力欄(差替情報)'!$D$9=C$2,'入力欄(差替情報)'!$J$15/1000,0)</f>
        <v>0</v>
      </c>
      <c r="D58" s="8">
        <f>IF('入力欄(差替情報)'!$D$9=D$2,'入力欄(差替情報)'!$J$15/1000,0)</f>
        <v>0</v>
      </c>
      <c r="E58" s="8">
        <f>IF('入力欄(差替情報)'!$D$9=E$2,'入力欄(差替情報)'!$J$15/1000,0)</f>
        <v>0</v>
      </c>
      <c r="F58" s="8">
        <f>IF('入力欄(差替情報)'!$D$9=F$2,'入力欄(差替情報)'!$J$15/1000,0)</f>
        <v>0</v>
      </c>
      <c r="G58" s="8">
        <f>IF('入力欄(差替情報)'!$D$9=G$2,'入力欄(差替情報)'!$J$15/1000,0)</f>
        <v>0</v>
      </c>
      <c r="H58" s="8">
        <f>IF('入力欄(差替情報)'!$D$9=H$2,'入力欄(差替情報)'!$J$15/1000,0)</f>
        <v>0</v>
      </c>
      <c r="I58" s="8">
        <f>IF('入力欄(差替情報)'!$D$9=I$2,'入力欄(差替情報)'!$J$15/1000,0)</f>
        <v>0</v>
      </c>
      <c r="J58" s="8">
        <f>IF('入力欄(差替情報)'!$D$9=J$2,'入力欄(差替情報)'!$J$15/1000,0)</f>
        <v>0</v>
      </c>
      <c r="K58" s="15">
        <f t="shared" si="3"/>
        <v>0</v>
      </c>
    </row>
    <row r="59" spans="1:11" x14ac:dyDescent="0.3">
      <c r="A59" s="3" t="s">
        <v>14</v>
      </c>
      <c r="B59" s="8">
        <f>IF('入力欄(差替情報)'!$D$9=B$2,'入力欄(差替情報)'!$K$15/1000,0)</f>
        <v>0</v>
      </c>
      <c r="C59" s="8">
        <f>IF('入力欄(差替情報)'!$D$9=C$2,'入力欄(差替情報)'!$K$15/1000,0)</f>
        <v>0</v>
      </c>
      <c r="D59" s="8">
        <f>IF('入力欄(差替情報)'!$D$9=D$2,'入力欄(差替情報)'!$K$15/1000,0)</f>
        <v>0</v>
      </c>
      <c r="E59" s="8">
        <f>IF('入力欄(差替情報)'!$D$9=E$2,'入力欄(差替情報)'!$K$15/1000,0)</f>
        <v>0</v>
      </c>
      <c r="F59" s="8">
        <f>IF('入力欄(差替情報)'!$D$9=F$2,'入力欄(差替情報)'!$K$15/1000,0)</f>
        <v>0</v>
      </c>
      <c r="G59" s="8">
        <f>IF('入力欄(差替情報)'!$D$9=G$2,'入力欄(差替情報)'!$K$15/1000,0)</f>
        <v>0</v>
      </c>
      <c r="H59" s="8">
        <f>IF('入力欄(差替情報)'!$D$9=H$2,'入力欄(差替情報)'!$K$15/1000,0)</f>
        <v>0</v>
      </c>
      <c r="I59" s="8">
        <f>IF('入力欄(差替情報)'!$D$9=I$2,'入力欄(差替情報)'!$K$15/1000,0)</f>
        <v>0</v>
      </c>
      <c r="J59" s="8">
        <f>IF('入力欄(差替情報)'!$D$9=J$2,'入力欄(差替情報)'!$K$15/1000,0)</f>
        <v>0</v>
      </c>
      <c r="K59" s="15">
        <f t="shared" si="3"/>
        <v>0</v>
      </c>
    </row>
    <row r="60" spans="1:11" x14ac:dyDescent="0.3">
      <c r="A60" s="3" t="s">
        <v>15</v>
      </c>
      <c r="B60" s="8">
        <f>IF('入力欄(差替情報)'!$D$9=B$2,'入力欄(差替情報)'!$L$15/1000,0)</f>
        <v>0</v>
      </c>
      <c r="C60" s="8">
        <f>IF('入力欄(差替情報)'!$D$9=C$2,'入力欄(差替情報)'!$L$15/1000,0)</f>
        <v>0</v>
      </c>
      <c r="D60" s="8">
        <f>IF('入力欄(差替情報)'!$D$9=D$2,'入力欄(差替情報)'!$L$15/1000,0)</f>
        <v>0</v>
      </c>
      <c r="E60" s="8">
        <f>IF('入力欄(差替情報)'!$D$9=E$2,'入力欄(差替情報)'!$L$15/1000,0)</f>
        <v>0</v>
      </c>
      <c r="F60" s="8">
        <f>IF('入力欄(差替情報)'!$D$9=F$2,'入力欄(差替情報)'!$L$15/1000,0)</f>
        <v>0</v>
      </c>
      <c r="G60" s="8">
        <f>IF('入力欄(差替情報)'!$D$9=G$2,'入力欄(差替情報)'!$L$15/1000,0)</f>
        <v>0</v>
      </c>
      <c r="H60" s="8">
        <f>IF('入力欄(差替情報)'!$D$9=H$2,'入力欄(差替情報)'!$L$15/1000,0)</f>
        <v>0</v>
      </c>
      <c r="I60" s="8">
        <f>IF('入力欄(差替情報)'!$D$9=I$2,'入力欄(差替情報)'!$L$15/1000,0)</f>
        <v>0</v>
      </c>
      <c r="J60" s="8">
        <f>IF('入力欄(差替情報)'!$D$9=J$2,'入力欄(差替情報)'!$L$15/1000,0)</f>
        <v>0</v>
      </c>
      <c r="K60" s="15">
        <f t="shared" si="3"/>
        <v>0</v>
      </c>
    </row>
    <row r="61" spans="1:11" x14ac:dyDescent="0.3">
      <c r="A61" s="3" t="s">
        <v>16</v>
      </c>
      <c r="B61" s="8">
        <f>IF('入力欄(差替情報)'!$D$9=B$2,'入力欄(差替情報)'!$M$15/1000,0)</f>
        <v>0</v>
      </c>
      <c r="C61" s="8">
        <f>IF('入力欄(差替情報)'!$D$9=C$2,'入力欄(差替情報)'!$M$15/1000,0)</f>
        <v>0</v>
      </c>
      <c r="D61" s="8">
        <f>IF('入力欄(差替情報)'!$D$9=D$2,'入力欄(差替情報)'!$M$15/1000,0)</f>
        <v>0</v>
      </c>
      <c r="E61" s="8">
        <f>IF('入力欄(差替情報)'!$D$9=E$2,'入力欄(差替情報)'!$M$15/1000,0)</f>
        <v>0</v>
      </c>
      <c r="F61" s="8">
        <f>IF('入力欄(差替情報)'!$D$9=F$2,'入力欄(差替情報)'!$M$15/1000,0)</f>
        <v>0</v>
      </c>
      <c r="G61" s="8">
        <f>IF('入力欄(差替情報)'!$D$9=G$2,'入力欄(差替情報)'!$M$15/1000,0)</f>
        <v>0</v>
      </c>
      <c r="H61" s="8">
        <f>IF('入力欄(差替情報)'!$D$9=H$2,'入力欄(差替情報)'!$M$15/1000,0)</f>
        <v>0</v>
      </c>
      <c r="I61" s="8">
        <f>IF('入力欄(差替情報)'!$D$9=I$2,'入力欄(差替情報)'!$M$15/1000,0)</f>
        <v>0</v>
      </c>
      <c r="J61" s="8">
        <f>IF('入力欄(差替情報)'!$D$9=J$2,'入力欄(差替情報)'!$M$15/1000,0)</f>
        <v>0</v>
      </c>
      <c r="K61" s="15">
        <f t="shared" si="3"/>
        <v>0</v>
      </c>
    </row>
    <row r="62" spans="1:11" x14ac:dyDescent="0.3">
      <c r="A62" s="3" t="s">
        <v>17</v>
      </c>
      <c r="B62" s="8">
        <f>IF('入力欄(差替情報)'!$D$9=B$2,'入力欄(差替情報)'!$N$15/1000,0)</f>
        <v>0</v>
      </c>
      <c r="C62" s="8">
        <f>IF('入力欄(差替情報)'!$D$9=C$2,'入力欄(差替情報)'!$N$15/1000,0)</f>
        <v>0</v>
      </c>
      <c r="D62" s="8">
        <f>IF('入力欄(差替情報)'!$D$9=D$2,'入力欄(差替情報)'!$N$15/1000,0)</f>
        <v>0</v>
      </c>
      <c r="E62" s="8">
        <f>IF('入力欄(差替情報)'!$D$9=E$2,'入力欄(差替情報)'!$N$15/1000,0)</f>
        <v>0</v>
      </c>
      <c r="F62" s="8">
        <f>IF('入力欄(差替情報)'!$D$9=F$2,'入力欄(差替情報)'!$N$15/1000,0)</f>
        <v>0</v>
      </c>
      <c r="G62" s="8">
        <f>IF('入力欄(差替情報)'!$D$9=G$2,'入力欄(差替情報)'!$N$15/1000,0)</f>
        <v>0</v>
      </c>
      <c r="H62" s="8">
        <f>IF('入力欄(差替情報)'!$D$9=H$2,'入力欄(差替情報)'!$N$15/1000,0)</f>
        <v>0</v>
      </c>
      <c r="I62" s="8">
        <f>IF('入力欄(差替情報)'!$D$9=I$2,'入力欄(差替情報)'!$N$15/1000,0)</f>
        <v>0</v>
      </c>
      <c r="J62" s="8">
        <f>IF('入力欄(差替情報)'!$D$9=J$2,'入力欄(差替情報)'!$N$15/1000,0)</f>
        <v>0</v>
      </c>
      <c r="K62" s="15">
        <f t="shared" si="3"/>
        <v>0</v>
      </c>
    </row>
    <row r="63" spans="1:11" x14ac:dyDescent="0.3">
      <c r="A63" s="3" t="s">
        <v>18</v>
      </c>
      <c r="B63" s="8">
        <f>IF('入力欄(差替情報)'!$D$9=B$2,'入力欄(差替情報)'!$O$15/1000,0)</f>
        <v>0</v>
      </c>
      <c r="C63" s="8">
        <f>IF('入力欄(差替情報)'!$D$9=C$2,'入力欄(差替情報)'!$O$15/1000,0)</f>
        <v>0</v>
      </c>
      <c r="D63" s="8">
        <f>IF('入力欄(差替情報)'!$D$9=D$2,'入力欄(差替情報)'!$O$15/1000,0)</f>
        <v>0</v>
      </c>
      <c r="E63" s="8">
        <f>IF('入力欄(差替情報)'!$D$9=E$2,'入力欄(差替情報)'!$O$15/1000,0)</f>
        <v>0</v>
      </c>
      <c r="F63" s="8">
        <f>IF('入力欄(差替情報)'!$D$9=F$2,'入力欄(差替情報)'!$O$15/1000,0)</f>
        <v>0</v>
      </c>
      <c r="G63" s="8">
        <f>IF('入力欄(差替情報)'!$D$9=G$2,'入力欄(差替情報)'!$O$15/1000,0)</f>
        <v>0</v>
      </c>
      <c r="H63" s="8">
        <f>IF('入力欄(差替情報)'!$D$9=H$2,'入力欄(差替情報)'!$O$15/1000,0)</f>
        <v>0</v>
      </c>
      <c r="I63" s="8">
        <f>IF('入力欄(差替情報)'!$D$9=I$2,'入力欄(差替情報)'!$O$15/1000,0)</f>
        <v>0</v>
      </c>
      <c r="J63" s="8">
        <f>IF('入力欄(差替情報)'!$D$9=J$2,'入力欄(差替情報)'!$O$15/1000,0)</f>
        <v>0</v>
      </c>
      <c r="K63" s="15">
        <f t="shared" si="3"/>
        <v>0</v>
      </c>
    </row>
    <row r="64" spans="1:11" x14ac:dyDescent="0.3">
      <c r="B64" s="10"/>
      <c r="C64" s="10"/>
      <c r="D64" s="10"/>
      <c r="E64" s="10"/>
      <c r="F64" s="10"/>
      <c r="G64" s="10"/>
      <c r="H64" s="10"/>
      <c r="I64" s="10"/>
      <c r="J64" s="10"/>
      <c r="K64" s="2"/>
    </row>
    <row r="65" spans="1:11" x14ac:dyDescent="0.3">
      <c r="A65" s="1" t="s">
        <v>37</v>
      </c>
      <c r="B65" s="10"/>
      <c r="C65" s="10"/>
      <c r="D65" s="10"/>
      <c r="E65" s="10"/>
      <c r="F65" s="10"/>
      <c r="G65" s="10"/>
      <c r="H65" s="10"/>
      <c r="I65" s="10"/>
      <c r="J65" s="10"/>
      <c r="K65" s="2"/>
    </row>
    <row r="66" spans="1:11" x14ac:dyDescent="0.3">
      <c r="A66" s="3" t="s">
        <v>7</v>
      </c>
      <c r="B66" s="8">
        <f>B38-(B52-MIN(B$52:B$63))</f>
        <v>3939.4872288285924</v>
      </c>
      <c r="C66" s="8">
        <f>C38-(C52-MIN(C$52:C$63))</f>
        <v>7792.3749921520775</v>
      </c>
      <c r="D66" s="8">
        <f t="shared" ref="D66:J66" si="4">D38-(D52-MIN(D$52:D$63))</f>
        <v>38575.877131587476</v>
      </c>
      <c r="E66" s="8">
        <f t="shared" si="4"/>
        <v>16399.33040396696</v>
      </c>
      <c r="F66" s="8">
        <f t="shared" si="4"/>
        <v>3507.3454278333656</v>
      </c>
      <c r="G66" s="8">
        <f>G38-(G52-MIN(G$52:G$63))</f>
        <v>16120.74614428255</v>
      </c>
      <c r="H66" s="8">
        <f t="shared" si="4"/>
        <v>6714.9219777175276</v>
      </c>
      <c r="I66" s="8">
        <f t="shared" si="4"/>
        <v>3133.1541788705017</v>
      </c>
      <c r="J66" s="8">
        <f t="shared" si="4"/>
        <v>11580.669699317506</v>
      </c>
      <c r="K66" s="2"/>
    </row>
    <row r="67" spans="1:11" x14ac:dyDescent="0.3">
      <c r="A67" s="3" t="s">
        <v>8</v>
      </c>
      <c r="B67" s="8">
        <f>B39-(B53-MIN(B$52:B$63))</f>
        <v>3328.6052774804998</v>
      </c>
      <c r="C67" s="8">
        <f t="shared" ref="B67:J77" si="5">C39-(C53-MIN(C$52:C$63))</f>
        <v>6989.5142559666829</v>
      </c>
      <c r="D67" s="8">
        <f t="shared" si="5"/>
        <v>35019.899480230713</v>
      </c>
      <c r="E67" s="8">
        <f t="shared" si="5"/>
        <v>15828.308603059997</v>
      </c>
      <c r="F67" s="8">
        <f t="shared" si="5"/>
        <v>3075.2465663599473</v>
      </c>
      <c r="G67" s="8">
        <f>G39-(G53-MIN(G$52:G$63))</f>
        <v>15576.395763468852</v>
      </c>
      <c r="H67" s="8">
        <f t="shared" si="5"/>
        <v>5994.378879415448</v>
      </c>
      <c r="I67" s="8">
        <f t="shared" si="5"/>
        <v>2781.8045622226882</v>
      </c>
      <c r="J67" s="8">
        <f t="shared" si="5"/>
        <v>11143.278965533409</v>
      </c>
      <c r="K67" s="2"/>
    </row>
    <row r="68" spans="1:11" x14ac:dyDescent="0.3">
      <c r="A68" s="3" t="s">
        <v>9</v>
      </c>
      <c r="B68" s="8">
        <f t="shared" si="5"/>
        <v>3414.7543930391817</v>
      </c>
      <c r="C68" s="8">
        <f t="shared" si="5"/>
        <v>8179.6425344984973</v>
      </c>
      <c r="D68" s="8">
        <f t="shared" si="5"/>
        <v>39868.553052852105</v>
      </c>
      <c r="E68" s="8">
        <f t="shared" si="5"/>
        <v>17170.83576215012</v>
      </c>
      <c r="F68" s="8">
        <f t="shared" si="5"/>
        <v>3688.7215462283721</v>
      </c>
      <c r="G68" s="8">
        <f>G40-(G54-MIN(G$52:G$63))</f>
        <v>18118.038320537933</v>
      </c>
      <c r="H68" s="8">
        <f t="shared" si="5"/>
        <v>6703.5087025205494</v>
      </c>
      <c r="I68" s="8">
        <f t="shared" si="5"/>
        <v>3317.4706922854648</v>
      </c>
      <c r="J68" s="8">
        <f t="shared" si="5"/>
        <v>12371.592400882611</v>
      </c>
      <c r="K68" s="2"/>
    </row>
    <row r="69" spans="1:11" x14ac:dyDescent="0.3">
      <c r="A69" s="3" t="s">
        <v>10</v>
      </c>
      <c r="B69" s="8">
        <f t="shared" si="5"/>
        <v>4164.0277025858395</v>
      </c>
      <c r="C69" s="8">
        <f t="shared" si="5"/>
        <v>10632.864794808322</v>
      </c>
      <c r="D69" s="8">
        <f t="shared" si="5"/>
        <v>51382.124398067645</v>
      </c>
      <c r="E69" s="8">
        <f t="shared" si="5"/>
        <v>21034.738764428697</v>
      </c>
      <c r="F69" s="8">
        <f t="shared" si="5"/>
        <v>4693.0731329919508</v>
      </c>
      <c r="G69" s="8">
        <f>G41-(G55-MIN(G$52:G$63))</f>
        <v>23743.286416653988</v>
      </c>
      <c r="H69" s="8">
        <f t="shared" si="5"/>
        <v>8192.7175915160806</v>
      </c>
      <c r="I69" s="8">
        <f t="shared" si="5"/>
        <v>4136.0002472050573</v>
      </c>
      <c r="J69" s="8">
        <f t="shared" si="5"/>
        <v>16181.092684702011</v>
      </c>
      <c r="K69" s="2"/>
    </row>
    <row r="70" spans="1:11" x14ac:dyDescent="0.3">
      <c r="A70" s="3" t="s">
        <v>11</v>
      </c>
      <c r="B70" s="8">
        <f t="shared" si="5"/>
        <v>4293.523821623754</v>
      </c>
      <c r="C70" s="8">
        <f t="shared" si="5"/>
        <v>10650.457918662305</v>
      </c>
      <c r="D70" s="8">
        <f t="shared" si="5"/>
        <v>51082.039368257829</v>
      </c>
      <c r="E70" s="8">
        <f t="shared" si="5"/>
        <v>21193.537897942431</v>
      </c>
      <c r="F70" s="8">
        <f t="shared" si="5"/>
        <v>4828.9206417056466</v>
      </c>
      <c r="G70" s="8">
        <f t="shared" si="5"/>
        <v>23961.966591253062</v>
      </c>
      <c r="H70" s="8">
        <f t="shared" si="5"/>
        <v>8363.9403199389508</v>
      </c>
      <c r="I70" s="8">
        <f t="shared" si="5"/>
        <v>4118.1338452014988</v>
      </c>
      <c r="J70" s="8">
        <f t="shared" si="5"/>
        <v>16175.729595414547</v>
      </c>
      <c r="K70" s="2"/>
    </row>
    <row r="71" spans="1:11" x14ac:dyDescent="0.3">
      <c r="A71" s="3" t="s">
        <v>12</v>
      </c>
      <c r="B71" s="8">
        <f t="shared" si="5"/>
        <v>4038.7009031386428</v>
      </c>
      <c r="C71" s="8">
        <f t="shared" si="5"/>
        <v>9912.5275645763304</v>
      </c>
      <c r="D71" s="8">
        <f t="shared" si="5"/>
        <v>44077.073940599003</v>
      </c>
      <c r="E71" s="8">
        <f t="shared" si="5"/>
        <v>20585.110434934119</v>
      </c>
      <c r="F71" s="8">
        <f t="shared" si="5"/>
        <v>4351.4473752785443</v>
      </c>
      <c r="G71" s="8">
        <f t="shared" si="5"/>
        <v>20709.652814834808</v>
      </c>
      <c r="H71" s="8">
        <f t="shared" si="5"/>
        <v>7896.2725015159895</v>
      </c>
      <c r="I71" s="8">
        <f t="shared" si="5"/>
        <v>3745.3437824456346</v>
      </c>
      <c r="J71" s="8">
        <f t="shared" si="5"/>
        <v>14068.759532091217</v>
      </c>
      <c r="K71" s="2"/>
    </row>
    <row r="72" spans="1:11" x14ac:dyDescent="0.3">
      <c r="A72" s="3" t="s">
        <v>13</v>
      </c>
      <c r="B72" s="8">
        <f t="shared" si="5"/>
        <v>4119.2154196691845</v>
      </c>
      <c r="C72" s="8">
        <f t="shared" si="5"/>
        <v>8946.3557287665499</v>
      </c>
      <c r="D72" s="8">
        <f t="shared" si="5"/>
        <v>38322.619226079769</v>
      </c>
      <c r="E72" s="8">
        <f t="shared" si="5"/>
        <v>17679.443259472224</v>
      </c>
      <c r="F72" s="8">
        <f t="shared" si="5"/>
        <v>3830.6241734274936</v>
      </c>
      <c r="G72" s="8">
        <f t="shared" si="5"/>
        <v>17068.966765736805</v>
      </c>
      <c r="H72" s="8">
        <f t="shared" si="5"/>
        <v>6744.1800809366796</v>
      </c>
      <c r="I72" s="8">
        <f t="shared" si="5"/>
        <v>3196.606160971849</v>
      </c>
      <c r="J72" s="8">
        <f t="shared" si="5"/>
        <v>12141.25895368302</v>
      </c>
      <c r="K72" s="2"/>
    </row>
    <row r="73" spans="1:11" x14ac:dyDescent="0.3">
      <c r="A73" s="3" t="s">
        <v>14</v>
      </c>
      <c r="B73" s="8">
        <f t="shared" si="5"/>
        <v>4715.4699617510896</v>
      </c>
      <c r="C73" s="8">
        <f t="shared" si="5"/>
        <v>10302.063127152518</v>
      </c>
      <c r="D73" s="8">
        <f t="shared" si="5"/>
        <v>41322.946374522973</v>
      </c>
      <c r="E73" s="8">
        <f t="shared" si="5"/>
        <v>18569.284990367196</v>
      </c>
      <c r="F73" s="8">
        <f t="shared" si="5"/>
        <v>4312.3935365894931</v>
      </c>
      <c r="G73" s="8">
        <f t="shared" si="5"/>
        <v>18202.826783435277</v>
      </c>
      <c r="H73" s="8">
        <f t="shared" si="5"/>
        <v>8274.4811891870959</v>
      </c>
      <c r="I73" s="8">
        <f t="shared" si="5"/>
        <v>3709.9712664029098</v>
      </c>
      <c r="J73" s="8">
        <f t="shared" si="5"/>
        <v>13133.051432515556</v>
      </c>
      <c r="K73" s="2"/>
    </row>
    <row r="74" spans="1:11" x14ac:dyDescent="0.3">
      <c r="A74" s="3" t="s">
        <v>15</v>
      </c>
      <c r="B74" s="8">
        <f t="shared" si="5"/>
        <v>5079.451498522365</v>
      </c>
      <c r="C74" s="8">
        <f t="shared" si="5"/>
        <v>11151.629213055632</v>
      </c>
      <c r="D74" s="8">
        <f t="shared" si="5"/>
        <v>45847.669077838531</v>
      </c>
      <c r="E74" s="8">
        <f t="shared" si="5"/>
        <v>20567.792737252748</v>
      </c>
      <c r="F74" s="8">
        <f t="shared" si="5"/>
        <v>4873.4642820399176</v>
      </c>
      <c r="G74" s="8">
        <f t="shared" si="5"/>
        <v>21942.889656948526</v>
      </c>
      <c r="H74" s="8">
        <f t="shared" si="5"/>
        <v>9581.7740885294115</v>
      </c>
      <c r="I74" s="8">
        <f t="shared" si="5"/>
        <v>4486.5984068438556</v>
      </c>
      <c r="J74" s="8">
        <f t="shared" si="5"/>
        <v>16415.768780520702</v>
      </c>
      <c r="K74" s="2"/>
    </row>
    <row r="75" spans="1:11" x14ac:dyDescent="0.3">
      <c r="A75" s="3" t="s">
        <v>16</v>
      </c>
      <c r="B75" s="8">
        <f t="shared" si="5"/>
        <v>5402.3399931509157</v>
      </c>
      <c r="C75" s="8">
        <f t="shared" si="5"/>
        <v>11760.594796553625</v>
      </c>
      <c r="D75" s="8">
        <f t="shared" si="5"/>
        <v>48992.550816134361</v>
      </c>
      <c r="E75" s="8">
        <f t="shared" si="5"/>
        <v>21903.017563248912</v>
      </c>
      <c r="F75" s="8">
        <f t="shared" si="5"/>
        <v>5479.5715844919268</v>
      </c>
      <c r="G75" s="8">
        <f t="shared" si="5"/>
        <v>23457.946281406803</v>
      </c>
      <c r="H75" s="8">
        <f t="shared" si="5"/>
        <v>9575.0390377497442</v>
      </c>
      <c r="I75" s="8">
        <f t="shared" si="5"/>
        <v>4483.692196955064</v>
      </c>
      <c r="J75" s="8">
        <f t="shared" si="5"/>
        <v>16479.195383538434</v>
      </c>
      <c r="K75" s="2"/>
    </row>
    <row r="76" spans="1:11" x14ac:dyDescent="0.3">
      <c r="A76" s="3" t="s">
        <v>17</v>
      </c>
      <c r="B76" s="8">
        <f t="shared" si="5"/>
        <v>5248.3714137855541</v>
      </c>
      <c r="C76" s="8">
        <f t="shared" si="5"/>
        <v>11341.591147935786</v>
      </c>
      <c r="D76" s="8">
        <f t="shared" si="5"/>
        <v>49560.839234521583</v>
      </c>
      <c r="E76" s="8">
        <f t="shared" si="5"/>
        <v>22388.343947124682</v>
      </c>
      <c r="F76" s="8">
        <f t="shared" si="5"/>
        <v>5486.5367845170185</v>
      </c>
      <c r="G76" s="8">
        <f t="shared" si="5"/>
        <v>23528.598813208409</v>
      </c>
      <c r="H76" s="8">
        <f t="shared" si="5"/>
        <v>9749.9823677936311</v>
      </c>
      <c r="I76" s="8">
        <f t="shared" si="5"/>
        <v>4510.641600875133</v>
      </c>
      <c r="J76" s="8">
        <f t="shared" si="5"/>
        <v>16667.438147099019</v>
      </c>
      <c r="K76" s="2"/>
    </row>
    <row r="77" spans="1:11" x14ac:dyDescent="0.3">
      <c r="A77" s="3" t="s">
        <v>18</v>
      </c>
      <c r="B77" s="8">
        <f t="shared" si="5"/>
        <v>4791.9883399472574</v>
      </c>
      <c r="C77" s="8">
        <f t="shared" si="5"/>
        <v>10265.081734751771</v>
      </c>
      <c r="D77" s="8">
        <f t="shared" si="5"/>
        <v>44595.606810871497</v>
      </c>
      <c r="E77" s="8">
        <f t="shared" si="5"/>
        <v>19412.79212554132</v>
      </c>
      <c r="F77" s="8">
        <f t="shared" si="5"/>
        <v>4629.8830685984776</v>
      </c>
      <c r="G77" s="8">
        <f t="shared" si="5"/>
        <v>19743.079692623753</v>
      </c>
      <c r="H77" s="8">
        <f t="shared" si="5"/>
        <v>8367.1669440668593</v>
      </c>
      <c r="I77" s="8">
        <f t="shared" si="5"/>
        <v>3799.6566975350297</v>
      </c>
      <c r="J77" s="8">
        <f t="shared" si="5"/>
        <v>13875.475962227605</v>
      </c>
      <c r="K77" s="2"/>
    </row>
    <row r="78" spans="1:11" x14ac:dyDescent="0.3">
      <c r="B78" s="10"/>
      <c r="C78" s="10"/>
      <c r="D78" s="10"/>
      <c r="E78" s="10"/>
      <c r="F78" s="10"/>
      <c r="G78" s="10"/>
      <c r="H78" s="10"/>
      <c r="I78" s="10"/>
      <c r="J78" s="10"/>
      <c r="K78" s="2"/>
    </row>
    <row r="79" spans="1:11" x14ac:dyDescent="0.3">
      <c r="A79" s="1" t="s">
        <v>38</v>
      </c>
      <c r="B79" s="9" t="s">
        <v>39</v>
      </c>
      <c r="C79" s="10"/>
      <c r="D79" s="10"/>
      <c r="E79" s="10"/>
      <c r="F79" s="10"/>
      <c r="G79" s="10"/>
      <c r="H79" s="10"/>
      <c r="I79" s="10"/>
      <c r="J79" s="10"/>
      <c r="K79" s="2"/>
    </row>
    <row r="80" spans="1:11" x14ac:dyDescent="0.3">
      <c r="A80" s="3" t="s">
        <v>7</v>
      </c>
      <c r="B80" s="8">
        <f>$B$17-SUM($B66:$J66)</f>
        <v>44571.076992090675</v>
      </c>
      <c r="C80" s="10"/>
      <c r="D80" s="10"/>
      <c r="E80" s="10"/>
      <c r="F80" s="10"/>
      <c r="G80" s="10"/>
      <c r="H80" s="10"/>
      <c r="I80" s="10"/>
      <c r="J80" s="10"/>
      <c r="K80" s="2"/>
    </row>
    <row r="81" spans="1:11" x14ac:dyDescent="0.3">
      <c r="A81" s="3" t="s">
        <v>8</v>
      </c>
      <c r="B81" s="8">
        <f>$B$17-SUM($B67:$J67)</f>
        <v>52597.551822908994</v>
      </c>
      <c r="C81" s="10"/>
      <c r="D81" s="10"/>
      <c r="E81" s="10"/>
      <c r="F81" s="10"/>
      <c r="G81" s="10"/>
      <c r="H81" s="10"/>
      <c r="I81" s="10"/>
      <c r="J81" s="10"/>
      <c r="K81" s="2"/>
    </row>
    <row r="82" spans="1:11" x14ac:dyDescent="0.3">
      <c r="A82" s="3" t="s">
        <v>9</v>
      </c>
      <c r="B82" s="8">
        <f t="shared" ref="B82:B91" si="6">$B$17-SUM($B68:$J68)</f>
        <v>39501.866771652392</v>
      </c>
      <c r="C82" s="10"/>
      <c r="D82" s="10"/>
      <c r="E82" s="10"/>
      <c r="F82" s="10"/>
      <c r="G82" s="10"/>
      <c r="H82" s="10"/>
      <c r="I82" s="10"/>
      <c r="J82" s="10"/>
      <c r="K82" s="2"/>
    </row>
    <row r="83" spans="1:11" x14ac:dyDescent="0.3">
      <c r="A83" s="3" t="s">
        <v>10</v>
      </c>
      <c r="B83" s="8">
        <f>$B$17-SUM($B69:$J69)</f>
        <v>8175.0584436876816</v>
      </c>
      <c r="C83" s="10"/>
      <c r="D83" s="10"/>
      <c r="E83" s="10"/>
      <c r="F83" s="10"/>
      <c r="G83" s="10"/>
      <c r="H83" s="10"/>
      <c r="I83" s="10"/>
      <c r="J83" s="10"/>
      <c r="K83" s="2"/>
    </row>
    <row r="84" spans="1:11" x14ac:dyDescent="0.3">
      <c r="A84" s="3" t="s">
        <v>11</v>
      </c>
      <c r="B84" s="8">
        <f t="shared" si="6"/>
        <v>7666.7341766472091</v>
      </c>
      <c r="C84" s="10"/>
      <c r="D84" s="10"/>
      <c r="E84" s="10"/>
      <c r="F84" s="10"/>
      <c r="G84" s="10"/>
      <c r="H84" s="10"/>
      <c r="I84" s="10"/>
      <c r="J84" s="10"/>
      <c r="K84" s="2"/>
    </row>
    <row r="85" spans="1:11" x14ac:dyDescent="0.3">
      <c r="A85" s="3" t="s">
        <v>12</v>
      </c>
      <c r="B85" s="8">
        <f t="shared" si="6"/>
        <v>22950.09532723295</v>
      </c>
      <c r="C85" s="10"/>
      <c r="D85" s="10"/>
      <c r="E85" s="10"/>
      <c r="F85" s="10"/>
      <c r="G85" s="10"/>
      <c r="H85" s="10"/>
      <c r="I85" s="10"/>
      <c r="J85" s="10"/>
      <c r="K85" s="2"/>
    </row>
    <row r="86" spans="1:11" x14ac:dyDescent="0.3">
      <c r="A86" s="3" t="s">
        <v>13</v>
      </c>
      <c r="B86" s="8">
        <f t="shared" si="6"/>
        <v>40285.714407903666</v>
      </c>
      <c r="C86" s="10"/>
      <c r="D86" s="10"/>
      <c r="E86" s="10"/>
      <c r="F86" s="10"/>
      <c r="G86" s="10"/>
      <c r="H86" s="10"/>
      <c r="I86" s="10"/>
      <c r="J86" s="10"/>
      <c r="K86" s="2"/>
    </row>
    <row r="87" spans="1:11" x14ac:dyDescent="0.3">
      <c r="A87" s="3" t="s">
        <v>14</v>
      </c>
      <c r="B87" s="8">
        <f t="shared" si="6"/>
        <v>29792.495514723138</v>
      </c>
      <c r="C87" s="10"/>
      <c r="D87" s="10"/>
      <c r="E87" s="10"/>
      <c r="F87" s="10"/>
      <c r="G87" s="10"/>
      <c r="H87" s="10"/>
      <c r="I87" s="10"/>
      <c r="J87" s="10"/>
      <c r="K87" s="2"/>
    </row>
    <row r="88" spans="1:11" x14ac:dyDescent="0.3">
      <c r="A88" s="3" t="s">
        <v>15</v>
      </c>
      <c r="B88" s="8">
        <f t="shared" si="6"/>
        <v>12387.946435095568</v>
      </c>
      <c r="C88" s="10"/>
      <c r="D88" s="10"/>
      <c r="E88" s="10"/>
      <c r="F88" s="10"/>
      <c r="G88" s="10"/>
      <c r="H88" s="10"/>
      <c r="I88" s="10"/>
      <c r="J88" s="10"/>
      <c r="K88" s="2"/>
    </row>
    <row r="89" spans="1:11" x14ac:dyDescent="0.3">
      <c r="A89" s="3" t="s">
        <v>16</v>
      </c>
      <c r="B89" s="8">
        <f t="shared" si="6"/>
        <v>4801.0365234174824</v>
      </c>
      <c r="C89" s="10"/>
      <c r="D89" s="10"/>
      <c r="E89" s="10"/>
      <c r="F89" s="10"/>
      <c r="G89" s="10"/>
      <c r="H89" s="10"/>
      <c r="I89" s="10"/>
      <c r="J89" s="10"/>
      <c r="K89" s="2"/>
    </row>
    <row r="90" spans="1:11" x14ac:dyDescent="0.3">
      <c r="A90" s="3" t="s">
        <v>17</v>
      </c>
      <c r="B90" s="8">
        <f t="shared" si="6"/>
        <v>3852.6407197864319</v>
      </c>
      <c r="C90" s="10"/>
      <c r="D90" s="10"/>
      <c r="E90" s="10"/>
      <c r="F90" s="10"/>
      <c r="G90" s="10"/>
      <c r="H90" s="10"/>
      <c r="I90" s="10"/>
      <c r="J90" s="10"/>
      <c r="K90" s="2"/>
    </row>
    <row r="91" spans="1:11" x14ac:dyDescent="0.3">
      <c r="A91" s="3" t="s">
        <v>18</v>
      </c>
      <c r="B91" s="8">
        <f t="shared" si="6"/>
        <v>22854.252800483664</v>
      </c>
      <c r="C91" s="10"/>
      <c r="D91" s="10"/>
      <c r="E91" s="10"/>
      <c r="F91" s="10"/>
      <c r="G91" s="10"/>
      <c r="H91" s="10"/>
      <c r="I91" s="10"/>
      <c r="J91" s="10"/>
      <c r="K91" s="2"/>
    </row>
    <row r="92" spans="1:11" x14ac:dyDescent="0.3">
      <c r="A92" s="6" t="s">
        <v>40</v>
      </c>
      <c r="B92" s="12">
        <f>SUM($B$80:$B$91)/$B$17</f>
        <v>1.9000000000000004</v>
      </c>
      <c r="C92" s="10"/>
      <c r="D92" s="10"/>
      <c r="E92" s="10"/>
      <c r="F92" s="10"/>
      <c r="G92" s="10"/>
      <c r="H92" s="10"/>
      <c r="I92" s="10"/>
      <c r="J92" s="10"/>
      <c r="K92" s="2"/>
    </row>
    <row r="93" spans="1:11" x14ac:dyDescent="0.3">
      <c r="B93" s="10"/>
      <c r="C93" s="10"/>
      <c r="D93" s="10"/>
      <c r="E93" s="10"/>
      <c r="F93" s="10"/>
      <c r="G93" s="10"/>
      <c r="H93" s="10"/>
      <c r="I93" s="10"/>
      <c r="J93" s="10"/>
      <c r="K93" s="2"/>
    </row>
    <row r="94" spans="1:11" x14ac:dyDescent="0.3">
      <c r="A94" s="1" t="s">
        <v>41</v>
      </c>
      <c r="B94" s="8">
        <f>(SUM($B$80:$B$91)-1.9*$B$17)/12</f>
        <v>4.850638409455617E-12</v>
      </c>
      <c r="C94" s="10"/>
      <c r="D94" s="10" t="s">
        <v>43</v>
      </c>
      <c r="E94" s="10"/>
      <c r="F94" s="10"/>
      <c r="G94" s="10"/>
      <c r="H94" s="10"/>
      <c r="I94" s="10"/>
      <c r="J94" s="10"/>
      <c r="K94" s="2"/>
    </row>
    <row r="95" spans="1:11" x14ac:dyDescent="0.3">
      <c r="A95" s="1" t="s">
        <v>42</v>
      </c>
      <c r="B95" s="10"/>
      <c r="C95" s="10"/>
      <c r="D95" s="13" t="e">
        <f>#REF!</f>
        <v>#REF!</v>
      </c>
      <c r="E95" s="10"/>
      <c r="F95" s="10"/>
      <c r="G95" s="10"/>
      <c r="H95" s="10"/>
      <c r="I95" s="10"/>
      <c r="J95" s="10"/>
      <c r="K95" s="2"/>
    </row>
    <row r="96" spans="1:11" ht="15.6" thickBot="1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2"/>
    </row>
    <row r="97" spans="1:10" ht="15.6" thickBot="1" x14ac:dyDescent="0.35">
      <c r="A97" s="1" t="s">
        <v>44</v>
      </c>
      <c r="B97" s="16">
        <f>(MIN($K$52:$K$63)+$B$94)*1000</f>
        <v>4.850638409455617E-9</v>
      </c>
      <c r="C97" s="7"/>
      <c r="D97" s="7"/>
      <c r="E97" s="7"/>
      <c r="F97" s="7"/>
      <c r="G97" s="7"/>
      <c r="H97" s="7"/>
      <c r="I97" s="7"/>
      <c r="J97" s="7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提出用（算定諸元一覧(差替先)）</vt:lpstr>
      <vt:lpstr>webにUP時は非表示にする⇒</vt:lpstr>
      <vt:lpstr>リスト</vt:lpstr>
      <vt:lpstr>計算用(差替先差替可能容量)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2024-02-28T08:45:26Z</dcterms:modified>
</cp:coreProperties>
</file>