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CDC21D34-3924-4BF8-B0F2-CDB27CEE9103}" xr6:coauthVersionLast="47" xr6:coauthVersionMax="47" xr10:uidLastSave="{00000000-0000-0000-0000-000000000000}"/>
  <workbookProtection workbookAlgorithmName="SHA-512" workbookHashValue="5iOyNA/PnVqDykmneqnpummoCmgEh8fT8iXB5mI+q4OuRIwH/8b9gEESxyRA79S8ISogAwCEP65//0puM1AzqQ==" workbookSaltValue="GG0p/hb4D7HPt6nN7c8JVA==" workbookSpinCount="100000" lockStructure="1"/>
  <bookViews>
    <workbookView xWindow="-30" yWindow="-16320" windowWidth="29040" windowHeight="15720" tabRatio="890" activeTab="1" xr2:uid="{00000000-000D-0000-FFFF-FFFF00000000}"/>
  </bookViews>
  <sheets>
    <sheet name="記載例" sheetId="8" r:id="rId1"/>
    <sheet name="入力シート " sheetId="14" r:id="rId2"/>
    <sheet name="webにUP時は非表示にする⇒" sheetId="13" state="hidden" r:id="rId3"/>
    <sheet name="計算用(期待容量)" sheetId="2" state="hidden" r:id="rId4"/>
    <sheet name="計算用(応札容量)" sheetId="6" state="hidden" r:id="rId5"/>
    <sheet name="調整係数一覧" sheetId="7" state="hidden" r:id="rId6"/>
  </sheets>
  <definedNames>
    <definedName name="_xlnm.Print_Area" localSheetId="0">記載例!$A$1:$X$63</definedName>
    <definedName name="_xlnm.Print_Area" localSheetId="1">'入力シート '!$A$1:$Q$64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14" l="1"/>
  <c r="O37" i="14"/>
  <c r="N37" i="14"/>
  <c r="M37" i="14"/>
  <c r="L37" i="14"/>
  <c r="K37" i="14"/>
  <c r="J37" i="14"/>
  <c r="I37" i="14"/>
  <c r="H37" i="14"/>
  <c r="G37" i="14"/>
  <c r="F37" i="14"/>
  <c r="E37" i="14"/>
  <c r="P35" i="14"/>
  <c r="O35" i="14"/>
  <c r="N35" i="14"/>
  <c r="M35" i="14"/>
  <c r="L35" i="14"/>
  <c r="K35" i="14"/>
  <c r="J35" i="14"/>
  <c r="I35" i="14"/>
  <c r="H35" i="14"/>
  <c r="G35" i="14"/>
  <c r="F35" i="14"/>
  <c r="E35" i="14"/>
  <c r="P25" i="14"/>
  <c r="O25" i="14"/>
  <c r="N25" i="14"/>
  <c r="M25" i="14"/>
  <c r="L25" i="14"/>
  <c r="K25" i="14"/>
  <c r="J25" i="14"/>
  <c r="I25" i="14"/>
  <c r="H25" i="14"/>
  <c r="G25" i="14"/>
  <c r="F25" i="14"/>
  <c r="E25" i="14"/>
  <c r="P27" i="14"/>
  <c r="O27" i="14"/>
  <c r="N27" i="14"/>
  <c r="M27" i="14"/>
  <c r="L27" i="14"/>
  <c r="K27" i="14"/>
  <c r="J27" i="14"/>
  <c r="I27" i="14"/>
  <c r="H27" i="14"/>
  <c r="G27" i="14"/>
  <c r="F27" i="14"/>
  <c r="E27" i="14"/>
  <c r="R33" i="14"/>
  <c r="R30" i="14"/>
  <c r="C10" i="13" l="1" a="1"/>
  <c r="C10" i="13" s="1"/>
  <c r="D11" i="13" s="1"/>
  <c r="D12" i="13" l="1"/>
  <c r="D13" i="13" s="1"/>
  <c r="D14" i="13" s="1"/>
  <c r="D15" i="13" s="1"/>
  <c r="D16" i="13" s="1"/>
  <c r="D17" i="13" s="1"/>
  <c r="D18" i="13" s="1"/>
  <c r="D19" i="13" s="1"/>
  <c r="D20" i="13" s="1"/>
  <c r="D21" i="13" s="1"/>
  <c r="D22" i="13" s="1"/>
  <c r="P31" i="14"/>
  <c r="O31" i="14"/>
  <c r="N31" i="14"/>
  <c r="M31" i="14"/>
  <c r="L31" i="14"/>
  <c r="K31" i="14"/>
  <c r="J31" i="14"/>
  <c r="I31" i="14"/>
  <c r="H31" i="14"/>
  <c r="G31" i="14"/>
  <c r="F31" i="14"/>
  <c r="E31" i="14"/>
  <c r="P21" i="14"/>
  <c r="O21" i="14"/>
  <c r="N21" i="14"/>
  <c r="M21" i="14"/>
  <c r="L21" i="14"/>
  <c r="K21" i="14"/>
  <c r="J21" i="14"/>
  <c r="I21" i="14"/>
  <c r="H21" i="14"/>
  <c r="G21" i="14"/>
  <c r="F21" i="14"/>
  <c r="E21" i="14"/>
  <c r="C2" i="8"/>
  <c r="C48" i="6"/>
  <c r="D48" i="6"/>
  <c r="E48" i="6"/>
  <c r="F48" i="6"/>
  <c r="G48" i="6"/>
  <c r="H48" i="6"/>
  <c r="I48" i="6"/>
  <c r="J48" i="6"/>
  <c r="C49" i="6"/>
  <c r="D49" i="6"/>
  <c r="E49" i="6"/>
  <c r="F49" i="6"/>
  <c r="G49" i="6"/>
  <c r="H49" i="6"/>
  <c r="I49" i="6"/>
  <c r="J49" i="6"/>
  <c r="C50" i="6"/>
  <c r="D50" i="6"/>
  <c r="E50" i="6"/>
  <c r="F50" i="6"/>
  <c r="G50" i="6"/>
  <c r="H50" i="6"/>
  <c r="I50" i="6"/>
  <c r="J50" i="6"/>
  <c r="C51" i="6"/>
  <c r="D51" i="6"/>
  <c r="E51" i="6"/>
  <c r="F51" i="6"/>
  <c r="G51" i="6"/>
  <c r="H51" i="6"/>
  <c r="I51" i="6"/>
  <c r="J51" i="6"/>
  <c r="C52" i="6"/>
  <c r="D52" i="6"/>
  <c r="E52" i="6"/>
  <c r="F52" i="6"/>
  <c r="G52" i="6"/>
  <c r="H52" i="6"/>
  <c r="I52" i="6"/>
  <c r="J52" i="6"/>
  <c r="C53" i="6"/>
  <c r="D53" i="6"/>
  <c r="E53" i="6"/>
  <c r="F53" i="6"/>
  <c r="G53" i="6"/>
  <c r="H53" i="6"/>
  <c r="I53" i="6"/>
  <c r="J53" i="6"/>
  <c r="C54" i="6"/>
  <c r="D54" i="6"/>
  <c r="E54" i="6"/>
  <c r="F54" i="6"/>
  <c r="G54" i="6"/>
  <c r="H54" i="6"/>
  <c r="I54" i="6"/>
  <c r="J54" i="6"/>
  <c r="C55" i="6"/>
  <c r="D55" i="6"/>
  <c r="E55" i="6"/>
  <c r="F55" i="6"/>
  <c r="G55" i="6"/>
  <c r="H55" i="6"/>
  <c r="I55" i="6"/>
  <c r="J55" i="6"/>
  <c r="C56" i="6"/>
  <c r="D56" i="6"/>
  <c r="E56" i="6"/>
  <c r="F56" i="6"/>
  <c r="G56" i="6"/>
  <c r="H56" i="6"/>
  <c r="I56" i="6"/>
  <c r="J56" i="6"/>
  <c r="C57" i="6"/>
  <c r="D57" i="6"/>
  <c r="E57" i="6"/>
  <c r="F57" i="6"/>
  <c r="G57" i="6"/>
  <c r="H57" i="6"/>
  <c r="I57" i="6"/>
  <c r="J57" i="6"/>
  <c r="C58" i="6"/>
  <c r="D58" i="6"/>
  <c r="E58" i="6"/>
  <c r="F58" i="6"/>
  <c r="G58" i="6"/>
  <c r="H58" i="6"/>
  <c r="I58" i="6"/>
  <c r="J58" i="6"/>
  <c r="C59" i="6"/>
  <c r="D59" i="6"/>
  <c r="E59" i="6"/>
  <c r="F59" i="6"/>
  <c r="G59" i="6"/>
  <c r="H59" i="6"/>
  <c r="I59" i="6"/>
  <c r="J59" i="6"/>
  <c r="B49" i="6"/>
  <c r="B50" i="6"/>
  <c r="B51" i="6"/>
  <c r="B52" i="6"/>
  <c r="B53" i="6"/>
  <c r="B54" i="6"/>
  <c r="B55" i="6"/>
  <c r="B56" i="6"/>
  <c r="B57" i="6"/>
  <c r="B58" i="6"/>
  <c r="B59" i="6"/>
  <c r="B48" i="6"/>
  <c r="C35" i="6" l="1" a="1"/>
  <c r="C35" i="6" s="1"/>
  <c r="E35" i="6" a="1"/>
  <c r="E35" i="6" s="1"/>
  <c r="F35" i="6" a="1"/>
  <c r="F35" i="6" s="1"/>
  <c r="J35" i="6" a="1"/>
  <c r="J35" i="6" s="1"/>
  <c r="D35" i="6" a="1"/>
  <c r="D35" i="6" s="1"/>
  <c r="G35" i="6" a="1"/>
  <c r="G35" i="6" s="1"/>
  <c r="I35" i="6" a="1"/>
  <c r="I35" i="6" s="1"/>
  <c r="H35" i="6" a="1"/>
  <c r="H35" i="6" s="1"/>
  <c r="B35" i="6" a="1"/>
  <c r="B35" i="6" s="1"/>
  <c r="E34" i="2" a="1"/>
  <c r="E34" i="2" s="1"/>
  <c r="C34" i="2" a="1"/>
  <c r="C34" i="2" s="1"/>
  <c r="C62" i="2" s="1"/>
  <c r="J34" i="2" a="1"/>
  <c r="J34" i="2" s="1"/>
  <c r="D34" i="2" a="1"/>
  <c r="D34" i="2" s="1"/>
  <c r="I34" i="2" a="1"/>
  <c r="I34" i="2" s="1"/>
  <c r="F34" i="2" a="1"/>
  <c r="F34" i="2" s="1"/>
  <c r="G34" i="2" a="1"/>
  <c r="G34" i="2" s="1"/>
  <c r="H34" i="2" a="1"/>
  <c r="H34" i="2" s="1"/>
  <c r="B34" i="2" a="1"/>
  <c r="B34" i="2" s="1"/>
  <c r="J39" i="2" a="1"/>
  <c r="J39" i="2" s="1"/>
  <c r="B39" i="2" a="1"/>
  <c r="B39" i="2" s="1"/>
  <c r="I39" i="2" a="1"/>
  <c r="I39" i="2" s="1"/>
  <c r="E39" i="2" a="1"/>
  <c r="E39" i="2" s="1"/>
  <c r="D39" i="2" a="1"/>
  <c r="D39" i="2" s="1"/>
  <c r="F39" i="2" a="1"/>
  <c r="F39" i="2" s="1"/>
  <c r="G39" i="2" a="1"/>
  <c r="G39" i="2" s="1"/>
  <c r="H39" i="2" a="1"/>
  <c r="H39" i="2" s="1"/>
  <c r="C39" i="2" a="1"/>
  <c r="C39" i="2" s="1"/>
  <c r="E45" i="2" a="1"/>
  <c r="E45" i="2" s="1"/>
  <c r="D45" i="2" a="1"/>
  <c r="D45" i="2" s="1"/>
  <c r="C45" i="2" a="1"/>
  <c r="C45" i="2" s="1"/>
  <c r="G45" i="2" a="1"/>
  <c r="G45" i="2" s="1"/>
  <c r="F45" i="2" a="1"/>
  <c r="F45" i="2" s="1"/>
  <c r="B45" i="2" a="1"/>
  <c r="B45" i="2" s="1"/>
  <c r="H45" i="2" a="1"/>
  <c r="H45" i="2" s="1"/>
  <c r="J45" i="2" a="1"/>
  <c r="J45" i="2" s="1"/>
  <c r="I45" i="2" a="1"/>
  <c r="I45" i="2" s="1"/>
  <c r="E37" i="2" a="1"/>
  <c r="E37" i="2" s="1"/>
  <c r="B37" i="2" a="1"/>
  <c r="B37" i="2" s="1"/>
  <c r="D37" i="2" a="1"/>
  <c r="D37" i="2" s="1"/>
  <c r="C37" i="2" a="1"/>
  <c r="C37" i="2" s="1"/>
  <c r="F37" i="2" a="1"/>
  <c r="F37" i="2" s="1"/>
  <c r="I37" i="2" a="1"/>
  <c r="I37" i="2" s="1"/>
  <c r="J37" i="2" a="1"/>
  <c r="J37" i="2" s="1"/>
  <c r="H37" i="2" a="1"/>
  <c r="H37" i="2" s="1"/>
  <c r="G37" i="2" a="1"/>
  <c r="G37" i="2" s="1"/>
  <c r="C38" i="2" a="1"/>
  <c r="C38" i="2" s="1"/>
  <c r="J38" i="2" a="1"/>
  <c r="J38" i="2" s="1"/>
  <c r="G38" i="2" a="1"/>
  <c r="G38" i="2" s="1"/>
  <c r="E38" i="2" a="1"/>
  <c r="E38" i="2" s="1"/>
  <c r="B38" i="2" a="1"/>
  <c r="B38" i="2" s="1"/>
  <c r="I38" i="2" a="1"/>
  <c r="I38" i="2" s="1"/>
  <c r="H38" i="2" a="1"/>
  <c r="H38" i="2" s="1"/>
  <c r="F38" i="2" a="1"/>
  <c r="F38" i="2" s="1"/>
  <c r="D38" i="2" a="1"/>
  <c r="D38" i="2" s="1"/>
  <c r="C40" i="2" a="1"/>
  <c r="C40" i="2" s="1"/>
  <c r="B40" i="2" a="1"/>
  <c r="B40" i="2" s="1"/>
  <c r="J40" i="2" a="1"/>
  <c r="J40" i="2" s="1"/>
  <c r="D40" i="2" a="1"/>
  <c r="D40" i="2" s="1"/>
  <c r="F40" i="2" a="1"/>
  <c r="F40" i="2" s="1"/>
  <c r="E40" i="2" a="1"/>
  <c r="E40" i="2" s="1"/>
  <c r="G40" i="2" a="1"/>
  <c r="G40" i="2" s="1"/>
  <c r="H40" i="2" a="1"/>
  <c r="H40" i="2" s="1"/>
  <c r="I40" i="2" a="1"/>
  <c r="I40" i="2" s="1"/>
  <c r="I41" i="2" a="1"/>
  <c r="I41" i="2" s="1"/>
  <c r="H41" i="2" a="1"/>
  <c r="H41" i="2" s="1"/>
  <c r="G41" i="2" a="1"/>
  <c r="G41" i="2" s="1"/>
  <c r="B41" i="2" a="1"/>
  <c r="B41" i="2" s="1"/>
  <c r="C41" i="2" a="1"/>
  <c r="C41" i="2" s="1"/>
  <c r="D41" i="2" a="1"/>
  <c r="D41" i="2" s="1"/>
  <c r="E41" i="2" a="1"/>
  <c r="E41" i="2" s="1"/>
  <c r="F41" i="2" a="1"/>
  <c r="F41" i="2" s="1"/>
  <c r="J41" i="2" a="1"/>
  <c r="J41" i="2" s="1"/>
  <c r="G42" i="2" a="1"/>
  <c r="G42" i="2" s="1"/>
  <c r="B42" i="2" a="1"/>
  <c r="B42" i="2" s="1"/>
  <c r="H42" i="2" a="1"/>
  <c r="H42" i="2" s="1"/>
  <c r="I42" i="2" a="1"/>
  <c r="I42" i="2" s="1"/>
  <c r="J42" i="2" a="1"/>
  <c r="J42" i="2" s="1"/>
  <c r="C42" i="2" a="1"/>
  <c r="C42" i="2" s="1"/>
  <c r="E42" i="2" a="1"/>
  <c r="E42" i="2" s="1"/>
  <c r="D42" i="2" a="1"/>
  <c r="D42" i="2" s="1"/>
  <c r="F42" i="2" a="1"/>
  <c r="F42" i="2" s="1"/>
  <c r="E43" i="2" a="1"/>
  <c r="E43" i="2" s="1"/>
  <c r="F43" i="2" a="1"/>
  <c r="F43" i="2" s="1"/>
  <c r="G43" i="2" a="1"/>
  <c r="G43" i="2" s="1"/>
  <c r="D43" i="2" a="1"/>
  <c r="D43" i="2" s="1"/>
  <c r="B43" i="2" a="1"/>
  <c r="B43" i="2" s="1"/>
  <c r="C43" i="2" a="1"/>
  <c r="C43" i="2" s="1"/>
  <c r="I43" i="2" a="1"/>
  <c r="I43" i="2" s="1"/>
  <c r="H43" i="2" a="1"/>
  <c r="H43" i="2" s="1"/>
  <c r="J43" i="2" a="1"/>
  <c r="J43" i="2" s="1"/>
  <c r="F44" i="2" a="1"/>
  <c r="F44" i="2" s="1"/>
  <c r="E44" i="2" a="1"/>
  <c r="E44" i="2" s="1"/>
  <c r="G44" i="2" a="1"/>
  <c r="G44" i="2" s="1"/>
  <c r="J44" i="2" a="1"/>
  <c r="J44" i="2" s="1"/>
  <c r="B44" i="2" a="1"/>
  <c r="B44" i="2" s="1"/>
  <c r="H44" i="2" a="1"/>
  <c r="H44" i="2" s="1"/>
  <c r="I44" i="2" a="1"/>
  <c r="I44" i="2" s="1"/>
  <c r="C44" i="2" a="1"/>
  <c r="C44" i="2" s="1"/>
  <c r="D44" i="2" a="1"/>
  <c r="D44" i="2" s="1"/>
  <c r="B36" i="2" a="1"/>
  <c r="B36" i="2" s="1"/>
  <c r="J36" i="2" a="1"/>
  <c r="J36" i="2" s="1"/>
  <c r="I36" i="2" a="1"/>
  <c r="I36" i="2" s="1"/>
  <c r="E36" i="2" a="1"/>
  <c r="E36" i="2" s="1"/>
  <c r="H36" i="2" a="1"/>
  <c r="H36" i="2" s="1"/>
  <c r="D36" i="2" a="1"/>
  <c r="D36" i="2" s="1"/>
  <c r="F36" i="2" a="1"/>
  <c r="F36" i="2" s="1"/>
  <c r="C36" i="2" a="1"/>
  <c r="C36" i="2" s="1"/>
  <c r="G36" i="2" a="1"/>
  <c r="G36" i="2" s="1"/>
  <c r="D34" i="6" a="1"/>
  <c r="D34" i="6" s="1"/>
  <c r="I34" i="6" a="1"/>
  <c r="I34" i="6" s="1"/>
  <c r="G34" i="6" a="1"/>
  <c r="G34" i="6" s="1"/>
  <c r="F34" i="6" a="1"/>
  <c r="F34" i="6" s="1"/>
  <c r="C34" i="6" a="1"/>
  <c r="C34" i="6" s="1"/>
  <c r="B34" i="6" a="1"/>
  <c r="B34" i="6" s="1"/>
  <c r="J34" i="6" a="1"/>
  <c r="J34" i="6" s="1"/>
  <c r="H34" i="6" a="1"/>
  <c r="H34" i="6" s="1"/>
  <c r="E34" i="6" a="1"/>
  <c r="E34" i="6" s="1"/>
  <c r="H35" i="2" a="1"/>
  <c r="H35" i="2" s="1"/>
  <c r="D35" i="2" a="1"/>
  <c r="D35" i="2" s="1"/>
  <c r="J35" i="2" a="1"/>
  <c r="J35" i="2" s="1"/>
  <c r="C35" i="2" a="1"/>
  <c r="C35" i="2" s="1"/>
  <c r="B35" i="2" a="1"/>
  <c r="B35" i="2" s="1"/>
  <c r="F35" i="2" a="1"/>
  <c r="F35" i="2" s="1"/>
  <c r="I35" i="2" a="1"/>
  <c r="I35" i="2" s="1"/>
  <c r="E35" i="2" a="1"/>
  <c r="E35" i="2" s="1"/>
  <c r="G35" i="2" a="1"/>
  <c r="G35" i="2" s="1"/>
  <c r="H39" i="6" a="1"/>
  <c r="H39" i="6" s="1"/>
  <c r="B39" i="6" a="1"/>
  <c r="B39" i="6" s="1"/>
  <c r="G39" i="6" a="1"/>
  <c r="G39" i="6" s="1"/>
  <c r="D39" i="6" a="1"/>
  <c r="D39" i="6" s="1"/>
  <c r="C39" i="6" a="1"/>
  <c r="C39" i="6" s="1"/>
  <c r="J39" i="6" a="1"/>
  <c r="J39" i="6" s="1"/>
  <c r="F39" i="6" a="1"/>
  <c r="F39" i="6" s="1"/>
  <c r="E39" i="6" a="1"/>
  <c r="E39" i="6" s="1"/>
  <c r="I39" i="6" a="1"/>
  <c r="I39" i="6" s="1"/>
  <c r="C38" i="6" a="1"/>
  <c r="C38" i="6" s="1"/>
  <c r="G38" i="6" a="1"/>
  <c r="G38" i="6" s="1"/>
  <c r="E38" i="6" a="1"/>
  <c r="E38" i="6" s="1"/>
  <c r="B38" i="6" a="1"/>
  <c r="B38" i="6" s="1"/>
  <c r="F38" i="6" a="1"/>
  <c r="F38" i="6" s="1"/>
  <c r="H38" i="6" a="1"/>
  <c r="H38" i="6" s="1"/>
  <c r="J38" i="6" a="1"/>
  <c r="J38" i="6" s="1"/>
  <c r="I38" i="6" a="1"/>
  <c r="I38" i="6" s="1"/>
  <c r="D38" i="6" a="1"/>
  <c r="D38" i="6" s="1"/>
  <c r="D40" i="6" a="1"/>
  <c r="D40" i="6" s="1"/>
  <c r="I40" i="6" a="1"/>
  <c r="I40" i="6" s="1"/>
  <c r="B40" i="6" a="1"/>
  <c r="B40" i="6" s="1"/>
  <c r="J40" i="6" a="1"/>
  <c r="J40" i="6" s="1"/>
  <c r="H40" i="6" a="1"/>
  <c r="H40" i="6" s="1"/>
  <c r="G40" i="6" a="1"/>
  <c r="G40" i="6" s="1"/>
  <c r="F40" i="6" a="1"/>
  <c r="F40" i="6" s="1"/>
  <c r="E40" i="6" a="1"/>
  <c r="E40" i="6" s="1"/>
  <c r="C40" i="6" a="1"/>
  <c r="C40" i="6" s="1"/>
  <c r="H37" i="6" a="1"/>
  <c r="H37" i="6" s="1"/>
  <c r="G37" i="6" a="1"/>
  <c r="G37" i="6" s="1"/>
  <c r="F37" i="6" a="1"/>
  <c r="F37" i="6" s="1"/>
  <c r="B37" i="6" a="1"/>
  <c r="B37" i="6" s="1"/>
  <c r="J37" i="6" a="1"/>
  <c r="J37" i="6" s="1"/>
  <c r="I37" i="6" a="1"/>
  <c r="I37" i="6" s="1"/>
  <c r="E37" i="6" a="1"/>
  <c r="E37" i="6" s="1"/>
  <c r="D37" i="6" a="1"/>
  <c r="D37" i="6" s="1"/>
  <c r="C37" i="6" a="1"/>
  <c r="C37" i="6" s="1"/>
  <c r="D41" i="6" a="1"/>
  <c r="D41" i="6" s="1"/>
  <c r="C41" i="6" a="1"/>
  <c r="C41" i="6" s="1"/>
  <c r="B41" i="6" a="1"/>
  <c r="B41" i="6" s="1"/>
  <c r="G41" i="6" a="1"/>
  <c r="G41" i="6" s="1"/>
  <c r="J41" i="6" a="1"/>
  <c r="J41" i="6" s="1"/>
  <c r="I41" i="6" a="1"/>
  <c r="I41" i="6" s="1"/>
  <c r="H41" i="6" a="1"/>
  <c r="H41" i="6" s="1"/>
  <c r="F41" i="6" a="1"/>
  <c r="F41" i="6" s="1"/>
  <c r="E41" i="6" a="1"/>
  <c r="E41" i="6" s="1"/>
  <c r="I42" i="6" a="1"/>
  <c r="I42" i="6" s="1"/>
  <c r="E42" i="6" a="1"/>
  <c r="E42" i="6" s="1"/>
  <c r="D42" i="6" a="1"/>
  <c r="D42" i="6" s="1"/>
  <c r="H42" i="6" a="1"/>
  <c r="H42" i="6" s="1"/>
  <c r="G42" i="6" a="1"/>
  <c r="G42" i="6" s="1"/>
  <c r="F42" i="6" a="1"/>
  <c r="F42" i="6" s="1"/>
  <c r="C42" i="6" a="1"/>
  <c r="C42" i="6" s="1"/>
  <c r="B42" i="6" a="1"/>
  <c r="B42" i="6" s="1"/>
  <c r="J42" i="6" a="1"/>
  <c r="J42" i="6" s="1"/>
  <c r="H43" i="6" a="1"/>
  <c r="H43" i="6" s="1"/>
  <c r="C43" i="6" a="1"/>
  <c r="C43" i="6" s="1"/>
  <c r="E43" i="6" a="1"/>
  <c r="E43" i="6" s="1"/>
  <c r="J43" i="6" a="1"/>
  <c r="J43" i="6" s="1"/>
  <c r="I43" i="6" a="1"/>
  <c r="I43" i="6" s="1"/>
  <c r="D43" i="6" a="1"/>
  <c r="D43" i="6" s="1"/>
  <c r="B43" i="6" a="1"/>
  <c r="B43" i="6" s="1"/>
  <c r="G43" i="6" a="1"/>
  <c r="G43" i="6" s="1"/>
  <c r="F43" i="6" a="1"/>
  <c r="F43" i="6" s="1"/>
  <c r="J45" i="6" a="1"/>
  <c r="J45" i="6" s="1"/>
  <c r="I45" i="6" a="1"/>
  <c r="I45" i="6" s="1"/>
  <c r="E45" i="6" a="1"/>
  <c r="E45" i="6" s="1"/>
  <c r="D45" i="6" a="1"/>
  <c r="D45" i="6" s="1"/>
  <c r="H45" i="6" a="1"/>
  <c r="H45" i="6" s="1"/>
  <c r="G45" i="6" a="1"/>
  <c r="G45" i="6" s="1"/>
  <c r="F45" i="6" a="1"/>
  <c r="F45" i="6" s="1"/>
  <c r="C45" i="6" a="1"/>
  <c r="C45" i="6" s="1"/>
  <c r="B45" i="6" a="1"/>
  <c r="B45" i="6" s="1"/>
  <c r="E44" i="6" a="1"/>
  <c r="E44" i="6" s="1"/>
  <c r="I44" i="6" a="1"/>
  <c r="I44" i="6" s="1"/>
  <c r="G44" i="6" a="1"/>
  <c r="G44" i="6" s="1"/>
  <c r="D44" i="6" a="1"/>
  <c r="D44" i="6" s="1"/>
  <c r="C44" i="6" a="1"/>
  <c r="C44" i="6" s="1"/>
  <c r="B44" i="6" a="1"/>
  <c r="B44" i="6" s="1"/>
  <c r="J44" i="6" a="1"/>
  <c r="J44" i="6" s="1"/>
  <c r="H44" i="6" a="1"/>
  <c r="H44" i="6" s="1"/>
  <c r="F44" i="6" a="1"/>
  <c r="F44" i="6" s="1"/>
  <c r="G36" i="6" a="1"/>
  <c r="G36" i="6" s="1"/>
  <c r="F36" i="6" a="1"/>
  <c r="F36" i="6" s="1"/>
  <c r="I36" i="6" a="1"/>
  <c r="I36" i="6" s="1"/>
  <c r="E36" i="6" a="1"/>
  <c r="E36" i="6" s="1"/>
  <c r="J36" i="6" a="1"/>
  <c r="J36" i="6" s="1"/>
  <c r="D36" i="6" a="1"/>
  <c r="D36" i="6" s="1"/>
  <c r="H36" i="6" a="1"/>
  <c r="H36" i="6" s="1"/>
  <c r="C36" i="6" a="1"/>
  <c r="C36" i="6" s="1"/>
  <c r="B36" i="6" a="1"/>
  <c r="B36" i="6" s="1"/>
  <c r="E29" i="14" a="1"/>
  <c r="E32" i="14" a="1"/>
  <c r="E24" i="14" a="1"/>
  <c r="E34" i="14" a="1"/>
  <c r="E36" i="14" a="1"/>
  <c r="E19" i="14" a="1"/>
  <c r="E22" i="14" a="1"/>
  <c r="E26" i="14" a="1"/>
  <c r="AA16" i="2"/>
  <c r="J59" i="2" s="1"/>
  <c r="Z16" i="2"/>
  <c r="I54" i="2" s="1"/>
  <c r="Y16" i="2"/>
  <c r="H59" i="2" s="1"/>
  <c r="X16" i="2"/>
  <c r="G54" i="2" s="1"/>
  <c r="W16" i="2"/>
  <c r="F59" i="2" s="1"/>
  <c r="V16" i="2"/>
  <c r="E54" i="2" s="1"/>
  <c r="U16" i="2"/>
  <c r="D59" i="2" s="1"/>
  <c r="T16" i="2"/>
  <c r="C54" i="2" s="1"/>
  <c r="S16" i="2"/>
  <c r="P24" i="14" l="1"/>
  <c r="H24" i="14"/>
  <c r="I24" i="14"/>
  <c r="L24" i="14"/>
  <c r="M24" i="14"/>
  <c r="N24" i="14"/>
  <c r="O24" i="14"/>
  <c r="K24" i="14"/>
  <c r="E24" i="14"/>
  <c r="F24" i="14"/>
  <c r="G24" i="14"/>
  <c r="J24" i="14"/>
  <c r="M32" i="14"/>
  <c r="P32" i="14"/>
  <c r="O32" i="14"/>
  <c r="N32" i="14"/>
  <c r="J32" i="14"/>
  <c r="K32" i="14"/>
  <c r="L32" i="14"/>
  <c r="E32" i="14"/>
  <c r="F32" i="14"/>
  <c r="G32" i="14"/>
  <c r="H32" i="14"/>
  <c r="I32" i="14"/>
  <c r="P29" i="14"/>
  <c r="K29" i="14"/>
  <c r="L29" i="14"/>
  <c r="M29" i="14"/>
  <c r="F29" i="14"/>
  <c r="G29" i="14"/>
  <c r="H29" i="14"/>
  <c r="I29" i="14"/>
  <c r="N29" i="14"/>
  <c r="E29" i="14"/>
  <c r="O29" i="14"/>
  <c r="J29" i="14"/>
  <c r="O26" i="14"/>
  <c r="F26" i="14"/>
  <c r="G26" i="14"/>
  <c r="I26" i="14"/>
  <c r="J26" i="14"/>
  <c r="K26" i="14"/>
  <c r="L26" i="14"/>
  <c r="M26" i="14"/>
  <c r="N26" i="14"/>
  <c r="P26" i="14"/>
  <c r="E26" i="14"/>
  <c r="H26" i="14"/>
  <c r="P22" i="14"/>
  <c r="L22" i="14"/>
  <c r="M22" i="14"/>
  <c r="O22" i="14"/>
  <c r="F22" i="14"/>
  <c r="E22" i="14"/>
  <c r="G22" i="14"/>
  <c r="H22" i="14"/>
  <c r="I22" i="14"/>
  <c r="J22" i="14"/>
  <c r="K22" i="14"/>
  <c r="N22" i="14"/>
  <c r="E19" i="14"/>
  <c r="I19" i="14"/>
  <c r="G19" i="14"/>
  <c r="P19" i="14"/>
  <c r="N19" i="14"/>
  <c r="L19" i="14"/>
  <c r="J19" i="14"/>
  <c r="H19" i="14"/>
  <c r="F19" i="14"/>
  <c r="O19" i="14"/>
  <c r="M19" i="14"/>
  <c r="K19" i="14"/>
  <c r="O36" i="14"/>
  <c r="P36" i="14"/>
  <c r="I36" i="14"/>
  <c r="J36" i="14"/>
  <c r="K36" i="14"/>
  <c r="L36" i="14"/>
  <c r="M36" i="14"/>
  <c r="N36" i="14"/>
  <c r="E36" i="14"/>
  <c r="F36" i="14"/>
  <c r="G36" i="14"/>
  <c r="H36" i="14"/>
  <c r="P34" i="14"/>
  <c r="G34" i="14"/>
  <c r="H34" i="14"/>
  <c r="K34" i="14"/>
  <c r="L34" i="14"/>
  <c r="M34" i="14"/>
  <c r="N34" i="14"/>
  <c r="O34" i="14"/>
  <c r="I34" i="14"/>
  <c r="E34" i="14"/>
  <c r="F34" i="14"/>
  <c r="J34" i="14"/>
  <c r="I49" i="2"/>
  <c r="E49" i="2"/>
  <c r="I59" i="2"/>
  <c r="E59" i="2"/>
  <c r="AB16" i="2"/>
  <c r="G49" i="2"/>
  <c r="C49" i="2"/>
  <c r="G59" i="2"/>
  <c r="C59" i="2"/>
  <c r="J48" i="2"/>
  <c r="H48" i="2"/>
  <c r="F48" i="2"/>
  <c r="D48" i="2"/>
  <c r="J50" i="2"/>
  <c r="H50" i="2"/>
  <c r="F50" i="2"/>
  <c r="D50" i="2"/>
  <c r="B50" i="2"/>
  <c r="B54" i="2"/>
  <c r="J55" i="2"/>
  <c r="H55" i="2"/>
  <c r="F55" i="2"/>
  <c r="D55" i="2"/>
  <c r="J54" i="2"/>
  <c r="H54" i="2"/>
  <c r="F54" i="2"/>
  <c r="D54" i="2"/>
  <c r="B59" i="2"/>
  <c r="B48" i="2"/>
  <c r="I48" i="2"/>
  <c r="G48" i="2"/>
  <c r="E48" i="2"/>
  <c r="C48" i="2"/>
  <c r="I50" i="2"/>
  <c r="G50" i="2"/>
  <c r="E50" i="2"/>
  <c r="C50" i="2"/>
  <c r="J49" i="2"/>
  <c r="H49" i="2"/>
  <c r="F49" i="2"/>
  <c r="D49" i="2"/>
  <c r="B49" i="2"/>
  <c r="B55" i="2"/>
  <c r="I55" i="2"/>
  <c r="G55" i="2"/>
  <c r="E55" i="2"/>
  <c r="C55" i="2"/>
  <c r="R20" i="14" l="1" a="1"/>
  <c r="R20" i="14" s="1"/>
  <c r="L202" i="7"/>
  <c r="F63" i="2" l="1"/>
  <c r="R23" i="14" l="1"/>
  <c r="M221" i="7"/>
  <c r="L221" i="7"/>
  <c r="K221" i="7"/>
  <c r="J221" i="7"/>
  <c r="I221" i="7"/>
  <c r="H221" i="7"/>
  <c r="G221" i="7"/>
  <c r="F221" i="7"/>
  <c r="E221" i="7"/>
  <c r="D221" i="7"/>
  <c r="C221" i="7"/>
  <c r="B221" i="7"/>
  <c r="M220" i="7"/>
  <c r="L220" i="7"/>
  <c r="K220" i="7"/>
  <c r="J220" i="7"/>
  <c r="I220" i="7"/>
  <c r="H220" i="7"/>
  <c r="G220" i="7"/>
  <c r="F220" i="7"/>
  <c r="E220" i="7"/>
  <c r="D220" i="7"/>
  <c r="C220" i="7"/>
  <c r="B220" i="7"/>
  <c r="M219" i="7"/>
  <c r="L219" i="7"/>
  <c r="K219" i="7"/>
  <c r="J219" i="7"/>
  <c r="I219" i="7"/>
  <c r="H219" i="7"/>
  <c r="G219" i="7"/>
  <c r="F219" i="7"/>
  <c r="E219" i="7"/>
  <c r="D219" i="7"/>
  <c r="C219" i="7"/>
  <c r="B219" i="7"/>
  <c r="M218" i="7"/>
  <c r="L218" i="7"/>
  <c r="K218" i="7"/>
  <c r="J218" i="7"/>
  <c r="I218" i="7"/>
  <c r="H218" i="7"/>
  <c r="G218" i="7"/>
  <c r="F218" i="7"/>
  <c r="E218" i="7"/>
  <c r="D218" i="7"/>
  <c r="C218" i="7"/>
  <c r="B218" i="7"/>
  <c r="M217" i="7"/>
  <c r="L217" i="7"/>
  <c r="K217" i="7"/>
  <c r="J217" i="7"/>
  <c r="I217" i="7"/>
  <c r="H217" i="7"/>
  <c r="G217" i="7"/>
  <c r="F217" i="7"/>
  <c r="E217" i="7"/>
  <c r="D217" i="7"/>
  <c r="C217" i="7"/>
  <c r="B217" i="7"/>
  <c r="M216" i="7"/>
  <c r="L216" i="7"/>
  <c r="K216" i="7"/>
  <c r="J216" i="7"/>
  <c r="I216" i="7"/>
  <c r="H216" i="7"/>
  <c r="G216" i="7"/>
  <c r="F216" i="7"/>
  <c r="E216" i="7"/>
  <c r="D216" i="7"/>
  <c r="C216" i="7"/>
  <c r="B216" i="7"/>
  <c r="M215" i="7"/>
  <c r="L215" i="7"/>
  <c r="K215" i="7"/>
  <c r="J215" i="7"/>
  <c r="I215" i="7"/>
  <c r="H215" i="7"/>
  <c r="G215" i="7"/>
  <c r="F215" i="7"/>
  <c r="E215" i="7"/>
  <c r="D215" i="7"/>
  <c r="C215" i="7"/>
  <c r="B215" i="7"/>
  <c r="M214" i="7"/>
  <c r="L214" i="7"/>
  <c r="K214" i="7"/>
  <c r="J214" i="7"/>
  <c r="I214" i="7"/>
  <c r="H214" i="7"/>
  <c r="G214" i="7"/>
  <c r="F214" i="7"/>
  <c r="E214" i="7"/>
  <c r="D214" i="7"/>
  <c r="C214" i="7"/>
  <c r="B214" i="7"/>
  <c r="M213" i="7"/>
  <c r="L213" i="7"/>
  <c r="K213" i="7"/>
  <c r="J213" i="7"/>
  <c r="I213" i="7"/>
  <c r="H213" i="7"/>
  <c r="G213" i="7"/>
  <c r="F213" i="7"/>
  <c r="E213" i="7"/>
  <c r="D213" i="7"/>
  <c r="C213" i="7"/>
  <c r="B213" i="7"/>
  <c r="M212" i="7"/>
  <c r="L212" i="7"/>
  <c r="K212" i="7"/>
  <c r="J212" i="7"/>
  <c r="I212" i="7"/>
  <c r="H212" i="7"/>
  <c r="G212" i="7"/>
  <c r="F212" i="7"/>
  <c r="E212" i="7"/>
  <c r="D212" i="7"/>
  <c r="C212" i="7"/>
  <c r="B212" i="7"/>
  <c r="M211" i="7"/>
  <c r="L211" i="7"/>
  <c r="K211" i="7"/>
  <c r="J211" i="7"/>
  <c r="I211" i="7"/>
  <c r="H211" i="7"/>
  <c r="G211" i="7"/>
  <c r="F211" i="7"/>
  <c r="E211" i="7"/>
  <c r="D211" i="7"/>
  <c r="C211" i="7"/>
  <c r="B211" i="7"/>
  <c r="M210" i="7"/>
  <c r="L210" i="7"/>
  <c r="K210" i="7"/>
  <c r="J210" i="7"/>
  <c r="I210" i="7"/>
  <c r="H210" i="7"/>
  <c r="G210" i="7"/>
  <c r="F210" i="7"/>
  <c r="E210" i="7"/>
  <c r="D210" i="7"/>
  <c r="C210" i="7"/>
  <c r="B210" i="7"/>
  <c r="M209" i="7"/>
  <c r="L209" i="7"/>
  <c r="K209" i="7"/>
  <c r="J209" i="7"/>
  <c r="I209" i="7"/>
  <c r="H209" i="7"/>
  <c r="G209" i="7"/>
  <c r="F209" i="7"/>
  <c r="E209" i="7"/>
  <c r="D209" i="7"/>
  <c r="C209" i="7"/>
  <c r="B209" i="7"/>
  <c r="M208" i="7"/>
  <c r="L208" i="7"/>
  <c r="K208" i="7"/>
  <c r="J208" i="7"/>
  <c r="I208" i="7"/>
  <c r="H208" i="7"/>
  <c r="G208" i="7"/>
  <c r="F208" i="7"/>
  <c r="E208" i="7"/>
  <c r="D208" i="7"/>
  <c r="C208" i="7"/>
  <c r="B208" i="7"/>
  <c r="M207" i="7"/>
  <c r="L207" i="7"/>
  <c r="K207" i="7"/>
  <c r="J207" i="7"/>
  <c r="I207" i="7"/>
  <c r="H207" i="7"/>
  <c r="G207" i="7"/>
  <c r="F207" i="7"/>
  <c r="E207" i="7"/>
  <c r="D207" i="7"/>
  <c r="C207" i="7"/>
  <c r="B207" i="7"/>
  <c r="M206" i="7"/>
  <c r="L206" i="7"/>
  <c r="K206" i="7"/>
  <c r="J206" i="7"/>
  <c r="I206" i="7"/>
  <c r="H206" i="7"/>
  <c r="G206" i="7"/>
  <c r="F206" i="7"/>
  <c r="E206" i="7"/>
  <c r="D206" i="7"/>
  <c r="C206" i="7"/>
  <c r="B206" i="7"/>
  <c r="M205" i="7"/>
  <c r="L205" i="7"/>
  <c r="K205" i="7"/>
  <c r="J205" i="7"/>
  <c r="I205" i="7"/>
  <c r="H205" i="7"/>
  <c r="G205" i="7"/>
  <c r="F205" i="7"/>
  <c r="E205" i="7"/>
  <c r="D205" i="7"/>
  <c r="C205" i="7"/>
  <c r="B205" i="7"/>
  <c r="M204" i="7"/>
  <c r="L204" i="7"/>
  <c r="K204" i="7"/>
  <c r="J204" i="7"/>
  <c r="I204" i="7"/>
  <c r="H204" i="7"/>
  <c r="G204" i="7"/>
  <c r="F204" i="7"/>
  <c r="E204" i="7"/>
  <c r="D204" i="7"/>
  <c r="C204" i="7"/>
  <c r="B204" i="7"/>
  <c r="M203" i="7"/>
  <c r="L203" i="7"/>
  <c r="K203" i="7"/>
  <c r="J203" i="7"/>
  <c r="I203" i="7"/>
  <c r="H203" i="7"/>
  <c r="G203" i="7"/>
  <c r="F203" i="7"/>
  <c r="E203" i="7"/>
  <c r="D203" i="7"/>
  <c r="C203" i="7"/>
  <c r="B203" i="7"/>
  <c r="M202" i="7"/>
  <c r="K202" i="7"/>
  <c r="J202" i="7"/>
  <c r="I202" i="7"/>
  <c r="H202" i="7"/>
  <c r="G202" i="7"/>
  <c r="F202" i="7"/>
  <c r="E202" i="7"/>
  <c r="D202" i="7"/>
  <c r="C202" i="7"/>
  <c r="B202" i="7"/>
  <c r="I73" i="2" l="1"/>
  <c r="H73" i="2"/>
  <c r="G73" i="2"/>
  <c r="F73" i="2"/>
  <c r="I72" i="2"/>
  <c r="H72" i="2"/>
  <c r="G72" i="2"/>
  <c r="F72" i="2"/>
  <c r="I71" i="2"/>
  <c r="H71" i="2"/>
  <c r="G71" i="2"/>
  <c r="F71" i="2"/>
  <c r="I70" i="2"/>
  <c r="H70" i="2"/>
  <c r="G70" i="2"/>
  <c r="F70" i="2"/>
  <c r="I69" i="2"/>
  <c r="H69" i="2"/>
  <c r="G69" i="2"/>
  <c r="F69" i="2"/>
  <c r="I68" i="2"/>
  <c r="H68" i="2"/>
  <c r="G68" i="2"/>
  <c r="F68" i="2"/>
  <c r="I67" i="2"/>
  <c r="H67" i="2"/>
  <c r="G67" i="2"/>
  <c r="F67" i="2"/>
  <c r="I66" i="2"/>
  <c r="H66" i="2"/>
  <c r="G66" i="2"/>
  <c r="F66" i="2"/>
  <c r="I65" i="2"/>
  <c r="H65" i="2"/>
  <c r="G65" i="2"/>
  <c r="F65" i="2"/>
  <c r="I64" i="2"/>
  <c r="H64" i="2"/>
  <c r="G64" i="2"/>
  <c r="F64" i="2"/>
  <c r="I63" i="2"/>
  <c r="H63" i="2"/>
  <c r="G63" i="2"/>
  <c r="I62" i="2"/>
  <c r="H62" i="2"/>
  <c r="G62" i="2"/>
  <c r="F62" i="2"/>
  <c r="B62" i="2"/>
  <c r="R32" i="14" l="1"/>
  <c r="R29" i="14"/>
  <c r="R22" i="14"/>
  <c r="R19" i="14"/>
  <c r="P39" i="14" l="1"/>
  <c r="E11" i="14"/>
  <c r="J62" i="2" l="1"/>
  <c r="D91" i="6"/>
  <c r="B21" i="6"/>
  <c r="C21" i="6"/>
  <c r="D21" i="6"/>
  <c r="E21" i="6"/>
  <c r="F21" i="6"/>
  <c r="G21" i="6"/>
  <c r="H21" i="6"/>
  <c r="I21" i="6"/>
  <c r="J21" i="6"/>
  <c r="B22" i="6"/>
  <c r="C22" i="6"/>
  <c r="D22" i="6"/>
  <c r="E22" i="6"/>
  <c r="F22" i="6"/>
  <c r="G22" i="6"/>
  <c r="H22" i="6"/>
  <c r="I22" i="6"/>
  <c r="J22" i="6"/>
  <c r="B23" i="6"/>
  <c r="C23" i="6"/>
  <c r="D23" i="6"/>
  <c r="E23" i="6"/>
  <c r="F23" i="6"/>
  <c r="G23" i="6"/>
  <c r="H23" i="6"/>
  <c r="I23" i="6"/>
  <c r="J23" i="6"/>
  <c r="B24" i="6"/>
  <c r="C24" i="6"/>
  <c r="D24" i="6"/>
  <c r="E24" i="6"/>
  <c r="F24" i="6"/>
  <c r="G24" i="6"/>
  <c r="H24" i="6"/>
  <c r="I24" i="6"/>
  <c r="J24" i="6"/>
  <c r="B25" i="6"/>
  <c r="C25" i="6"/>
  <c r="D25" i="6"/>
  <c r="E25" i="6"/>
  <c r="F25" i="6"/>
  <c r="G25" i="6"/>
  <c r="H25" i="6"/>
  <c r="I25" i="6"/>
  <c r="J25" i="6"/>
  <c r="B26" i="6"/>
  <c r="C26" i="6"/>
  <c r="D26" i="6"/>
  <c r="E26" i="6"/>
  <c r="F26" i="6"/>
  <c r="G26" i="6"/>
  <c r="H26" i="6"/>
  <c r="I26" i="6"/>
  <c r="J26" i="6"/>
  <c r="B27" i="6"/>
  <c r="C27" i="6"/>
  <c r="D27" i="6"/>
  <c r="E27" i="6"/>
  <c r="F27" i="6"/>
  <c r="G27" i="6"/>
  <c r="H27" i="6"/>
  <c r="I27" i="6"/>
  <c r="J27" i="6"/>
  <c r="B28" i="6"/>
  <c r="C28" i="6"/>
  <c r="D28" i="6"/>
  <c r="E28" i="6"/>
  <c r="F28" i="6"/>
  <c r="G28" i="6"/>
  <c r="H28" i="6"/>
  <c r="I28" i="6"/>
  <c r="J28" i="6"/>
  <c r="B29" i="6"/>
  <c r="C29" i="6"/>
  <c r="D29" i="6"/>
  <c r="E29" i="6"/>
  <c r="F29" i="6"/>
  <c r="G29" i="6"/>
  <c r="H29" i="6"/>
  <c r="I29" i="6"/>
  <c r="J29" i="6"/>
  <c r="B30" i="6"/>
  <c r="C30" i="6"/>
  <c r="D30" i="6"/>
  <c r="E30" i="6"/>
  <c r="F30" i="6"/>
  <c r="G30" i="6"/>
  <c r="H30" i="6"/>
  <c r="I30" i="6"/>
  <c r="J30" i="6"/>
  <c r="B31" i="6"/>
  <c r="C31" i="6"/>
  <c r="D31" i="6"/>
  <c r="E31" i="6"/>
  <c r="F31" i="6"/>
  <c r="G31" i="6"/>
  <c r="H31" i="6"/>
  <c r="I31" i="6"/>
  <c r="J31" i="6"/>
  <c r="C20" i="6"/>
  <c r="D20" i="6"/>
  <c r="E20" i="6"/>
  <c r="F20" i="6"/>
  <c r="G20" i="6"/>
  <c r="H20" i="6"/>
  <c r="I20" i="6"/>
  <c r="J20" i="6"/>
  <c r="B20" i="6"/>
  <c r="B17" i="6"/>
  <c r="B5" i="6"/>
  <c r="C5" i="6"/>
  <c r="D5" i="6"/>
  <c r="E5" i="6"/>
  <c r="F5" i="6"/>
  <c r="F63" i="6" s="1"/>
  <c r="G5" i="6"/>
  <c r="G63" i="6" s="1"/>
  <c r="H5" i="6"/>
  <c r="H63" i="6" s="1"/>
  <c r="I5" i="6"/>
  <c r="I63" i="6" s="1"/>
  <c r="J5" i="6"/>
  <c r="B6" i="6"/>
  <c r="C6" i="6"/>
  <c r="D6" i="6"/>
  <c r="E6" i="6"/>
  <c r="F6" i="6"/>
  <c r="F64" i="6" s="1"/>
  <c r="G6" i="6"/>
  <c r="G64" i="6" s="1"/>
  <c r="H6" i="6"/>
  <c r="H64" i="6" s="1"/>
  <c r="I6" i="6"/>
  <c r="I64" i="6" s="1"/>
  <c r="J6" i="6"/>
  <c r="B7" i="6"/>
  <c r="C7" i="6"/>
  <c r="D7" i="6"/>
  <c r="E7" i="6"/>
  <c r="F7" i="6"/>
  <c r="F65" i="6" s="1"/>
  <c r="G7" i="6"/>
  <c r="G65" i="6" s="1"/>
  <c r="H7" i="6"/>
  <c r="H65" i="6" s="1"/>
  <c r="I7" i="6"/>
  <c r="I65" i="6" s="1"/>
  <c r="J7" i="6"/>
  <c r="B8" i="6"/>
  <c r="C8" i="6"/>
  <c r="D8" i="6"/>
  <c r="E8" i="6"/>
  <c r="F8" i="6"/>
  <c r="F66" i="6" s="1"/>
  <c r="G8" i="6"/>
  <c r="G66" i="6" s="1"/>
  <c r="H8" i="6"/>
  <c r="H66" i="6" s="1"/>
  <c r="I8" i="6"/>
  <c r="I66" i="6" s="1"/>
  <c r="J8" i="6"/>
  <c r="B9" i="6"/>
  <c r="C9" i="6"/>
  <c r="D9" i="6"/>
  <c r="E9" i="6"/>
  <c r="F9" i="6"/>
  <c r="F67" i="6" s="1"/>
  <c r="G9" i="6"/>
  <c r="G67" i="6" s="1"/>
  <c r="H9" i="6"/>
  <c r="H67" i="6" s="1"/>
  <c r="I9" i="6"/>
  <c r="I67" i="6" s="1"/>
  <c r="J9" i="6"/>
  <c r="B10" i="6"/>
  <c r="C10" i="6"/>
  <c r="D10" i="6"/>
  <c r="E10" i="6"/>
  <c r="F10" i="6"/>
  <c r="F68" i="6" s="1"/>
  <c r="G10" i="6"/>
  <c r="G68" i="6" s="1"/>
  <c r="H10" i="6"/>
  <c r="H68" i="6" s="1"/>
  <c r="I10" i="6"/>
  <c r="I68" i="6" s="1"/>
  <c r="J10" i="6"/>
  <c r="B11" i="6"/>
  <c r="C11" i="6"/>
  <c r="D11" i="6"/>
  <c r="E11" i="6"/>
  <c r="F11" i="6"/>
  <c r="F69" i="6" s="1"/>
  <c r="G11" i="6"/>
  <c r="G69" i="6" s="1"/>
  <c r="H11" i="6"/>
  <c r="H69" i="6" s="1"/>
  <c r="I11" i="6"/>
  <c r="I69" i="6" s="1"/>
  <c r="J11" i="6"/>
  <c r="B12" i="6"/>
  <c r="C12" i="6"/>
  <c r="D12" i="6"/>
  <c r="E12" i="6"/>
  <c r="F12" i="6"/>
  <c r="F70" i="6" s="1"/>
  <c r="G12" i="6"/>
  <c r="G70" i="6" s="1"/>
  <c r="H12" i="6"/>
  <c r="H70" i="6" s="1"/>
  <c r="I12" i="6"/>
  <c r="I70" i="6" s="1"/>
  <c r="J12" i="6"/>
  <c r="B13" i="6"/>
  <c r="C13" i="6"/>
  <c r="D13" i="6"/>
  <c r="E13" i="6"/>
  <c r="F13" i="6"/>
  <c r="F71" i="6" s="1"/>
  <c r="G13" i="6"/>
  <c r="G71" i="6" s="1"/>
  <c r="H13" i="6"/>
  <c r="H71" i="6" s="1"/>
  <c r="I13" i="6"/>
  <c r="I71" i="6" s="1"/>
  <c r="J13" i="6"/>
  <c r="B14" i="6"/>
  <c r="C14" i="6"/>
  <c r="D14" i="6"/>
  <c r="E14" i="6"/>
  <c r="F14" i="6"/>
  <c r="F72" i="6" s="1"/>
  <c r="G14" i="6"/>
  <c r="G72" i="6" s="1"/>
  <c r="H14" i="6"/>
  <c r="H72" i="6" s="1"/>
  <c r="I14" i="6"/>
  <c r="I72" i="6" s="1"/>
  <c r="J14" i="6"/>
  <c r="B15" i="6"/>
  <c r="C15" i="6"/>
  <c r="D15" i="6"/>
  <c r="E15" i="6"/>
  <c r="F15" i="6"/>
  <c r="F73" i="6" s="1"/>
  <c r="G15" i="6"/>
  <c r="G73" i="6" s="1"/>
  <c r="H15" i="6"/>
  <c r="H73" i="6" s="1"/>
  <c r="I15" i="6"/>
  <c r="I73" i="6" s="1"/>
  <c r="J15" i="6"/>
  <c r="C4" i="6"/>
  <c r="D4" i="6"/>
  <c r="E4" i="6"/>
  <c r="F4" i="6"/>
  <c r="F62" i="6" s="1"/>
  <c r="G4" i="6"/>
  <c r="G62" i="6" s="1"/>
  <c r="H4" i="6"/>
  <c r="H62" i="6" s="1"/>
  <c r="I4" i="6"/>
  <c r="I62" i="6" s="1"/>
  <c r="J4" i="6"/>
  <c r="B4" i="6"/>
  <c r="C62" i="6" l="1"/>
  <c r="C67" i="2"/>
  <c r="D70" i="2"/>
  <c r="C70" i="2"/>
  <c r="D65" i="6"/>
  <c r="C65" i="6"/>
  <c r="D69" i="2"/>
  <c r="C69" i="2"/>
  <c r="D68" i="6"/>
  <c r="C68" i="6"/>
  <c r="D72" i="2"/>
  <c r="C72" i="2"/>
  <c r="D67" i="6"/>
  <c r="C67" i="6"/>
  <c r="D63" i="2"/>
  <c r="C63" i="2"/>
  <c r="D63" i="6"/>
  <c r="C63" i="6"/>
  <c r="C70" i="6"/>
  <c r="D71" i="6"/>
  <c r="C71" i="6"/>
  <c r="C69" i="6"/>
  <c r="D73" i="2"/>
  <c r="C73" i="2"/>
  <c r="D73" i="6"/>
  <c r="C73" i="6"/>
  <c r="D69" i="6"/>
  <c r="C65" i="2"/>
  <c r="D68" i="2"/>
  <c r="C68" i="2"/>
  <c r="D72" i="6"/>
  <c r="C72" i="6"/>
  <c r="D71" i="2"/>
  <c r="C71" i="2"/>
  <c r="D66" i="6"/>
  <c r="C66" i="6"/>
  <c r="D64" i="6"/>
  <c r="C64" i="6"/>
  <c r="D66" i="2"/>
  <c r="C66" i="2"/>
  <c r="D64" i="2"/>
  <c r="C64" i="2"/>
  <c r="B62" i="6"/>
  <c r="D62" i="6"/>
  <c r="J73" i="2"/>
  <c r="B73" i="2"/>
  <c r="J66" i="2"/>
  <c r="B66" i="2"/>
  <c r="J73" i="6"/>
  <c r="B73" i="6"/>
  <c r="J65" i="6"/>
  <c r="B65" i="6"/>
  <c r="J62" i="6"/>
  <c r="J67" i="2"/>
  <c r="B67" i="2"/>
  <c r="J65" i="2"/>
  <c r="B65" i="2"/>
  <c r="J70" i="2"/>
  <c r="B70" i="2"/>
  <c r="J67" i="6"/>
  <c r="B67" i="6"/>
  <c r="J69" i="6"/>
  <c r="B69" i="6"/>
  <c r="J63" i="2"/>
  <c r="B63" i="2"/>
  <c r="J72" i="2"/>
  <c r="B72" i="2"/>
  <c r="J69" i="2"/>
  <c r="B69" i="2"/>
  <c r="J63" i="6"/>
  <c r="B63" i="6"/>
  <c r="J72" i="6"/>
  <c r="B72" i="6"/>
  <c r="J66" i="6"/>
  <c r="B66" i="6"/>
  <c r="J68" i="6"/>
  <c r="B68" i="6"/>
  <c r="J71" i="2"/>
  <c r="B71" i="2"/>
  <c r="J64" i="6"/>
  <c r="B64" i="6"/>
  <c r="J70" i="6"/>
  <c r="B70" i="6"/>
  <c r="J68" i="2"/>
  <c r="B68" i="2"/>
  <c r="J71" i="6"/>
  <c r="B71" i="6"/>
  <c r="J64" i="2"/>
  <c r="B64" i="2"/>
  <c r="E69" i="6"/>
  <c r="E71" i="6"/>
  <c r="E72" i="2"/>
  <c r="E62" i="6"/>
  <c r="E66" i="6"/>
  <c r="E70" i="2"/>
  <c r="E69" i="2"/>
  <c r="E67" i="6"/>
  <c r="E72" i="6"/>
  <c r="E62" i="2"/>
  <c r="D62" i="2"/>
  <c r="E66" i="2"/>
  <c r="E70" i="6"/>
  <c r="D70" i="6"/>
  <c r="E67" i="2"/>
  <c r="D67" i="2"/>
  <c r="E73" i="2"/>
  <c r="E65" i="6"/>
  <c r="E65" i="2"/>
  <c r="D65" i="2"/>
  <c r="E71" i="2"/>
  <c r="E68" i="6"/>
  <c r="E73" i="6"/>
  <c r="E64" i="6"/>
  <c r="E63" i="6"/>
  <c r="E68" i="2"/>
  <c r="E63" i="2"/>
  <c r="E64" i="2"/>
  <c r="K62" i="6" l="1"/>
  <c r="K65" i="6"/>
  <c r="K73" i="6"/>
  <c r="K71" i="6"/>
  <c r="K70" i="6"/>
  <c r="K64" i="6"/>
  <c r="K68" i="6"/>
  <c r="K66" i="6"/>
  <c r="K72" i="6"/>
  <c r="K63" i="6"/>
  <c r="K69" i="6"/>
  <c r="K67" i="6"/>
  <c r="K73" i="2"/>
  <c r="K62" i="2"/>
  <c r="K66" i="2"/>
  <c r="K64" i="2"/>
  <c r="K68" i="2"/>
  <c r="K71" i="2"/>
  <c r="K69" i="2"/>
  <c r="K72" i="2"/>
  <c r="K63" i="2"/>
  <c r="K70" i="2"/>
  <c r="K65" i="2"/>
  <c r="K67" i="2"/>
  <c r="K39" i="6"/>
  <c r="K34" i="6"/>
  <c r="K38" i="6"/>
  <c r="K45" i="6"/>
  <c r="K43" i="2"/>
  <c r="K37" i="2"/>
  <c r="K44" i="2"/>
  <c r="K45" i="2"/>
  <c r="K42" i="2"/>
  <c r="K43" i="6"/>
  <c r="K35" i="6"/>
  <c r="K35" i="2"/>
  <c r="K41" i="2"/>
  <c r="K41" i="6"/>
  <c r="K40" i="6"/>
  <c r="K42" i="6"/>
  <c r="K44" i="6"/>
  <c r="K36" i="6"/>
  <c r="K34" i="2"/>
  <c r="K38" i="2"/>
  <c r="K39" i="2"/>
  <c r="K37" i="6"/>
  <c r="K36" i="2"/>
  <c r="K40" i="2"/>
  <c r="L34" i="6" l="1"/>
  <c r="L44" i="6"/>
  <c r="M44" i="6" s="1"/>
  <c r="L42" i="6"/>
  <c r="M42" i="6" s="1"/>
  <c r="L40" i="6"/>
  <c r="M40" i="6" s="1"/>
  <c r="L38" i="6"/>
  <c r="M38" i="6" s="1"/>
  <c r="L36" i="6"/>
  <c r="M36" i="6" s="1"/>
  <c r="L45" i="6"/>
  <c r="M45" i="6" s="1"/>
  <c r="L43" i="6"/>
  <c r="M43" i="6" s="1"/>
  <c r="L41" i="6"/>
  <c r="M41" i="6" s="1"/>
  <c r="L39" i="6"/>
  <c r="M39" i="6" s="1"/>
  <c r="L37" i="6"/>
  <c r="M37" i="6" s="1"/>
  <c r="L35" i="6"/>
  <c r="M35" i="6" s="1"/>
  <c r="L36" i="2"/>
  <c r="L38" i="2"/>
  <c r="L40" i="2"/>
  <c r="L42" i="2"/>
  <c r="L44" i="2"/>
  <c r="L34" i="2"/>
  <c r="M34" i="2" s="1"/>
  <c r="L37" i="2"/>
  <c r="L39" i="2"/>
  <c r="L41" i="2"/>
  <c r="L43" i="2"/>
  <c r="L45" i="2"/>
  <c r="L73" i="2" s="1"/>
  <c r="L35" i="2"/>
  <c r="M34" i="6" l="1"/>
  <c r="L62" i="6"/>
  <c r="B76" i="6" s="1"/>
  <c r="L70" i="6"/>
  <c r="B84" i="6" s="1"/>
  <c r="L72" i="6"/>
  <c r="B86" i="6" s="1"/>
  <c r="L65" i="6"/>
  <c r="B79" i="6" s="1"/>
  <c r="L64" i="6"/>
  <c r="B78" i="6" s="1"/>
  <c r="L63" i="6"/>
  <c r="B77" i="6" s="1"/>
  <c r="L73" i="6"/>
  <c r="B87" i="6" s="1"/>
  <c r="L68" i="6"/>
  <c r="B82" i="6" s="1"/>
  <c r="L69" i="6"/>
  <c r="B83" i="6" s="1"/>
  <c r="L71" i="6"/>
  <c r="B85" i="6" s="1"/>
  <c r="L66" i="6"/>
  <c r="B80" i="6" s="1"/>
  <c r="L67" i="6"/>
  <c r="B81" i="6" s="1"/>
  <c r="M38" i="2"/>
  <c r="L66" i="2"/>
  <c r="B80" i="2" s="1"/>
  <c r="M35" i="2"/>
  <c r="L63" i="2"/>
  <c r="B77" i="2" s="1"/>
  <c r="M43" i="2"/>
  <c r="L71" i="2"/>
  <c r="B85" i="2" s="1"/>
  <c r="M39" i="2"/>
  <c r="L67" i="2"/>
  <c r="B81" i="2" s="1"/>
  <c r="M42" i="2"/>
  <c r="L70" i="2"/>
  <c r="B84" i="2" s="1"/>
  <c r="M45" i="2"/>
  <c r="B87" i="2"/>
  <c r="M41" i="2"/>
  <c r="L69" i="2"/>
  <c r="B83" i="2" s="1"/>
  <c r="M37" i="2"/>
  <c r="L65" i="2"/>
  <c r="B79" i="2" s="1"/>
  <c r="M44" i="2"/>
  <c r="L72" i="2"/>
  <c r="B86" i="2" s="1"/>
  <c r="M40" i="2"/>
  <c r="L68" i="2"/>
  <c r="B82" i="2" s="1"/>
  <c r="M36" i="2"/>
  <c r="L64" i="2"/>
  <c r="B78" i="2" s="1"/>
  <c r="L62" i="2"/>
  <c r="B76" i="2" s="1"/>
  <c r="B90" i="2" l="1"/>
  <c r="B93" i="2" s="1"/>
  <c r="E28" i="14" s="1"/>
  <c r="B88" i="2"/>
  <c r="B90" i="6" l="1"/>
  <c r="B93" i="6" s="1"/>
  <c r="E38" i="14" s="1"/>
  <c r="B8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 authorId="0" shapeId="0" xr:uid="{F8754867-F58E-4D80-A604-14395E533734}">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「年間」シートの</t>
        </r>
        <r>
          <rPr>
            <sz val="9"/>
            <color indexed="81"/>
            <rFont val="MS P ゴシック"/>
            <family val="2"/>
          </rPr>
          <t>AP97-AP105</t>
        </r>
        <r>
          <rPr>
            <sz val="9"/>
            <color indexed="81"/>
            <rFont val="ＭＳ Ｐゴシック"/>
            <family val="3"/>
            <charset val="128"/>
          </rPr>
          <t>を貼り付け</t>
        </r>
      </text>
    </comment>
    <comment ref="A3" authorId="0" shapeId="0" xr:uid="{BE6E6461-297B-4BAD-A167-75C25CE6E1CB}">
      <text>
        <r>
          <rPr>
            <sz val="11"/>
            <color indexed="81"/>
            <rFont val="Meiryo UI"/>
            <family val="3"/>
            <charset val="128"/>
          </rPr>
          <t>再エネ各月年間調整係数算定.xlsm
「★追加」シートのC49-K60を貼り付け
（もしくは「年間」シートのAE49-AM60を貼り付け）
1行目が4月か1月かを確認してから貼り付ける</t>
        </r>
      </text>
    </comment>
    <comment ref="R3" authorId="0" shapeId="0" xr:uid="{FBD89DC7-B753-40B0-85A8-8E3FD669AD20}">
      <text>
        <r>
          <rPr>
            <b/>
            <sz val="9"/>
            <color indexed="81"/>
            <rFont val="ＭＳ Ｐゴシック"/>
            <family val="3"/>
            <charset val="128"/>
          </rPr>
          <t>作成者:</t>
        </r>
        <r>
          <rPr>
            <sz val="9"/>
            <color indexed="81"/>
            <rFont val="ＭＳ Ｐゴシック"/>
            <family val="3"/>
            <charset val="128"/>
          </rPr>
          <t xml:space="preserve">
再エネ各月年間調整係数算定</t>
        </r>
        <r>
          <rPr>
            <sz val="9"/>
            <color indexed="81"/>
            <rFont val="MS P ゴシック"/>
            <family val="2"/>
          </rPr>
          <t xml:space="preserve">.xlsm
</t>
        </r>
        <r>
          <rPr>
            <sz val="9"/>
            <color indexed="81"/>
            <rFont val="ＭＳ Ｐゴシック"/>
            <family val="3"/>
            <charset val="128"/>
          </rPr>
          <t>「★追加」シート</t>
        </r>
        <r>
          <rPr>
            <sz val="9"/>
            <color indexed="81"/>
            <rFont val="MS P ゴシック"/>
            <family val="2"/>
          </rPr>
          <t>C91-K102</t>
        </r>
        <r>
          <rPr>
            <sz val="9"/>
            <color indexed="81"/>
            <rFont val="ＭＳ Ｐゴシック"/>
            <family val="3"/>
            <charset val="128"/>
          </rPr>
          <t>を貼り付け
（もしくは「諸元」シートの</t>
        </r>
        <r>
          <rPr>
            <sz val="9"/>
            <color indexed="81"/>
            <rFont val="MS P ゴシック"/>
            <family val="2"/>
          </rPr>
          <t>B3-J14</t>
        </r>
        <r>
          <rPr>
            <sz val="9"/>
            <color indexed="81"/>
            <rFont val="ＭＳ Ｐゴシック"/>
            <family val="3"/>
            <charset val="128"/>
          </rPr>
          <t>を貼り付け、</t>
        </r>
        <r>
          <rPr>
            <sz val="9"/>
            <color indexed="81"/>
            <rFont val="MS P ゴシック"/>
            <family val="2"/>
          </rPr>
          <t>1</t>
        </r>
        <r>
          <rPr>
            <sz val="9"/>
            <color indexed="81"/>
            <rFont val="ＭＳ Ｐゴシック"/>
            <family val="3"/>
            <charset val="128"/>
          </rPr>
          <t>行目が</t>
        </r>
        <r>
          <rPr>
            <sz val="9"/>
            <color indexed="81"/>
            <rFont val="MS P ゴシック"/>
            <family val="2"/>
          </rPr>
          <t>4</t>
        </r>
        <r>
          <rPr>
            <sz val="9"/>
            <color indexed="81"/>
            <rFont val="ＭＳ Ｐゴシック"/>
            <family val="3"/>
            <charset val="128"/>
          </rPr>
          <t>月か</t>
        </r>
        <r>
          <rPr>
            <sz val="9"/>
            <color indexed="81"/>
            <rFont val="MS P ゴシック"/>
            <family val="2"/>
          </rPr>
          <t>1</t>
        </r>
        <r>
          <rPr>
            <sz val="9"/>
            <color indexed="81"/>
            <rFont val="ＭＳ Ｐゴシック"/>
            <family val="3"/>
            <charset val="128"/>
          </rPr>
          <t>月かを確認してから貼り付ける）</t>
        </r>
      </text>
    </comment>
    <comment ref="A17" authorId="0" shapeId="0" xr:uid="{568A15C0-DE2A-4979-8D97-4F70F1306FC3}">
      <text>
        <r>
          <rPr>
            <sz val="11"/>
            <color indexed="81"/>
            <rFont val="Meiryo UI"/>
            <family val="3"/>
            <charset val="128"/>
          </rPr>
          <t>再エネ各月年間調整係数算定.xlsm
　「年間」シート　　</t>
        </r>
        <r>
          <rPr>
            <b/>
            <u/>
            <sz val="11"/>
            <color indexed="81"/>
            <rFont val="Meiryo UI"/>
            <family val="3"/>
            <charset val="128"/>
          </rPr>
          <t>「Case_No 2」の年間設備量の値（AC5）</t>
        </r>
        <r>
          <rPr>
            <sz val="11"/>
            <color indexed="81"/>
            <rFont val="Meiryo UI"/>
            <family val="3"/>
            <charset val="128"/>
          </rPr>
          <t xml:space="preserve">
（再エネはcaseNO.1=再エネ全なし、揚水はcaseNO.2=揚水なし=再エネ全あり）
※考え方※
揚水の安定電源代替価値を、調整係数として表現している。
揚水の調整係数の算定は、再エネ調整係数を算定後、再エネを模擬した状態で揚水の有無で算出していて、揚水なしと再エネ全ありが同じ年間設備量となる。
このため、再エネ全あり（Case_No 2）（=揚水なし）の年間設備量を基準に、揚水が入ることで減少する年間設備量（安定電源）と、入れた揚水量の比率から、調整係数を求める。
（減少する安定電源量と、入れた揚水量が１：１なら、調整係数は100%</t>
        </r>
      </text>
    </comment>
    <comment ref="A19" authorId="0" shapeId="0" xr:uid="{6E3CE2A2-4E59-444A-81CC-15406D0AE9DA}">
      <text>
        <r>
          <rPr>
            <sz val="11"/>
            <color indexed="81"/>
            <rFont val="Meiryo UI"/>
            <family val="3"/>
            <charset val="128"/>
          </rPr>
          <t xml:space="preserve">再エネ各月年間調整係数算定.xlsm
「★追加」シートのC63-K74を貼り付け
（もしくは「年間」シートのAE63-AM74を貼り付け）
</t>
        </r>
      </text>
    </comment>
    <comment ref="D90" authorId="0" shapeId="0" xr:uid="{50A3ACFD-F507-4822-8B90-00387533E5AD}">
      <text>
        <r>
          <rPr>
            <b/>
            <sz val="11"/>
            <color indexed="81"/>
            <rFont val="Meiryo UI"/>
            <family val="3"/>
            <charset val="128"/>
          </rPr>
          <t>年間シート
AQ93を貼付け</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BFEE47F4-F15B-4002-9C8B-AF11F63DDF49}">
      <text>
        <r>
          <rPr>
            <sz val="9"/>
            <color indexed="81"/>
            <rFont val="Meiryo UI"/>
            <family val="3"/>
            <charset val="128"/>
          </rPr>
          <t>ファイル名：
【揚水20XX】調整係数まとめ.xlsm
★追加シートのB4-M199を貼付け
データ引用箇所：
　「各月％」シートに1月～12月のデータを集約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<sst xmlns="http://schemas.openxmlformats.org/spreadsheetml/2006/main" count="508" uniqueCount="148">
  <si>
    <t>様式2</t>
    <rPh sb="0" eb="2">
      <t>ヨウシキ</t>
    </rPh>
    <phoneticPr fontId="2"/>
  </si>
  <si>
    <t>項目</t>
    <rPh sb="0" eb="2">
      <t>コウモク</t>
    </rPh>
    <phoneticPr fontId="2"/>
  </si>
  <si>
    <t>単位</t>
    <rPh sb="0" eb="2">
      <t>タンイ</t>
    </rPh>
    <phoneticPr fontId="2"/>
  </si>
  <si>
    <t>電源等識別番号</t>
    <rPh sb="0" eb="2">
      <t>デンゲン</t>
    </rPh>
    <rPh sb="2" eb="3">
      <t>ナド</t>
    </rPh>
    <rPh sb="3" eb="5">
      <t>シキベツ</t>
    </rPh>
    <rPh sb="5" eb="7">
      <t>バンゴウ</t>
    </rPh>
    <phoneticPr fontId="2"/>
  </si>
  <si>
    <t>容量を提供する
電源等の区分</t>
    <rPh sb="0" eb="2">
      <t>ヨウリョウ</t>
    </rPh>
    <rPh sb="3" eb="5">
      <t>テイキョウ</t>
    </rPh>
    <rPh sb="8" eb="10">
      <t>デンゲン</t>
    </rPh>
    <rPh sb="10" eb="11">
      <t>ナド</t>
    </rPh>
    <rPh sb="12" eb="14">
      <t>クブン</t>
    </rPh>
    <phoneticPr fontId="2"/>
  </si>
  <si>
    <t>発電方式の区分</t>
    <rPh sb="0" eb="2">
      <t>ハツデン</t>
    </rPh>
    <rPh sb="2" eb="4">
      <t>ホウシキ</t>
    </rPh>
    <rPh sb="5" eb="7">
      <t>クブン</t>
    </rPh>
    <phoneticPr fontId="2"/>
  </si>
  <si>
    <t>エリア名</t>
    <rPh sb="3" eb="4">
      <t>メイ</t>
    </rPh>
    <phoneticPr fontId="2"/>
  </si>
  <si>
    <t>設備容量</t>
    <rPh sb="0" eb="2">
      <t>セツビ</t>
    </rPh>
    <rPh sb="2" eb="4">
      <t>ヨウリョウ</t>
    </rPh>
    <phoneticPr fontId="2"/>
  </si>
  <si>
    <t>期待容量</t>
    <rPh sb="0" eb="2">
      <t>キタイ</t>
    </rPh>
    <rPh sb="2" eb="4">
      <t>ヨウリョウ</t>
    </rPh>
    <phoneticPr fontId="2"/>
  </si>
  <si>
    <t>応札容量</t>
    <rPh sb="0" eb="2">
      <t>オウサツ</t>
    </rPh>
    <rPh sb="2" eb="4">
      <t>ヨウリョウ</t>
    </rPh>
    <phoneticPr fontId="2"/>
  </si>
  <si>
    <t>4月</t>
    <rPh sb="1" eb="2">
      <t>ガツ</t>
    </rPh>
    <phoneticPr fontId="2"/>
  </si>
  <si>
    <t>5月</t>
  </si>
  <si>
    <t>6月</t>
  </si>
  <si>
    <t>7月</t>
  </si>
  <si>
    <t>8月</t>
  </si>
  <si>
    <t>9月</t>
  </si>
  <si>
    <t>10月</t>
  </si>
  <si>
    <t>11月</t>
  </si>
  <si>
    <t>12月</t>
  </si>
  <si>
    <t>1月</t>
  </si>
  <si>
    <t>2月</t>
  </si>
  <si>
    <t>3月</t>
  </si>
  <si>
    <t>kW</t>
    <phoneticPr fontId="2"/>
  </si>
  <si>
    <t>事業者入力</t>
    <rPh sb="0" eb="3">
      <t>ジギョウシャ</t>
    </rPh>
    <rPh sb="3" eb="5">
      <t>ニュウリョク</t>
    </rPh>
    <phoneticPr fontId="2"/>
  </si>
  <si>
    <t>（記載要領）</t>
    <rPh sb="1" eb="3">
      <t>キサイ</t>
    </rPh>
    <rPh sb="3" eb="5">
      <t>ヨウリョウ</t>
    </rPh>
    <phoneticPr fontId="2"/>
  </si>
  <si>
    <t>北海道</t>
    <rPh sb="0" eb="3">
      <t>ホッカイドウ</t>
    </rPh>
    <phoneticPr fontId="5"/>
  </si>
  <si>
    <t>東北</t>
    <rPh sb="0" eb="2">
      <t>トウホク</t>
    </rPh>
    <phoneticPr fontId="5"/>
  </si>
  <si>
    <t>東京</t>
    <rPh sb="0" eb="2">
      <t>トウキョウ</t>
    </rPh>
    <phoneticPr fontId="5"/>
  </si>
  <si>
    <t>中部</t>
    <rPh sb="0" eb="2">
      <t>チュウブ</t>
    </rPh>
    <phoneticPr fontId="5"/>
  </si>
  <si>
    <t>北陸</t>
    <rPh sb="0" eb="2">
      <t>ホクリク</t>
    </rPh>
    <phoneticPr fontId="5"/>
  </si>
  <si>
    <t>関西</t>
    <rPh sb="0" eb="2">
      <t>カンサイ</t>
    </rPh>
    <phoneticPr fontId="5"/>
  </si>
  <si>
    <t>中国</t>
    <rPh sb="0" eb="2">
      <t>チュウゴク</t>
    </rPh>
    <phoneticPr fontId="5"/>
  </si>
  <si>
    <t>四国</t>
    <rPh sb="0" eb="2">
      <t>シコク</t>
    </rPh>
    <phoneticPr fontId="5"/>
  </si>
  <si>
    <t>九州</t>
    <rPh sb="0" eb="2">
      <t>キュウシュウ</t>
    </rPh>
    <phoneticPr fontId="5"/>
  </si>
  <si>
    <t>(MW)</t>
    <phoneticPr fontId="2"/>
  </si>
  <si>
    <t>②再エネ除きの調達量</t>
    <rPh sb="1" eb="2">
      <t>サイ</t>
    </rPh>
    <rPh sb="4" eb="5">
      <t>ノゾ</t>
    </rPh>
    <rPh sb="7" eb="9">
      <t>チョウタツ</t>
    </rPh>
    <rPh sb="9" eb="10">
      <t>リョウ</t>
    </rPh>
    <phoneticPr fontId="2"/>
  </si>
  <si>
    <t>エリア合計</t>
    <rPh sb="3" eb="5">
      <t>ゴウケイ</t>
    </rPh>
    <phoneticPr fontId="2"/>
  </si>
  <si>
    <t>月換算</t>
    <rPh sb="0" eb="1">
      <t>ツキ</t>
    </rPh>
    <rPh sb="1" eb="3">
      <t>カンサン</t>
    </rPh>
    <phoneticPr fontId="2"/>
  </si>
  <si>
    <t>　（最小期待量からの増分）</t>
    <rPh sb="2" eb="4">
      <t>サイショウ</t>
    </rPh>
    <rPh sb="4" eb="6">
      <t>キタイ</t>
    </rPh>
    <rPh sb="6" eb="7">
      <t>リョウ</t>
    </rPh>
    <rPh sb="10" eb="12">
      <t>ゾウブン</t>
    </rPh>
    <phoneticPr fontId="2"/>
  </si>
  <si>
    <t>(参考)基準値</t>
    <rPh sb="1" eb="3">
      <t>サンコウ</t>
    </rPh>
    <rPh sb="4" eb="6">
      <t>キジュン</t>
    </rPh>
    <rPh sb="6" eb="7">
      <t>アタイ</t>
    </rPh>
    <phoneticPr fontId="2"/>
  </si>
  <si>
    <t>合計</t>
    <rPh sb="0" eb="2">
      <t>ゴウケイ</t>
    </rPh>
    <phoneticPr fontId="2"/>
  </si>
  <si>
    <t>安定電源</t>
    <rPh sb="0" eb="2">
      <t>アンテイ</t>
    </rPh>
    <rPh sb="2" eb="4">
      <t>デンゲン</t>
    </rPh>
    <phoneticPr fontId="2"/>
  </si>
  <si>
    <t>各月の調整係数
(期待容量算出用)</t>
    <rPh sb="0" eb="2">
      <t>カクツキ</t>
    </rPh>
    <rPh sb="3" eb="5">
      <t>チョウセイ</t>
    </rPh>
    <rPh sb="5" eb="7">
      <t>ケイスウ</t>
    </rPh>
    <rPh sb="9" eb="11">
      <t>キタイ</t>
    </rPh>
    <rPh sb="11" eb="13">
      <t>ヨウリョウ</t>
    </rPh>
    <rPh sb="13" eb="15">
      <t>サンシュツ</t>
    </rPh>
    <rPh sb="15" eb="16">
      <t>ヨウ</t>
    </rPh>
    <phoneticPr fontId="2"/>
  </si>
  <si>
    <t>各月の管理容量</t>
    <rPh sb="0" eb="2">
      <t>カクツキ</t>
    </rPh>
    <rPh sb="3" eb="5">
      <t>カンリ</t>
    </rPh>
    <rPh sb="5" eb="7">
      <t>ヨウリョウ</t>
    </rPh>
    <phoneticPr fontId="2"/>
  </si>
  <si>
    <t>各月の調整係数
(応札容量算出用)</t>
    <rPh sb="0" eb="2">
      <t>カクツキ</t>
    </rPh>
    <rPh sb="3" eb="5">
      <t>チョウセイ</t>
    </rPh>
    <rPh sb="5" eb="7">
      <t>ケイスウ</t>
    </rPh>
    <rPh sb="9" eb="11">
      <t>オウサツ</t>
    </rPh>
    <rPh sb="11" eb="13">
      <t>ヨウリョウ</t>
    </rPh>
    <rPh sb="13" eb="15">
      <t>サンシュツ</t>
    </rPh>
    <rPh sb="15" eb="16">
      <t>ヨウ</t>
    </rPh>
    <phoneticPr fontId="2"/>
  </si>
  <si>
    <t>北海道</t>
    <rPh sb="0" eb="3">
      <t>ホッカイドウ</t>
    </rPh>
    <phoneticPr fontId="2"/>
  </si>
  <si>
    <t>東北</t>
    <rPh sb="0" eb="2">
      <t>トウホク</t>
    </rPh>
    <phoneticPr fontId="2"/>
  </si>
  <si>
    <t>東京</t>
    <rPh sb="0" eb="2">
      <t>トウキョウ</t>
    </rPh>
    <phoneticPr fontId="2"/>
  </si>
  <si>
    <t>中部</t>
    <rPh sb="0" eb="2">
      <t>チュウブ</t>
    </rPh>
    <phoneticPr fontId="2"/>
  </si>
  <si>
    <t>北陸</t>
    <rPh sb="0" eb="2">
      <t>ホクリク</t>
    </rPh>
    <phoneticPr fontId="2"/>
  </si>
  <si>
    <t>関西</t>
    <rPh sb="0" eb="2">
      <t>カンサイ</t>
    </rPh>
    <phoneticPr fontId="2"/>
  </si>
  <si>
    <t>中国</t>
    <rPh sb="0" eb="2">
      <t>チュウゴク</t>
    </rPh>
    <phoneticPr fontId="2"/>
  </si>
  <si>
    <t>四国</t>
    <rPh sb="0" eb="2">
      <t>シコク</t>
    </rPh>
    <phoneticPr fontId="2"/>
  </si>
  <si>
    <t>九州</t>
    <rPh sb="0" eb="2">
      <t>キュウシュウ</t>
    </rPh>
    <phoneticPr fontId="2"/>
  </si>
  <si>
    <t>選択エリア</t>
    <rPh sb="0" eb="2">
      <t>センタク</t>
    </rPh>
    <phoneticPr fontId="2"/>
  </si>
  <si>
    <t>(参考)調整係数(%)</t>
    <rPh sb="1" eb="3">
      <t>サンコウ</t>
    </rPh>
    <rPh sb="4" eb="6">
      <t>チョウセイ</t>
    </rPh>
    <rPh sb="6" eb="8">
      <t>ケイスウ</t>
    </rPh>
    <phoneticPr fontId="2"/>
  </si>
  <si>
    <t>kWh</t>
    <phoneticPr fontId="2"/>
  </si>
  <si>
    <t>h</t>
    <phoneticPr fontId="2"/>
  </si>
  <si>
    <t>%</t>
    <phoneticPr fontId="2"/>
  </si>
  <si>
    <t>%</t>
    <phoneticPr fontId="2"/>
  </si>
  <si>
    <t>・各月の調整係数(期待容量算出用)については、自動計算されます。</t>
    <phoneticPr fontId="2"/>
  </si>
  <si>
    <t>・各月の調整係数(応札容量算出用)については、自動計算されます。</t>
    <phoneticPr fontId="2"/>
  </si>
  <si>
    <t>・容量を提供する電源等の区分については、安定電源で固定です。</t>
    <rPh sb="20" eb="22">
      <t>アンテイ</t>
    </rPh>
    <rPh sb="22" eb="24">
      <t>デンゲン</t>
    </rPh>
    <rPh sb="25" eb="27">
      <t>コテイ</t>
    </rPh>
    <phoneticPr fontId="2"/>
  </si>
  <si>
    <t>：手入力(他ファイルよりマクロ貼り付け可能)</t>
    <rPh sb="1" eb="2">
      <t>テ</t>
    </rPh>
    <rPh sb="2" eb="4">
      <t>ニュウリョク</t>
    </rPh>
    <rPh sb="5" eb="6">
      <t>ホカ</t>
    </rPh>
    <rPh sb="15" eb="16">
      <t>ハ</t>
    </rPh>
    <rPh sb="17" eb="18">
      <t>ツ</t>
    </rPh>
    <rPh sb="19" eb="21">
      <t>カノウ</t>
    </rPh>
    <phoneticPr fontId="2"/>
  </si>
  <si>
    <t>入力箇所(期待容量登録時)</t>
    <rPh sb="5" eb="7">
      <t>キタイ</t>
    </rPh>
    <rPh sb="7" eb="9">
      <t>ヨウリョウ</t>
    </rPh>
    <rPh sb="9" eb="11">
      <t>トウロク</t>
    </rPh>
    <rPh sb="11" eb="12">
      <t>ジ</t>
    </rPh>
    <phoneticPr fontId="2"/>
  </si>
  <si>
    <t>追加入力箇所(応札容量登録時)</t>
    <rPh sb="0" eb="2">
      <t>ツイカ</t>
    </rPh>
    <rPh sb="7" eb="9">
      <t>オウサツ</t>
    </rPh>
    <rPh sb="9" eb="11">
      <t>ヨウリョウ</t>
    </rPh>
    <rPh sb="11" eb="13">
      <t>トウロク</t>
    </rPh>
    <rPh sb="13" eb="14">
      <t>ジ</t>
    </rPh>
    <phoneticPr fontId="2"/>
  </si>
  <si>
    <t>エラー時</t>
    <rPh sb="3" eb="4">
      <t>ジ</t>
    </rPh>
    <phoneticPr fontId="2"/>
  </si>
  <si>
    <t>東京</t>
  </si>
  <si>
    <t>年度更新時に数値をアップデートする必要があるのは、以下の2シート</t>
    <rPh sb="0" eb="2">
      <t>ネンド</t>
    </rPh>
    <rPh sb="2" eb="4">
      <t>コウシン</t>
    </rPh>
    <rPh sb="4" eb="5">
      <t>ジ</t>
    </rPh>
    <rPh sb="6" eb="8">
      <t>スウチ</t>
    </rPh>
    <rPh sb="17" eb="19">
      <t>ヒツヨウ</t>
    </rPh>
    <rPh sb="25" eb="27">
      <t>イカ</t>
    </rPh>
    <phoneticPr fontId="2"/>
  </si>
  <si>
    <t>　　</t>
    <phoneticPr fontId="2"/>
  </si>
  <si>
    <t>計算用(期待容量)</t>
  </si>
  <si>
    <t>調整係数一覧</t>
  </si>
  <si>
    <r>
      <t>また、以下のシートの注釈を修正する必要があるので注意(現状、変更すべき箇所は</t>
    </r>
    <r>
      <rPr>
        <b/>
        <sz val="11"/>
        <color rgb="FFFF0000"/>
        <rFont val="Meiryo UI"/>
        <family val="3"/>
        <charset val="128"/>
      </rPr>
      <t>朱太字</t>
    </r>
    <r>
      <rPr>
        <sz val="11"/>
        <color theme="1"/>
        <rFont val="Meiryo UI"/>
        <family val="3"/>
        <charset val="128"/>
      </rPr>
      <t>としている)</t>
    </r>
    <rPh sb="3" eb="5">
      <t>イカ</t>
    </rPh>
    <rPh sb="10" eb="12">
      <t>チュウシャク</t>
    </rPh>
    <rPh sb="13" eb="15">
      <t>シュウセイ</t>
    </rPh>
    <rPh sb="17" eb="19">
      <t>ヒツヨウ</t>
    </rPh>
    <rPh sb="24" eb="26">
      <t>チュウイ</t>
    </rPh>
    <rPh sb="27" eb="29">
      <t>ゲンジョウ</t>
    </rPh>
    <rPh sb="30" eb="32">
      <t>ヘンコウ</t>
    </rPh>
    <rPh sb="35" eb="37">
      <t>カショ</t>
    </rPh>
    <rPh sb="38" eb="39">
      <t>シュ</t>
    </rPh>
    <rPh sb="39" eb="41">
      <t>フトジ</t>
    </rPh>
    <phoneticPr fontId="2"/>
  </si>
  <si>
    <t>記載例</t>
    <rPh sb="0" eb="2">
      <t>キサイ</t>
    </rPh>
    <rPh sb="2" eb="3">
      <t>レイ</t>
    </rPh>
    <phoneticPr fontId="2"/>
  </si>
  <si>
    <t>入力</t>
    <rPh sb="0" eb="2">
      <t>ニュウリョク</t>
    </rPh>
    <phoneticPr fontId="2"/>
  </si>
  <si>
    <t>※期待容量の登録申込の際、チェックしてください</t>
    <rPh sb="1" eb="3">
      <t>キタイ</t>
    </rPh>
    <rPh sb="3" eb="5">
      <t>ヨウリョウ</t>
    </rPh>
    <rPh sb="6" eb="8">
      <t>トウロク</t>
    </rPh>
    <rPh sb="8" eb="9">
      <t>モウ</t>
    </rPh>
    <rPh sb="9" eb="10">
      <t>コ</t>
    </rPh>
    <rPh sb="11" eb="12">
      <t>サイ</t>
    </rPh>
    <phoneticPr fontId="2"/>
  </si>
  <si>
    <t>電源等情報に実需給年度の時点で想定される情報が登録されていることを確認しました。</t>
    <rPh sb="0" eb="2">
      <t>デンゲン</t>
    </rPh>
    <rPh sb="2" eb="3">
      <t>トウ</t>
    </rPh>
    <rPh sb="3" eb="5">
      <t>ジョウホウ</t>
    </rPh>
    <rPh sb="6" eb="7">
      <t>ジツ</t>
    </rPh>
    <rPh sb="7" eb="9">
      <t>ジュキュウ</t>
    </rPh>
    <rPh sb="9" eb="11">
      <t>ネンド</t>
    </rPh>
    <rPh sb="12" eb="14">
      <t>ジテン</t>
    </rPh>
    <rPh sb="15" eb="17">
      <t>ソウテイ</t>
    </rPh>
    <rPh sb="20" eb="22">
      <t>ジョウホウ</t>
    </rPh>
    <rPh sb="23" eb="25">
      <t>トウロク</t>
    </rPh>
    <rPh sb="33" eb="35">
      <t>カクニン</t>
    </rPh>
    <phoneticPr fontId="2"/>
  </si>
  <si>
    <t>①必要供給力(安定電源)</t>
    <rPh sb="1" eb="3">
      <t>ヒツヨウ</t>
    </rPh>
    <rPh sb="3" eb="6">
      <t>キョウキュウリョク</t>
    </rPh>
    <rPh sb="7" eb="9">
      <t>アンテイ</t>
    </rPh>
    <rPh sb="9" eb="11">
      <t>デンゲン</t>
    </rPh>
    <phoneticPr fontId="2"/>
  </si>
  <si>
    <t>⑤揚水供給力</t>
    <rPh sb="1" eb="2">
      <t>ヨウ</t>
    </rPh>
    <rPh sb="2" eb="3">
      <t>スイ</t>
    </rPh>
    <rPh sb="3" eb="6">
      <t>キョウキュウリョク</t>
    </rPh>
    <phoneticPr fontId="2"/>
  </si>
  <si>
    <t>⑦停止可能量</t>
    <rPh sb="1" eb="3">
      <t>テイシ</t>
    </rPh>
    <rPh sb="3" eb="6">
      <t>カノウリョウ</t>
    </rPh>
    <phoneticPr fontId="2"/>
  </si>
  <si>
    <t>⑧カウント可能な設備量</t>
    <rPh sb="5" eb="7">
      <t>カノウ</t>
    </rPh>
    <rPh sb="8" eb="10">
      <t>セツビ</t>
    </rPh>
    <rPh sb="10" eb="11">
      <t>リョウ</t>
    </rPh>
    <phoneticPr fontId="2"/>
  </si>
  <si>
    <t>⑨期待容量(単位：kW)</t>
    <rPh sb="1" eb="3">
      <t>キタイ</t>
    </rPh>
    <rPh sb="3" eb="5">
      <t>ヨウリョウ</t>
    </rPh>
    <rPh sb="6" eb="8">
      <t>タンイ</t>
    </rPh>
    <phoneticPr fontId="2"/>
  </si>
  <si>
    <t>年間調整係数を算定する仕組み。</t>
    <rPh sb="0" eb="2">
      <t>ネンカン</t>
    </rPh>
    <rPh sb="2" eb="4">
      <t>チョウセイ</t>
    </rPh>
    <rPh sb="4" eb="6">
      <t>ケイスウ</t>
    </rPh>
    <rPh sb="7" eb="9">
      <t>サンテイ</t>
    </rPh>
    <rPh sb="11" eb="13">
      <t>シク</t>
    </rPh>
    <phoneticPr fontId="2"/>
  </si>
  <si>
    <t>＜考え方＞</t>
    <rPh sb="1" eb="2">
      <t>カンガ</t>
    </rPh>
    <rPh sb="3" eb="4">
      <t>カタ</t>
    </rPh>
    <phoneticPr fontId="2"/>
  </si>
  <si>
    <t>＜入力手順＞</t>
    <rPh sb="1" eb="3">
      <t>ニュウリョク</t>
    </rPh>
    <rPh sb="3" eb="5">
      <t>テジュン</t>
    </rPh>
    <phoneticPr fontId="2"/>
  </si>
  <si>
    <t>別ファイルの年間調整係数算定と同様の計算式であり、事業者による各月供給力を元に、</t>
    <rPh sb="0" eb="1">
      <t>ベツ</t>
    </rPh>
    <rPh sb="6" eb="8">
      <t>ネンカン</t>
    </rPh>
    <rPh sb="8" eb="10">
      <t>チョウセイ</t>
    </rPh>
    <rPh sb="10" eb="12">
      <t>ケイスウ</t>
    </rPh>
    <rPh sb="12" eb="14">
      <t>サンテイ</t>
    </rPh>
    <rPh sb="15" eb="17">
      <t>ドウヨウ</t>
    </rPh>
    <rPh sb="18" eb="21">
      <t>ケイサンシキ</t>
    </rPh>
    <rPh sb="25" eb="28">
      <t>ジギョウシャ</t>
    </rPh>
    <rPh sb="31" eb="33">
      <t>カクツキ</t>
    </rPh>
    <rPh sb="33" eb="36">
      <t>キョウキュウリョク</t>
    </rPh>
    <rPh sb="37" eb="38">
      <t>モト</t>
    </rPh>
    <phoneticPr fontId="2"/>
  </si>
  <si>
    <t>揚水の供給力算定ファイルの年間調整係数シートの下記の値を入力する。</t>
    <rPh sb="0" eb="2">
      <t>ヨウスイ</t>
    </rPh>
    <rPh sb="3" eb="6">
      <t>キョウキュウリョク</t>
    </rPh>
    <rPh sb="6" eb="8">
      <t>サンテイ</t>
    </rPh>
    <rPh sb="13" eb="15">
      <t>ネンカン</t>
    </rPh>
    <rPh sb="15" eb="17">
      <t>チョウセイ</t>
    </rPh>
    <rPh sb="17" eb="19">
      <t>ケイスウ</t>
    </rPh>
    <rPh sb="23" eb="25">
      <t>カキ</t>
    </rPh>
    <rPh sb="26" eb="27">
      <t>アタイ</t>
    </rPh>
    <rPh sb="28" eb="30">
      <t>ニュウリョク</t>
    </rPh>
    <phoneticPr fontId="2"/>
  </si>
  <si>
    <t>③再エネ各月kW</t>
    <rPh sb="1" eb="2">
      <t>サイ</t>
    </rPh>
    <rPh sb="4" eb="6">
      <t>カクツキ</t>
    </rPh>
    <phoneticPr fontId="2"/>
  </si>
  <si>
    <t>kW</t>
  </si>
  <si>
    <t>h</t>
    <phoneticPr fontId="2"/>
  </si>
  <si>
    <r>
      <t>・期待容量については、自動計算されます。　※</t>
    </r>
    <r>
      <rPr>
        <u/>
        <sz val="11"/>
        <rFont val="Meiryo UI"/>
        <family val="3"/>
        <charset val="128"/>
      </rPr>
      <t>この値が容量オークションに応札する際の応札容量の上限値になります。</t>
    </r>
    <phoneticPr fontId="2"/>
  </si>
  <si>
    <t>②容量市場調達量</t>
    <rPh sb="1" eb="3">
      <t>ヨウリョウ</t>
    </rPh>
    <rPh sb="3" eb="5">
      <t>シジョウ</t>
    </rPh>
    <rPh sb="5" eb="7">
      <t>チョウタツ</t>
    </rPh>
    <rPh sb="7" eb="8">
      <t>リョウ</t>
    </rPh>
    <phoneticPr fontId="2"/>
  </si>
  <si>
    <t>エリア別調整係数</t>
    <rPh sb="3" eb="4">
      <t>ベツ</t>
    </rPh>
    <rPh sb="4" eb="8">
      <t>チョウセイケイスウ</t>
    </rPh>
    <phoneticPr fontId="2"/>
  </si>
  <si>
    <t>揚水（純揚水）</t>
  </si>
  <si>
    <t>※この値がアセスメント対象容量になります。</t>
    <phoneticPr fontId="2"/>
  </si>
  <si>
    <t>・各月の上池容量または蓄電池容量(期待容量算出用)については、自動計算されます。</t>
    <rPh sb="11" eb="14">
      <t>チクデンチ</t>
    </rPh>
    <rPh sb="14" eb="16">
      <t>ヨウリョウ</t>
    </rPh>
    <phoneticPr fontId="2"/>
  </si>
  <si>
    <t>・各月の上池容量または蓄電池容量(応札容量算出用)については、自動計算されます。</t>
    <rPh sb="11" eb="14">
      <t>チクデンチ</t>
    </rPh>
    <rPh sb="14" eb="16">
      <t>ヨウリョウ</t>
    </rPh>
    <phoneticPr fontId="2"/>
  </si>
  <si>
    <r>
      <t>・応札容量については、自動計算されます。　※</t>
    </r>
    <r>
      <rPr>
        <u/>
        <sz val="11"/>
        <color theme="1"/>
        <rFont val="Meiryo UI"/>
        <family val="3"/>
        <charset val="128"/>
      </rPr>
      <t>応札時、この値を容量市場システムで応札容量に入力してください。</t>
    </r>
    <phoneticPr fontId="2"/>
  </si>
  <si>
    <r>
      <t>※ただし、その際には</t>
    </r>
    <r>
      <rPr>
        <u/>
        <sz val="11"/>
        <color theme="1"/>
        <rFont val="Meiryo UI"/>
        <family val="3"/>
        <charset val="128"/>
      </rPr>
      <t>各月の上池容量または蓄電池容量(応札容量算出用)が、同月の各月の上池容量(期待容量算出用)以下</t>
    </r>
    <r>
      <rPr>
        <sz val="11"/>
        <color theme="1"/>
        <rFont val="Meiryo UI"/>
        <family val="3"/>
        <charset val="128"/>
      </rPr>
      <t>となるようにする必要があります。</t>
    </r>
    <rPh sb="7" eb="8">
      <t>サイ</t>
    </rPh>
    <rPh sb="15" eb="17">
      <t>ヨウリョウ</t>
    </rPh>
    <rPh sb="20" eb="23">
      <t>チクデンチ</t>
    </rPh>
    <rPh sb="23" eb="25">
      <t>ヨウリョウ</t>
    </rPh>
    <rPh sb="65" eb="67">
      <t>ヒツヨウ</t>
    </rPh>
    <phoneticPr fontId="2"/>
  </si>
  <si>
    <t>7月</t>
    <phoneticPr fontId="2"/>
  </si>
  <si>
    <t>各月の運転継続時間
(期待容量算出用)</t>
    <rPh sb="0" eb="2">
      <t>カクツキ</t>
    </rPh>
    <rPh sb="3" eb="5">
      <t>ウンテン</t>
    </rPh>
    <rPh sb="5" eb="7">
      <t>ジカン</t>
    </rPh>
    <rPh sb="9" eb="11">
      <t>キタイ</t>
    </rPh>
    <rPh sb="11" eb="13">
      <t>ヨウリョウ</t>
    </rPh>
    <rPh sb="13" eb="15">
      <t>サンシュツ</t>
    </rPh>
    <rPh sb="15" eb="16">
      <t>ヨウ</t>
    </rPh>
    <phoneticPr fontId="2"/>
  </si>
  <si>
    <t>各月の運転継続時間
(応札容量算出用)</t>
    <rPh sb="0" eb="2">
      <t>カクツキ</t>
    </rPh>
    <rPh sb="3" eb="5">
      <t>ウンテン</t>
    </rPh>
    <rPh sb="5" eb="7">
      <t>ケイゾク</t>
    </rPh>
    <rPh sb="7" eb="9">
      <t>ジカン</t>
    </rPh>
    <rPh sb="11" eb="13">
      <t>オウサツ</t>
    </rPh>
    <rPh sb="13" eb="15">
      <t>ヨウリョウ</t>
    </rPh>
    <rPh sb="15" eb="17">
      <t>サンシュツ</t>
    </rPh>
    <rPh sb="17" eb="18">
      <t>ヨウ</t>
    </rPh>
    <phoneticPr fontId="2"/>
  </si>
  <si>
    <t>・各月の運転継続時間(期待容量算出用)については、各月の上池容量または蓄電池容量(期待容量算出用)の範囲内で最大出力で発電した場合に</t>
    <rPh sb="35" eb="38">
      <t>チクデンチ</t>
    </rPh>
    <rPh sb="38" eb="40">
      <t>ヨウリョウ</t>
    </rPh>
    <phoneticPr fontId="2"/>
  </si>
  <si>
    <t>会社名：</t>
    <rPh sb="0" eb="2">
      <t>カイシャ</t>
    </rPh>
    <rPh sb="2" eb="3">
      <t>メイ</t>
    </rPh>
    <phoneticPr fontId="2"/>
  </si>
  <si>
    <t>広域エネルギー株式会社</t>
    <rPh sb="0" eb="2">
      <t>コウイキ</t>
    </rPh>
    <rPh sb="7" eb="9">
      <t>カブシキ</t>
    </rPh>
    <rPh sb="9" eb="11">
      <t>カイシャ</t>
    </rPh>
    <phoneticPr fontId="2"/>
  </si>
  <si>
    <t>・電源等識別番号については、電源等情報(基本情報)に登録した後に、容量市場システムで付番された番号を記載してください。</t>
    <rPh sb="20" eb="22">
      <t>キホン</t>
    </rPh>
    <rPh sb="22" eb="24">
      <t>ジョウホウ</t>
    </rPh>
    <phoneticPr fontId="2"/>
  </si>
  <si>
    <t>・発電方式の区分については、「揚水(純揚水)」もしくは「蓄電池」を選択してください。</t>
    <rPh sb="15" eb="17">
      <t>ヨウスイ</t>
    </rPh>
    <rPh sb="18" eb="19">
      <t>ジュン</t>
    </rPh>
    <rPh sb="19" eb="21">
      <t>ヨウスイ</t>
    </rPh>
    <rPh sb="28" eb="31">
      <t>チクデンチ</t>
    </rPh>
    <rPh sb="33" eb="35">
      <t>センタク</t>
    </rPh>
    <phoneticPr fontId="2"/>
  </si>
  <si>
    <t>・エリア名については、電源等情報(基本情報)に登録した「エリア名」を記載してください。</t>
  </si>
  <si>
    <t>　運転可能な継続時間(整数)を記載してください。</t>
  </si>
  <si>
    <t>　任意の継続時間(整数)を記載してください。</t>
  </si>
  <si>
    <t>期待容量等算定諸元一覧（対象実需給年度：2030年度）</t>
    <rPh sb="0" eb="2">
      <t>キタイ</t>
    </rPh>
    <rPh sb="2" eb="4">
      <t>ヨウリョウ</t>
    </rPh>
    <rPh sb="4" eb="5">
      <t>ナド</t>
    </rPh>
    <rPh sb="5" eb="7">
      <t>サンテイ</t>
    </rPh>
    <rPh sb="7" eb="9">
      <t>ショゲン</t>
    </rPh>
    <rPh sb="9" eb="11">
      <t>イチラン</t>
    </rPh>
    <rPh sb="12" eb="14">
      <t>タイショウ</t>
    </rPh>
    <rPh sb="14" eb="15">
      <t>ジツ</t>
    </rPh>
    <rPh sb="15" eb="17">
      <t>ジュキュウ</t>
    </rPh>
    <rPh sb="17" eb="19">
      <t>ネンド</t>
    </rPh>
    <rPh sb="24" eb="26">
      <t>ネンド</t>
    </rPh>
    <phoneticPr fontId="2"/>
  </si>
  <si>
    <r>
      <t>1．以下の項目については、</t>
    </r>
    <r>
      <rPr>
        <sz val="11"/>
        <color rgb="FFFF0000"/>
        <rFont val="Meiryo UI"/>
        <family val="3"/>
        <charset val="128"/>
      </rPr>
      <t>期待容量の登録期間中</t>
    </r>
    <r>
      <rPr>
        <b/>
        <sz val="11"/>
        <color rgb="FFFF0000"/>
        <rFont val="Meiryo UI"/>
        <family val="3"/>
        <charset val="128"/>
      </rPr>
      <t>（2026/9/8～9/17）</t>
    </r>
    <r>
      <rPr>
        <sz val="11"/>
        <color theme="1"/>
        <rFont val="Meiryo UI"/>
        <family val="3"/>
        <charset val="128"/>
      </rPr>
      <t>に容量市場システムに登録してください。</t>
    </r>
    <phoneticPr fontId="2"/>
  </si>
  <si>
    <r>
      <t>2．以下の項目については、応札容量算定に用いた</t>
    </r>
    <r>
      <rPr>
        <sz val="11"/>
        <color rgb="FFFF0000"/>
        <rFont val="Meiryo UI"/>
        <family val="3"/>
        <charset val="128"/>
      </rPr>
      <t>期待容量等算定諸元一覧の登録期間中</t>
    </r>
    <r>
      <rPr>
        <b/>
        <sz val="11"/>
        <color rgb="FFFF0000"/>
        <rFont val="Meiryo UI"/>
        <family val="3"/>
        <charset val="128"/>
      </rPr>
      <t>（2026/10/26～10/30）</t>
    </r>
    <r>
      <rPr>
        <sz val="11"/>
        <color theme="1"/>
        <rFont val="Meiryo UI"/>
        <family val="3"/>
        <charset val="128"/>
      </rPr>
      <t>に容量市場システムに登録してください。</t>
    </r>
    <rPh sb="13" eb="19">
      <t>オウサツヨウリョウサンテイ</t>
    </rPh>
    <rPh sb="20" eb="21">
      <t>モチ</t>
    </rPh>
    <rPh sb="23" eb="25">
      <t>キタイ</t>
    </rPh>
    <rPh sb="25" eb="27">
      <t>ヨウリョウ</t>
    </rPh>
    <rPh sb="27" eb="28">
      <t>トウ</t>
    </rPh>
    <rPh sb="28" eb="30">
      <t>サンテイ</t>
    </rPh>
    <rPh sb="30" eb="32">
      <t>ショゲン</t>
    </rPh>
    <rPh sb="32" eb="34">
      <t>イチラン</t>
    </rPh>
    <rPh sb="35" eb="37">
      <t>トウロク</t>
    </rPh>
    <rPh sb="37" eb="39">
      <t>キカン</t>
    </rPh>
    <rPh sb="39" eb="40">
      <t>ナカ</t>
    </rPh>
    <phoneticPr fontId="2"/>
  </si>
  <si>
    <t>＜対象：水力（純揚水のみ）、蓄電池、長期エネルギー貯蔵システム＞</t>
    <rPh sb="1" eb="3">
      <t>タイショウ</t>
    </rPh>
    <rPh sb="4" eb="6">
      <t>スイリョク</t>
    </rPh>
    <rPh sb="7" eb="8">
      <t>ジュン</t>
    </rPh>
    <rPh sb="8" eb="9">
      <t>ヨウ</t>
    </rPh>
    <rPh sb="9" eb="10">
      <t>スイ</t>
    </rPh>
    <rPh sb="14" eb="17">
      <t>チクデンチ</t>
    </rPh>
    <phoneticPr fontId="2"/>
  </si>
  <si>
    <t>④揚水供給力</t>
    <rPh sb="1" eb="2">
      <t>ヨウ</t>
    </rPh>
    <rPh sb="2" eb="3">
      <t>スイ</t>
    </rPh>
    <rPh sb="3" eb="6">
      <t>キョウキュウリョク</t>
    </rPh>
    <phoneticPr fontId="2"/>
  </si>
  <si>
    <t>⑤厳気象・稀頻度（春秋）：安定電源で確保する分</t>
    <rPh sb="1" eb="4">
      <t>ゲンキショウ</t>
    </rPh>
    <rPh sb="5" eb="8">
      <t>キヒンド</t>
    </rPh>
    <rPh sb="9" eb="11">
      <t>ハルアキ</t>
    </rPh>
    <rPh sb="13" eb="17">
      <t>アンテイデンゲン</t>
    </rPh>
    <rPh sb="18" eb="20">
      <t>カクホ</t>
    </rPh>
    <rPh sb="22" eb="23">
      <t>ブン</t>
    </rPh>
    <phoneticPr fontId="2"/>
  </si>
  <si>
    <t>最小期待容量</t>
    <rPh sb="0" eb="2">
      <t>サイショウ</t>
    </rPh>
    <rPh sb="2" eb="6">
      <t>キタイヨウリョウ</t>
    </rPh>
    <phoneticPr fontId="2"/>
  </si>
  <si>
    <t>最小期待量からの増加分</t>
    <rPh sb="0" eb="2">
      <t>サイショウ</t>
    </rPh>
    <rPh sb="2" eb="4">
      <t>キタイ</t>
    </rPh>
    <rPh sb="4" eb="5">
      <t>リョウ</t>
    </rPh>
    <rPh sb="8" eb="11">
      <t>ゾウカブン</t>
    </rPh>
    <phoneticPr fontId="2"/>
  </si>
  <si>
    <t>＜必要量＞</t>
    <rPh sb="1" eb="4">
      <t>ヒツヨウリョウ</t>
    </rPh>
    <phoneticPr fontId="5"/>
  </si>
  <si>
    <t>厳気象(夏冬)</t>
    <rPh sb="0" eb="3">
      <t>ゲンキショウ</t>
    </rPh>
    <rPh sb="4" eb="6">
      <t>ナツフユ</t>
    </rPh>
    <phoneticPr fontId="5"/>
  </si>
  <si>
    <t>H3需要</t>
    <rPh sb="2" eb="4">
      <t>ジュヨウ</t>
    </rPh>
    <phoneticPr fontId="2"/>
  </si>
  <si>
    <t>厳気象(4月)</t>
    <rPh sb="0" eb="3">
      <t>ゲンキショウ</t>
    </rPh>
    <rPh sb="5" eb="6">
      <t>ガツ</t>
    </rPh>
    <phoneticPr fontId="5"/>
  </si>
  <si>
    <t>厳気象(5月)</t>
    <rPh sb="0" eb="3">
      <t>ゲンキショウ</t>
    </rPh>
    <rPh sb="5" eb="6">
      <t>ガツ</t>
    </rPh>
    <phoneticPr fontId="5"/>
  </si>
  <si>
    <t>厳気象(6月)</t>
    <rPh sb="0" eb="3">
      <t>ゲンキショウ</t>
    </rPh>
    <rPh sb="5" eb="6">
      <t>ガツ</t>
    </rPh>
    <phoneticPr fontId="5"/>
  </si>
  <si>
    <t>厳気象(10月)</t>
    <rPh sb="0" eb="3">
      <t>ゲンキショウ</t>
    </rPh>
    <rPh sb="6" eb="7">
      <t>ガツ</t>
    </rPh>
    <phoneticPr fontId="5"/>
  </si>
  <si>
    <t>厳気象(11月)</t>
    <rPh sb="0" eb="3">
      <t>ゲンキショウ</t>
    </rPh>
    <rPh sb="6" eb="7">
      <t>ガツ</t>
    </rPh>
    <phoneticPr fontId="5"/>
  </si>
  <si>
    <t>厳気象(3月)</t>
    <rPh sb="0" eb="3">
      <t>ゲンキショウ</t>
    </rPh>
    <rPh sb="5" eb="6">
      <t>ガツ</t>
    </rPh>
    <phoneticPr fontId="5"/>
  </si>
  <si>
    <t>稀頻度</t>
    <rPh sb="0" eb="3">
      <t>キヒンド</t>
    </rPh>
    <phoneticPr fontId="5"/>
  </si>
  <si>
    <t>最大値</t>
    <rPh sb="0" eb="3">
      <t>サイダイチ</t>
    </rPh>
    <phoneticPr fontId="2"/>
  </si>
  <si>
    <t>最小期待容量を加算</t>
    <rPh sb="0" eb="6">
      <t>サイショウキタイヨウリョウ</t>
    </rPh>
    <rPh sb="7" eb="9">
      <t>カサン</t>
    </rPh>
    <phoneticPr fontId="2"/>
  </si>
  <si>
    <t>④必要供給力(再エネ・揚水除き)</t>
    <rPh sb="1" eb="3">
      <t>ヒツヨウ</t>
    </rPh>
    <rPh sb="3" eb="6">
      <t>キョウキュウリョク</t>
    </rPh>
    <rPh sb="7" eb="8">
      <t>サイ</t>
    </rPh>
    <rPh sb="11" eb="13">
      <t>ヨウスイ</t>
    </rPh>
    <rPh sb="13" eb="14">
      <t>ノゾ</t>
    </rPh>
    <phoneticPr fontId="2"/>
  </si>
  <si>
    <t>Rev.1</t>
    <phoneticPr fontId="2"/>
  </si>
  <si>
    <t>四捨五入</t>
    <rPh sb="0" eb="4">
      <t>シシャゴニュウ</t>
    </rPh>
    <phoneticPr fontId="2"/>
  </si>
  <si>
    <t>運開年月</t>
    <rPh sb="0" eb="4">
      <t>ウンカイネンゲツ</t>
    </rPh>
    <phoneticPr fontId="2"/>
  </si>
  <si>
    <t>実需給年度前</t>
    <rPh sb="0" eb="3">
      <t>ジツジュキュウ</t>
    </rPh>
    <rPh sb="3" eb="5">
      <t>ネンド</t>
    </rPh>
    <rPh sb="5" eb="6">
      <t>マエ</t>
    </rPh>
    <phoneticPr fontId="2"/>
  </si>
  <si>
    <t>・設備容量については、電源等情報(詳細情報)に登録した「設備容量」を応札単位ごとに合計した値を記載してください。</t>
    <phoneticPr fontId="2"/>
  </si>
  <si>
    <t>各月の上池容量または
蓄電容量
(期待容量算出用)</t>
    <rPh sb="0" eb="2">
      <t>カクツキ</t>
    </rPh>
    <rPh sb="3" eb="4">
      <t>ウワ</t>
    </rPh>
    <rPh sb="4" eb="5">
      <t>イケ</t>
    </rPh>
    <rPh sb="5" eb="7">
      <t>ヨウリョウ</t>
    </rPh>
    <rPh sb="11" eb="13">
      <t>チクデン</t>
    </rPh>
    <rPh sb="13" eb="15">
      <t>ヨウリョウ</t>
    </rPh>
    <rPh sb="17" eb="19">
      <t>キタイ</t>
    </rPh>
    <rPh sb="19" eb="21">
      <t>ヨウリョウ</t>
    </rPh>
    <rPh sb="21" eb="23">
      <t>サンシュツ</t>
    </rPh>
    <rPh sb="23" eb="24">
      <t>ヨウ</t>
    </rPh>
    <phoneticPr fontId="2"/>
  </si>
  <si>
    <t>各月の上池容量または
蓄電容量
(応札容量算出用)</t>
    <rPh sb="0" eb="2">
      <t>カクツキ</t>
    </rPh>
    <rPh sb="3" eb="4">
      <t>ウワ</t>
    </rPh>
    <rPh sb="4" eb="5">
      <t>イケ</t>
    </rPh>
    <rPh sb="5" eb="7">
      <t>ヨウリョウ</t>
    </rPh>
    <rPh sb="11" eb="13">
      <t>チクデン</t>
    </rPh>
    <rPh sb="13" eb="15">
      <t>ヨウリョウ</t>
    </rPh>
    <rPh sb="17" eb="19">
      <t>オウサツ</t>
    </rPh>
    <rPh sb="19" eb="21">
      <t>ヨウリョウ</t>
    </rPh>
    <rPh sb="21" eb="23">
      <t>サンシュツ</t>
    </rPh>
    <rPh sb="23" eb="24">
      <t>ヨウ</t>
    </rPh>
    <phoneticPr fontId="2"/>
  </si>
  <si>
    <t>・設備容量については、電源等情報(詳細情報)に登録した「設備容量」を応札単位ごとに合計した値を記載してください。</t>
  </si>
  <si>
    <t>各月の送電可能電力</t>
    <rPh sb="0" eb="2">
      <t>カクツキ</t>
    </rPh>
    <rPh sb="3" eb="5">
      <t>ソウデン</t>
    </rPh>
    <rPh sb="5" eb="7">
      <t>カノウ</t>
    </rPh>
    <rPh sb="7" eb="9">
      <t>デンリョク</t>
    </rPh>
    <phoneticPr fontId="2"/>
  </si>
  <si>
    <t>・各月の運転継続時間(応札容量算出用)については、ダム、蓄電池もしくは長期エネルギー貯蔵システムの運用リスク（劣化に伴う容量低下、充放電時における制約を含む）を踏まえ、</t>
    <phoneticPr fontId="2"/>
  </si>
  <si>
    <t>・各月の運転継続時間(期待容量算出用)については、各月の上池容量または蓄電容量(期待容量算出用)の範囲内で最大出力で発電した場合に</t>
    <rPh sb="35" eb="37">
      <t>チクデン</t>
    </rPh>
    <rPh sb="37" eb="39">
      <t>ヨウリョウ</t>
    </rPh>
    <phoneticPr fontId="2"/>
  </si>
  <si>
    <r>
      <t>※ただし、その際には</t>
    </r>
    <r>
      <rPr>
        <u/>
        <sz val="11"/>
        <color theme="1"/>
        <rFont val="Meiryo UI"/>
        <family val="3"/>
        <charset val="128"/>
      </rPr>
      <t>各月の上池容量または蓄電容量(応札容量算出用)が、同月の各月の上池容量(期待容量算出用)以下</t>
    </r>
    <r>
      <rPr>
        <sz val="11"/>
        <color theme="1"/>
        <rFont val="Meiryo UI"/>
        <family val="3"/>
        <charset val="128"/>
      </rPr>
      <t>となるようにする必要があります。</t>
    </r>
    <rPh sb="7" eb="8">
      <t>サイ</t>
    </rPh>
    <rPh sb="15" eb="17">
      <t>ヨウリョウ</t>
    </rPh>
    <rPh sb="20" eb="22">
      <t>チクデン</t>
    </rPh>
    <rPh sb="22" eb="24">
      <t>ヨウリョウ</t>
    </rPh>
    <rPh sb="64" eb="66">
      <t>ヒツヨウ</t>
    </rPh>
    <phoneticPr fontId="2"/>
  </si>
  <si>
    <t>・各月の送電可能電力については、設備容量から各月の所内消費電力、大気温及びダム水位低下等の影響による能力減分を差し引いた値を記載してください。</t>
    <phoneticPr fontId="2"/>
  </si>
  <si>
    <t>※ブラックスタートの必要容量は、各月の送電可能電力および各月の運転継続時間(期待容量算出用)から差し引いてください。</t>
    <rPh sb="10" eb="14">
      <t>ヒツヨウヨウリョウ</t>
    </rPh>
    <rPh sb="48" eb="49">
      <t>サ</t>
    </rPh>
    <rPh sb="50" eb="51">
      <t>ヒ</t>
    </rPh>
    <phoneticPr fontId="2"/>
  </si>
  <si>
    <t>・各月の管理容量については、ダムもしくは蓄電池運用のリスク（劣化に伴う容量低下、充放電時における制約を含む）を踏まえ、同月の各月の送電可能電力を上限に任意に記載してください。</t>
    <rPh sb="68" eb="72">
      <t>ジュウホウデンジガワセイヤクホウデン</t>
    </rPh>
    <phoneticPr fontId="2"/>
  </si>
  <si>
    <t>・運開年月について、月初からでなく、2日目以降から運開する場合は、翌月を入力ください。なお、対象実需給年度前に運開するものは、「実需給年度前」を入力ください。</t>
    <rPh sb="1" eb="5">
      <t>ウンカイネンゲツ</t>
    </rPh>
    <rPh sb="10" eb="12">
      <t>ゲッショ</t>
    </rPh>
    <rPh sb="21" eb="23">
      <t>イコウ</t>
    </rPh>
    <rPh sb="25" eb="27">
      <t>ウンカイ</t>
    </rPh>
    <rPh sb="29" eb="31">
      <t>バアイ</t>
    </rPh>
    <rPh sb="33" eb="35">
      <t>ヨクゲツ</t>
    </rPh>
    <rPh sb="36" eb="38">
      <t>ニュウリョク</t>
    </rPh>
    <phoneticPr fontId="2"/>
  </si>
  <si>
    <t>・運開年月については、電源等情報に登録したものを入力ください。電源等情報にて運開年月が異なるユニットを複数枝番登録した場合は、最初の運開年月を入力ください。</t>
    <rPh sb="1" eb="5">
      <t>ウンカイネンゲツ</t>
    </rPh>
    <rPh sb="11" eb="14">
      <t>デンゲントウ</t>
    </rPh>
    <rPh sb="14" eb="16">
      <t>ジョウホウ</t>
    </rPh>
    <rPh sb="17" eb="19">
      <t>トウロク</t>
    </rPh>
    <rPh sb="24" eb="26">
      <t>ニュウリョク</t>
    </rPh>
    <rPh sb="31" eb="34">
      <t>デンゲントウ</t>
    </rPh>
    <rPh sb="34" eb="36">
      <t>ジョウホウ</t>
    </rPh>
    <rPh sb="38" eb="42">
      <t>ウンカイネンゲツ</t>
    </rPh>
    <rPh sb="43" eb="44">
      <t>コト</t>
    </rPh>
    <rPh sb="51" eb="55">
      <t>フクスウエダバン</t>
    </rPh>
    <rPh sb="55" eb="57">
      <t>トウロク</t>
    </rPh>
    <rPh sb="59" eb="61">
      <t>バアイ</t>
    </rPh>
    <rPh sb="63" eb="65">
      <t>サイショ</t>
    </rPh>
    <rPh sb="66" eb="68">
      <t>ウンカイ</t>
    </rPh>
    <rPh sb="68" eb="70">
      <t>ネンゲツ</t>
    </rPh>
    <rPh sb="71" eb="73">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</si>
</sst>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_);[Red]\(#,##0\)"/>
    <numFmt numFmtId="178" formatCode="0.0%"/>
    <numFmt numFmtId="179" formatCode="0.0&quot;ヶ月&quot;"/>
    <numFmt numFmtId="180" formatCode="0.000&quot;ヶ月&quot;"/>
    <numFmt numFmtId="181" formatCode="0&quot;h&quot;"/>
    <numFmt numFmtId="182" formatCode="0_ "/>
    <numFmt numFmtId="183" formatCode="#,##0.00000_ "/>
    <numFmt numFmtId="184" formatCode="0&quot;月&quot;"/>
    <numFmt numFmtId="185" formatCode="#,##0.000_ "/>
    <numFmt numFmtId="186" formatCode="0000000000"/>
    <numFmt numFmtId="187" formatCode="#,##0.0_ "/>
    <numFmt numFmtId="188" formatCode="0.000000"/>
    <numFmt numFmtId="189" formatCode="yyyy&quot;年&quot;m&quot;月&quot;;@"/>
    <numFmt numFmtId="190" formatCode="m&quot;月&quot;"/>
  </numFmts>
  <fonts count="26">
    <font>
      <sz val="11"/>
      <color theme="1"/>
      <name val="ＭＳ Ｐゴシック"/>
      <family val="2"/>
      <scheme val="minor"/>
    </font>
    <font>
      <sz val="11"/>
      <color theme="1"/>
      <name val="Meiryo UI"/>
      <family val="3"/>
      <charset val="128"/>
    </font>
    <font>
      <sz val="6"/>
      <name val="ＭＳ Ｐゴシック"/>
      <family val="3"/>
      <charset val="128"/>
      <scheme val="minor"/>
    </font>
    <font>
      <sz val="12"/>
      <color theme="1"/>
      <name val="Meiryo UI"/>
      <family val="3"/>
      <charset val="128"/>
    </font>
    <font>
      <sz val="10"/>
      <color theme="1"/>
      <name val="Meiryo UI"/>
      <family val="3"/>
      <charset val="128"/>
    </font>
    <font>
      <sz val="6"/>
      <name val="ＭＳ Ｐゴシック"/>
      <family val="2"/>
      <charset val="128"/>
      <scheme val="minor"/>
    </font>
    <font>
      <sz val="11"/>
      <color rgb="FFFF0000"/>
      <name val="Meiryo UI"/>
      <family val="3"/>
      <charset val="128"/>
    </font>
    <font>
      <sz val="11"/>
      <name val="Meiryo UI"/>
      <family val="3"/>
      <charset val="128"/>
    </font>
    <font>
      <sz val="11"/>
      <color theme="0"/>
      <name val="Meiryo UI"/>
      <family val="3"/>
      <charset val="128"/>
    </font>
    <font>
      <u/>
      <sz val="11"/>
      <name val="Meiryo UI"/>
      <family val="3"/>
      <charset val="128"/>
    </font>
    <font>
      <b/>
      <sz val="11"/>
      <color rgb="FFFF0000"/>
      <name val="Meiryo UI"/>
      <family val="3"/>
      <charset val="128"/>
    </font>
    <font>
      <b/>
      <sz val="11"/>
      <color theme="1"/>
      <name val="Meiryo UI"/>
      <family val="3"/>
      <charset val="128"/>
    </font>
    <font>
      <sz val="11"/>
      <color theme="1"/>
      <name val="ＭＳ Ｐゴシック"/>
      <family val="2"/>
      <charset val="128"/>
    </font>
    <font>
      <u/>
      <sz val="11"/>
      <color theme="10"/>
      <name val="ＭＳ Ｐゴシック"/>
      <family val="2"/>
      <charset val="128"/>
    </font>
    <font>
      <u/>
      <sz val="11"/>
      <color theme="10"/>
      <name val="ＭＳ Ｐゴシック"/>
      <family val="2"/>
      <scheme val="minor"/>
    </font>
    <font>
      <sz val="11"/>
      <color indexed="81"/>
      <name val="Meiryo UI"/>
      <family val="3"/>
      <charset val="128"/>
    </font>
    <font>
      <sz val="9"/>
      <color indexed="81"/>
      <name val="Meiryo UI"/>
      <family val="3"/>
      <charset val="128"/>
    </font>
    <font>
      <u/>
      <sz val="11"/>
      <color theme="1"/>
      <name val="Meiryo UI"/>
      <family val="3"/>
      <charset val="128"/>
    </font>
    <font>
      <b/>
      <sz val="12"/>
      <color rgb="FFFF0000"/>
      <name val="Meiryo UI"/>
      <family val="3"/>
      <charset val="128"/>
    </font>
    <font>
      <sz val="11"/>
      <color theme="1"/>
      <name val="ＭＳ Ｐゴシック"/>
      <family val="2"/>
      <scheme val="minor"/>
    </font>
    <font>
      <sz val="12"/>
      <color theme="0"/>
      <name val="Meiryo UI"/>
      <family val="3"/>
      <charset val="128"/>
    </font>
    <font>
      <b/>
      <sz val="11"/>
      <color indexed="81"/>
      <name val="Meiryo UI"/>
      <family val="3"/>
      <charset val="128"/>
    </font>
    <font>
      <b/>
      <sz val="9"/>
      <color indexed="81"/>
      <name val="ＭＳ Ｐゴシック"/>
      <family val="3"/>
      <charset val="128"/>
    </font>
    <font>
      <sz val="9"/>
      <color indexed="81"/>
      <name val="ＭＳ Ｐゴシック"/>
      <family val="3"/>
      <charset val="128"/>
    </font>
    <font>
      <sz val="9"/>
      <color indexed="81"/>
      <name val="MS P ゴシック"/>
      <family val="2"/>
    </font>
    <font>
      <b/>
      <u/>
      <sz val="11"/>
      <color indexed="81"/>
      <name val="Meiryo UI"/>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
      <patternFill patternType="solid">
        <fgColor rgb="FFFFFF66"/>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diagonal/>
    </border>
    <border>
      <left style="thin">
        <color theme="1"/>
      </left>
      <right style="thin">
        <color theme="1" tint="0.499984740745262"/>
      </right>
      <top style="thin">
        <color theme="1"/>
      </top>
      <bottom style="thin">
        <color theme="1" tint="0.499984740745262"/>
      </bottom>
      <diagonal/>
    </border>
    <border>
      <left style="thin">
        <color theme="1" tint="0.499984740745262"/>
      </left>
      <right style="thin">
        <color theme="1" tint="0.499984740745262"/>
      </right>
      <top style="thin">
        <color theme="1"/>
      </top>
      <bottom style="thin">
        <color theme="1" tint="0.499984740745262"/>
      </bottom>
      <diagonal/>
    </border>
    <border>
      <left style="thin">
        <color theme="1" tint="0.499984740745262"/>
      </left>
      <right style="thin">
        <color theme="1"/>
      </right>
      <top style="thin">
        <color theme="1"/>
      </top>
      <bottom style="thin">
        <color theme="1" tint="0.499984740745262"/>
      </bottom>
      <diagonal/>
    </border>
    <border>
      <left style="thin">
        <color theme="1"/>
      </left>
      <right style="thin">
        <color theme="1" tint="0.499984740745262"/>
      </right>
      <top style="thin">
        <color theme="1" tint="0.499984740745262"/>
      </top>
      <bottom style="thin">
        <color theme="1" tint="0.499984740745262"/>
      </bottom>
      <diagonal/>
    </border>
    <border>
      <left style="thin">
        <color theme="1" tint="0.499984740745262"/>
      </left>
      <right style="thin">
        <color theme="1"/>
      </right>
      <top style="thin">
        <color theme="1" tint="0.499984740745262"/>
      </top>
      <bottom style="thin">
        <color theme="1" tint="0.499984740745262"/>
      </bottom>
      <diagonal/>
    </border>
    <border>
      <left style="thin">
        <color theme="1"/>
      </left>
      <right style="thin">
        <color theme="1" tint="0.499984740745262"/>
      </right>
      <top style="thin">
        <color theme="1" tint="0.499984740745262"/>
      </top>
      <bottom style="thin">
        <color theme="1"/>
      </bottom>
      <diagonal/>
    </border>
    <border>
      <left style="thin">
        <color theme="1" tint="0.499984740745262"/>
      </left>
      <right style="thin">
        <color theme="1" tint="0.499984740745262"/>
      </right>
      <top style="thin">
        <color theme="1" tint="0.499984740745262"/>
      </top>
      <bottom style="thin">
        <color theme="1"/>
      </bottom>
      <diagonal/>
    </border>
    <border>
      <left style="thin">
        <color theme="1" tint="0.499984740745262"/>
      </left>
      <right style="thin">
        <color theme="1"/>
      </right>
      <top style="thin">
        <color theme="1" tint="0.499984740745262"/>
      </top>
      <bottom style="thin">
        <color theme="1"/>
      </bottom>
      <diagonal/>
    </border>
    <border>
      <left style="thin">
        <color indexed="64"/>
      </left>
      <right style="thin">
        <color indexed="64"/>
      </right>
      <top/>
      <bottom style="thin">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bottom/>
      <diagonal/>
    </border>
    <border>
      <left style="thick">
        <color rgb="FFFF0000"/>
      </left>
      <right style="thick">
        <color rgb="FFFF0000"/>
      </right>
      <top style="thick">
        <color rgb="FFFF0000"/>
      </top>
      <bottom style="thick">
        <color rgb="FFFF0000"/>
      </bottom>
      <diagonal/>
    </border>
    <border>
      <left style="thick">
        <color rgb="FFFF0000"/>
      </left>
      <right style="thin">
        <color theme="1" tint="0.249977111117893"/>
      </right>
      <top style="thick">
        <color rgb="FFFF0000"/>
      </top>
      <bottom style="thin">
        <color theme="1" tint="0.249977111117893"/>
      </bottom>
      <diagonal/>
    </border>
    <border>
      <left style="thin">
        <color theme="1" tint="0.249977111117893"/>
      </left>
      <right style="thin">
        <color theme="1" tint="0.249977111117893"/>
      </right>
      <top style="thick">
        <color rgb="FFFF0000"/>
      </top>
      <bottom style="thin">
        <color theme="1" tint="0.249977111117893"/>
      </bottom>
      <diagonal/>
    </border>
    <border>
      <left style="thin">
        <color theme="1" tint="0.249977111117893"/>
      </left>
      <right style="thick">
        <color rgb="FFFF0000"/>
      </right>
      <top style="thick">
        <color rgb="FFFF0000"/>
      </top>
      <bottom style="thin">
        <color theme="1" tint="0.249977111117893"/>
      </bottom>
      <diagonal/>
    </border>
    <border>
      <left style="thick">
        <color rgb="FFFF0000"/>
      </left>
      <right style="thin">
        <color theme="1" tint="0.249977111117893"/>
      </right>
      <top style="thin">
        <color theme="1" tint="0.249977111117893"/>
      </top>
      <bottom style="thin">
        <color theme="1" tint="0.249977111117893"/>
      </bottom>
      <diagonal/>
    </border>
    <border>
      <left style="thin">
        <color theme="1" tint="0.249977111117893"/>
      </left>
      <right style="thick">
        <color rgb="FFFF0000"/>
      </right>
      <top style="thin">
        <color theme="1" tint="0.249977111117893"/>
      </top>
      <bottom style="thin">
        <color theme="1" tint="0.249977111117893"/>
      </bottom>
      <diagonal/>
    </border>
    <border>
      <left style="thick">
        <color rgb="FFFF0000"/>
      </left>
      <right style="thin">
        <color theme="1" tint="0.249977111117893"/>
      </right>
      <top style="thin">
        <color theme="1" tint="0.249977111117893"/>
      </top>
      <bottom style="thick">
        <color rgb="FFFF0000"/>
      </bottom>
      <diagonal/>
    </border>
    <border>
      <left style="thin">
        <color theme="1" tint="0.249977111117893"/>
      </left>
      <right style="thin">
        <color theme="1" tint="0.249977111117893"/>
      </right>
      <top style="thin">
        <color theme="1" tint="0.249977111117893"/>
      </top>
      <bottom style="thick">
        <color rgb="FFFF0000"/>
      </bottom>
      <diagonal/>
    </border>
    <border>
      <left style="thin">
        <color theme="1" tint="0.249977111117893"/>
      </left>
      <right style="thick">
        <color rgb="FFFF0000"/>
      </right>
      <top style="thin">
        <color theme="1" tint="0.249977111117893"/>
      </top>
      <bottom style="thick">
        <color rgb="FFFF0000"/>
      </bottom>
      <diagonal/>
    </border>
    <border>
      <left style="thin">
        <color theme="1" tint="0.249977111117893"/>
      </left>
      <right style="thin">
        <color theme="1" tint="0.249977111117893"/>
      </right>
      <top style="thin">
        <color theme="1" tint="0.249977111117893"/>
      </top>
      <bottom/>
      <diagonal/>
    </border>
  </borders>
  <cellStyleXfs count="5">
    <xf numFmtId="0" fontId="0" fillId="0" borderId="0"/>
    <xf numFmtId="0" fontId="12" fillId="0" borderId="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xf numFmtId="9" fontId="19" fillId="0" borderId="0" applyFont="0" applyFill="0" applyBorder="0" applyAlignment="0" applyProtection="0">
      <alignment vertical="center"/>
    </xf>
  </cellStyleXfs>
  <cellXfs count="130">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xf numFmtId="0" fontId="3" fillId="0" borderId="0" xfId="0" applyFont="1"/>
    <xf numFmtId="0" fontId="1" fillId="3" borderId="0" xfId="0" applyFont="1" applyFill="1"/>
    <xf numFmtId="0" fontId="6" fillId="0" borderId="0" xfId="0" applyFont="1"/>
    <xf numFmtId="0" fontId="1" fillId="0" borderId="0" xfId="0" applyFont="1" applyAlignment="1">
      <alignment horizontal="right" vertical="center"/>
    </xf>
    <xf numFmtId="0" fontId="1" fillId="0" borderId="5" xfId="0" applyFont="1" applyBorder="1" applyAlignment="1">
      <alignment horizontal="center" vertical="center"/>
    </xf>
    <xf numFmtId="177" fontId="1" fillId="0" borderId="0" xfId="0" applyNumberFormat="1" applyFont="1"/>
    <xf numFmtId="0" fontId="1" fillId="0" borderId="0" xfId="0" applyFont="1" applyAlignment="1">
      <alignment horizontal="right"/>
    </xf>
    <xf numFmtId="176" fontId="1" fillId="0" borderId="0" xfId="0" applyNumberFormat="1" applyFont="1"/>
    <xf numFmtId="0" fontId="1" fillId="0" borderId="1" xfId="0" applyFont="1" applyBorder="1" applyAlignment="1">
      <alignment horizontal="center" vertical="center"/>
    </xf>
    <xf numFmtId="176" fontId="3" fillId="0" borderId="0" xfId="0" applyNumberFormat="1" applyFont="1"/>
    <xf numFmtId="182" fontId="3" fillId="0" borderId="0" xfId="0" applyNumberFormat="1" applyFont="1"/>
    <xf numFmtId="183" fontId="1" fillId="0" borderId="0" xfId="0" applyNumberFormat="1" applyFont="1"/>
    <xf numFmtId="179" fontId="7" fillId="0" borderId="0" xfId="0" applyNumberFormat="1" applyFont="1"/>
    <xf numFmtId="0" fontId="3" fillId="0" borderId="0" xfId="0" applyFont="1" applyAlignment="1">
      <alignment horizontal="center" vertical="center"/>
    </xf>
    <xf numFmtId="0" fontId="1" fillId="0" borderId="0" xfId="0" applyFont="1" applyAlignment="1">
      <alignment vertical="center"/>
    </xf>
    <xf numFmtId="176" fontId="4" fillId="5" borderId="1" xfId="0" applyNumberFormat="1" applyFont="1" applyFill="1" applyBorder="1" applyAlignment="1" applyProtection="1">
      <alignment horizontal="center" vertical="center" shrinkToFit="1"/>
      <protection locked="0"/>
    </xf>
    <xf numFmtId="181" fontId="4" fillId="5" borderId="1" xfId="0" applyNumberFormat="1" applyFont="1" applyFill="1" applyBorder="1" applyAlignment="1" applyProtection="1">
      <alignment horizontal="center" vertical="center" shrinkToFit="1"/>
      <protection locked="0"/>
    </xf>
    <xf numFmtId="0" fontId="3" fillId="0" borderId="0" xfId="0" applyFont="1" applyAlignment="1" applyProtection="1">
      <alignment vertical="center"/>
      <protection locked="0"/>
    </xf>
    <xf numFmtId="178" fontId="4" fillId="0" borderId="1" xfId="0" applyNumberFormat="1" applyFont="1" applyBorder="1" applyAlignment="1" applyProtection="1">
      <alignment horizontal="center" vertical="center" shrinkToFit="1"/>
      <protection hidden="1"/>
    </xf>
    <xf numFmtId="0" fontId="7" fillId="0" borderId="0" xfId="0" applyFont="1"/>
    <xf numFmtId="0" fontId="1" fillId="2" borderId="1" xfId="0" applyFont="1" applyFill="1" applyBorder="1" applyAlignment="1">
      <alignment horizontal="center" vertical="center"/>
    </xf>
    <xf numFmtId="181" fontId="1" fillId="2" borderId="2" xfId="0" applyNumberFormat="1" applyFont="1" applyFill="1" applyBorder="1" applyAlignment="1">
      <alignment horizontal="center" vertical="center"/>
    </xf>
    <xf numFmtId="184" fontId="1" fillId="2" borderId="9" xfId="0" applyNumberFormat="1" applyFont="1" applyFill="1" applyBorder="1" applyAlignment="1">
      <alignment horizontal="center" vertical="center"/>
    </xf>
    <xf numFmtId="184" fontId="1" fillId="0" borderId="9" xfId="0" applyNumberFormat="1" applyFont="1" applyBorder="1" applyAlignment="1">
      <alignment horizontal="center" vertical="center"/>
    </xf>
    <xf numFmtId="181" fontId="1" fillId="0" borderId="2" xfId="0" applyNumberFormat="1" applyFont="1" applyBorder="1" applyAlignment="1">
      <alignment horizontal="center" vertical="center"/>
    </xf>
    <xf numFmtId="178" fontId="7" fillId="0" borderId="10" xfId="0" applyNumberFormat="1" applyFont="1" applyBorder="1"/>
    <xf numFmtId="178" fontId="3" fillId="0" borderId="0" xfId="0" applyNumberFormat="1" applyFont="1" applyAlignment="1" applyProtection="1">
      <alignment vertical="center"/>
      <protection locked="0"/>
    </xf>
    <xf numFmtId="182" fontId="1" fillId="0" borderId="0" xfId="0" applyNumberFormat="1" applyFont="1"/>
    <xf numFmtId="181" fontId="1" fillId="0" borderId="0" xfId="0" applyNumberFormat="1" applyFont="1"/>
    <xf numFmtId="0" fontId="3" fillId="5" borderId="0" xfId="0" applyFont="1" applyFill="1" applyAlignment="1">
      <alignment horizontal="centerContinuous"/>
    </xf>
    <xf numFmtId="0" fontId="3" fillId="6" borderId="0" xfId="0" applyFont="1" applyFill="1" applyAlignment="1">
      <alignment horizontal="centerContinuous"/>
    </xf>
    <xf numFmtId="0" fontId="8" fillId="4" borderId="0" xfId="0" applyFont="1" applyFill="1" applyAlignment="1">
      <alignment horizontal="center"/>
    </xf>
    <xf numFmtId="176" fontId="4" fillId="6" borderId="1" xfId="0" applyNumberFormat="1" applyFont="1" applyFill="1" applyBorder="1" applyAlignment="1" applyProtection="1">
      <alignment horizontal="center" vertical="center" shrinkToFit="1"/>
      <protection locked="0"/>
    </xf>
    <xf numFmtId="181" fontId="4" fillId="6" borderId="1" xfId="0" applyNumberFormat="1" applyFont="1" applyFill="1" applyBorder="1" applyAlignment="1" applyProtection="1">
      <alignment horizontal="center" vertical="center" shrinkToFit="1"/>
      <protection locked="0"/>
    </xf>
    <xf numFmtId="0" fontId="11" fillId="0" borderId="0" xfId="0" applyFont="1"/>
    <xf numFmtId="0" fontId="3" fillId="0" borderId="0" xfId="0" applyFont="1" applyAlignment="1">
      <alignment horizontal="left" vertical="center"/>
    </xf>
    <xf numFmtId="180" fontId="1" fillId="0" borderId="5" xfId="0" applyNumberFormat="1" applyFont="1" applyBorder="1" applyAlignment="1">
      <alignment horizontal="center" vertical="center"/>
    </xf>
    <xf numFmtId="185" fontId="1" fillId="0" borderId="0" xfId="0" applyNumberFormat="1" applyFont="1" applyAlignment="1">
      <alignment horizontal="center" vertical="center"/>
    </xf>
    <xf numFmtId="0" fontId="3" fillId="0" borderId="0" xfId="0" applyFont="1" applyAlignment="1">
      <alignment horizontal="left" vertical="top"/>
    </xf>
    <xf numFmtId="0" fontId="1" fillId="0" borderId="18" xfId="0" applyFont="1" applyBorder="1" applyAlignment="1">
      <alignment horizontal="center" vertical="center"/>
    </xf>
    <xf numFmtId="0" fontId="1" fillId="0" borderId="9" xfId="0" applyFont="1" applyBorder="1" applyAlignment="1">
      <alignment horizontal="center" vertical="center"/>
    </xf>
    <xf numFmtId="0" fontId="14" fillId="0" borderId="0" xfId="3"/>
    <xf numFmtId="178" fontId="1" fillId="0" borderId="19" xfId="0" applyNumberFormat="1" applyFont="1" applyBorder="1" applyAlignment="1">
      <alignment horizontal="center" vertical="center"/>
    </xf>
    <xf numFmtId="176" fontId="4" fillId="0" borderId="1" xfId="0" applyNumberFormat="1" applyFont="1" applyBorder="1" applyAlignment="1" applyProtection="1">
      <alignment horizontal="center" vertical="center" shrinkToFit="1"/>
      <protection hidden="1"/>
    </xf>
    <xf numFmtId="0" fontId="6" fillId="0" borderId="0" xfId="0" applyFont="1" applyProtection="1">
      <protection hidden="1"/>
    </xf>
    <xf numFmtId="0" fontId="8" fillId="0" borderId="0" xfId="0" applyFont="1" applyProtection="1">
      <protection hidden="1"/>
    </xf>
    <xf numFmtId="178" fontId="18" fillId="0" borderId="0" xfId="0" applyNumberFormat="1" applyFont="1" applyAlignment="1" applyProtection="1">
      <alignment vertical="center"/>
      <protection locked="0" hidden="1"/>
    </xf>
    <xf numFmtId="0" fontId="18" fillId="0" borderId="0" xfId="0" applyFont="1" applyProtection="1">
      <protection hidden="1"/>
    </xf>
    <xf numFmtId="0" fontId="6" fillId="0" borderId="0" xfId="0" applyFont="1" applyAlignment="1" applyProtection="1">
      <alignment vertical="center"/>
      <protection hidden="1"/>
    </xf>
    <xf numFmtId="176" fontId="1" fillId="7" borderId="6" xfId="0" applyNumberFormat="1" applyFont="1" applyFill="1" applyBorder="1" applyAlignment="1">
      <alignment horizontal="center" vertical="center" shrinkToFit="1"/>
    </xf>
    <xf numFmtId="185" fontId="1" fillId="8" borderId="5" xfId="0" applyNumberFormat="1" applyFont="1" applyFill="1" applyBorder="1" applyAlignment="1">
      <alignment horizontal="center" vertical="center"/>
    </xf>
    <xf numFmtId="176" fontId="1" fillId="9" borderId="5" xfId="0" applyNumberFormat="1" applyFont="1" applyFill="1" applyBorder="1" applyAlignment="1">
      <alignment horizontal="center" vertical="center"/>
    </xf>
    <xf numFmtId="176" fontId="1" fillId="10" borderId="5" xfId="0" applyNumberFormat="1" applyFont="1" applyFill="1" applyBorder="1" applyAlignment="1">
      <alignment horizontal="center" vertical="center"/>
    </xf>
    <xf numFmtId="185" fontId="1" fillId="10" borderId="5" xfId="0" applyNumberFormat="1" applyFont="1" applyFill="1" applyBorder="1" applyAlignment="1">
      <alignment horizontal="center" vertical="center"/>
    </xf>
    <xf numFmtId="176" fontId="7" fillId="10" borderId="5" xfId="0" applyNumberFormat="1" applyFont="1" applyFill="1" applyBorder="1" applyAlignment="1">
      <alignment horizontal="center" vertical="center"/>
    </xf>
    <xf numFmtId="177" fontId="7" fillId="10" borderId="5" xfId="0" applyNumberFormat="1" applyFont="1" applyFill="1" applyBorder="1"/>
    <xf numFmtId="0" fontId="3" fillId="0" borderId="0" xfId="0" applyFont="1" applyAlignment="1">
      <alignment vertical="center"/>
    </xf>
    <xf numFmtId="9" fontId="1" fillId="0" borderId="0" xfId="4" applyFont="1" applyAlignment="1"/>
    <xf numFmtId="0" fontId="20" fillId="0" borderId="0" xfId="0" applyFont="1" applyAlignment="1" applyProtection="1">
      <alignment horizontal="center" vertical="center"/>
      <protection locked="0" hidden="1"/>
    </xf>
    <xf numFmtId="178" fontId="6" fillId="3" borderId="10" xfId="0" applyNumberFormat="1" applyFont="1" applyFill="1" applyBorder="1" applyAlignment="1">
      <alignment horizontal="center" vertical="center"/>
    </xf>
    <xf numFmtId="178" fontId="6" fillId="3" borderId="11" xfId="0" applyNumberFormat="1" applyFont="1" applyFill="1" applyBorder="1" applyAlignment="1">
      <alignment horizontal="center" vertical="center"/>
    </xf>
    <xf numFmtId="178" fontId="6" fillId="3" borderId="12" xfId="0" applyNumberFormat="1" applyFont="1" applyFill="1" applyBorder="1" applyAlignment="1">
      <alignment horizontal="center" vertical="center"/>
    </xf>
    <xf numFmtId="178" fontId="6" fillId="3" borderId="13" xfId="0" applyNumberFormat="1" applyFont="1" applyFill="1" applyBorder="1" applyAlignment="1">
      <alignment horizontal="center" vertical="center"/>
    </xf>
    <xf numFmtId="178" fontId="6" fillId="3" borderId="8" xfId="0" applyNumberFormat="1" applyFont="1" applyFill="1" applyBorder="1" applyAlignment="1">
      <alignment horizontal="center" vertical="center"/>
    </xf>
    <xf numFmtId="178" fontId="6" fillId="3" borderId="14" xfId="0" applyNumberFormat="1" applyFont="1" applyFill="1" applyBorder="1" applyAlignment="1">
      <alignment horizontal="center" vertical="center"/>
    </xf>
    <xf numFmtId="178" fontId="6" fillId="3" borderId="15" xfId="0" applyNumberFormat="1" applyFont="1" applyFill="1" applyBorder="1" applyAlignment="1">
      <alignment horizontal="center" vertical="center"/>
    </xf>
    <xf numFmtId="178" fontId="6" fillId="3" borderId="16" xfId="0" applyNumberFormat="1" applyFont="1" applyFill="1" applyBorder="1" applyAlignment="1">
      <alignment horizontal="center" vertical="center"/>
    </xf>
    <xf numFmtId="178" fontId="6" fillId="3" borderId="17" xfId="0" applyNumberFormat="1" applyFont="1" applyFill="1" applyBorder="1" applyAlignment="1">
      <alignment horizontal="center" vertical="center"/>
    </xf>
    <xf numFmtId="176" fontId="6" fillId="3" borderId="22" xfId="0" applyNumberFormat="1" applyFont="1" applyFill="1" applyBorder="1" applyAlignment="1">
      <alignment horizontal="center" vertical="center"/>
    </xf>
    <xf numFmtId="176" fontId="6" fillId="3" borderId="23" xfId="0" applyNumberFormat="1" applyFont="1" applyFill="1" applyBorder="1" applyAlignment="1">
      <alignment horizontal="center" vertical="center"/>
    </xf>
    <xf numFmtId="176" fontId="6" fillId="3" borderId="24" xfId="0" applyNumberFormat="1" applyFont="1" applyFill="1" applyBorder="1" applyAlignment="1">
      <alignment horizontal="center" vertical="center"/>
    </xf>
    <xf numFmtId="176" fontId="6" fillId="3" borderId="25" xfId="0" applyNumberFormat="1" applyFont="1" applyFill="1" applyBorder="1" applyAlignment="1">
      <alignment horizontal="center" vertical="center"/>
    </xf>
    <xf numFmtId="176" fontId="6" fillId="3" borderId="5" xfId="0" applyNumberFormat="1" applyFont="1" applyFill="1" applyBorder="1" applyAlignment="1">
      <alignment horizontal="center" vertical="center"/>
    </xf>
    <xf numFmtId="176" fontId="6" fillId="3" borderId="26" xfId="0" applyNumberFormat="1" applyFont="1" applyFill="1" applyBorder="1" applyAlignment="1">
      <alignment horizontal="center" vertical="center"/>
    </xf>
    <xf numFmtId="176" fontId="6" fillId="3" borderId="27" xfId="0" applyNumberFormat="1" applyFont="1" applyFill="1" applyBorder="1" applyAlignment="1">
      <alignment horizontal="center" vertical="center"/>
    </xf>
    <xf numFmtId="176" fontId="6" fillId="3" borderId="28" xfId="0" applyNumberFormat="1" applyFont="1" applyFill="1" applyBorder="1" applyAlignment="1">
      <alignment horizontal="center" vertical="center"/>
    </xf>
    <xf numFmtId="176" fontId="6" fillId="3" borderId="29" xfId="0" applyNumberFormat="1" applyFont="1" applyFill="1" applyBorder="1" applyAlignment="1">
      <alignment horizontal="center" vertical="center"/>
    </xf>
    <xf numFmtId="177" fontId="6" fillId="3" borderId="21" xfId="0" applyNumberFormat="1" applyFont="1" applyFill="1" applyBorder="1"/>
    <xf numFmtId="179" fontId="6" fillId="3" borderId="0" xfId="0" applyNumberFormat="1" applyFont="1" applyFill="1" applyAlignment="1">
      <alignment horizontal="center" vertical="center"/>
    </xf>
    <xf numFmtId="0" fontId="1" fillId="0" borderId="0" xfId="0" applyFont="1" applyAlignment="1">
      <alignment horizontal="left" vertical="center"/>
    </xf>
    <xf numFmtId="178" fontId="6" fillId="3" borderId="0" xfId="0" applyNumberFormat="1" applyFont="1" applyFill="1" applyAlignment="1">
      <alignment vertical="center"/>
    </xf>
    <xf numFmtId="176" fontId="6" fillId="3" borderId="30" xfId="0" applyNumberFormat="1" applyFont="1" applyFill="1" applyBorder="1" applyAlignment="1">
      <alignment horizontal="center" vertical="center"/>
    </xf>
    <xf numFmtId="176" fontId="1" fillId="0" borderId="1" xfId="0" applyNumberFormat="1" applyFont="1" applyBorder="1"/>
    <xf numFmtId="176" fontId="1" fillId="0" borderId="5"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 fillId="0" borderId="0" xfId="0" applyNumberFormat="1" applyFont="1" applyAlignment="1">
      <alignment horizontal="center" vertical="center"/>
    </xf>
    <xf numFmtId="187" fontId="1" fillId="0" borderId="0" xfId="0" applyNumberFormat="1" applyFont="1"/>
    <xf numFmtId="188" fontId="1" fillId="0" borderId="0" xfId="0" applyNumberFormat="1" applyFont="1"/>
    <xf numFmtId="189" fontId="1" fillId="0" borderId="0" xfId="0" applyNumberFormat="1" applyFont="1"/>
    <xf numFmtId="176" fontId="4" fillId="0" borderId="1" xfId="0" applyNumberFormat="1" applyFont="1" applyBorder="1" applyAlignment="1">
      <alignment horizontal="center" vertical="center" shrinkToFit="1"/>
    </xf>
    <xf numFmtId="190"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76" fontId="1" fillId="0" borderId="2" xfId="0" applyNumberFormat="1" applyFont="1" applyBorder="1" applyAlignment="1" applyProtection="1">
      <alignment horizontal="center" vertical="center"/>
      <protection hidden="1"/>
    </xf>
    <xf numFmtId="176" fontId="1" fillId="0" borderId="4" xfId="0" applyNumberFormat="1" applyFont="1" applyBorder="1" applyAlignment="1" applyProtection="1">
      <alignment horizontal="center" vertical="center"/>
      <protection hidden="1"/>
    </xf>
    <xf numFmtId="176" fontId="1" fillId="0" borderId="3" xfId="0" applyNumberFormat="1" applyFont="1" applyBorder="1" applyAlignment="1" applyProtection="1">
      <alignment horizontal="center" vertical="center"/>
      <protection hidden="1"/>
    </xf>
    <xf numFmtId="0" fontId="1" fillId="0" borderId="1" xfId="0" applyFont="1" applyBorder="1" applyAlignment="1">
      <alignment horizontal="center" vertical="center"/>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176" fontId="1" fillId="5" borderId="2" xfId="0" applyNumberFormat="1" applyFont="1" applyFill="1" applyBorder="1" applyAlignment="1" applyProtection="1">
      <alignment horizontal="center" vertical="center"/>
      <protection locked="0"/>
    </xf>
    <xf numFmtId="176" fontId="1" fillId="5" borderId="4" xfId="0" applyNumberFormat="1" applyFont="1" applyFill="1" applyBorder="1" applyAlignment="1" applyProtection="1">
      <alignment horizontal="center" vertical="center"/>
      <protection locked="0"/>
    </xf>
    <xf numFmtId="176" fontId="1" fillId="5" borderId="3" xfId="0" applyNumberFormat="1" applyFont="1" applyFill="1" applyBorder="1" applyAlignment="1" applyProtection="1">
      <alignment horizontal="center" vertical="center"/>
      <protection locked="0"/>
    </xf>
    <xf numFmtId="189" fontId="1" fillId="5" borderId="2" xfId="0" applyNumberFormat="1" applyFont="1" applyFill="1" applyBorder="1" applyAlignment="1" applyProtection="1">
      <alignment horizontal="center" vertical="center"/>
      <protection locked="0" hidden="1"/>
    </xf>
    <xf numFmtId="189" fontId="1" fillId="5" borderId="4" xfId="0" applyNumberFormat="1" applyFont="1" applyFill="1" applyBorder="1" applyAlignment="1" applyProtection="1">
      <alignment horizontal="center" vertical="center"/>
      <protection locked="0" hidden="1"/>
    </xf>
    <xf numFmtId="189" fontId="1" fillId="5" borderId="3" xfId="0" applyNumberFormat="1" applyFont="1" applyFill="1" applyBorder="1" applyAlignment="1" applyProtection="1">
      <alignment horizontal="center" vertical="center"/>
      <protection locked="0" hidden="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5" borderId="7" xfId="0" applyFont="1" applyFill="1" applyBorder="1" applyAlignment="1" applyProtection="1">
      <alignment horizontal="right" vertical="center"/>
      <protection locked="0"/>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20" xfId="0" applyFont="1" applyBorder="1" applyAlignment="1">
      <alignment horizontal="center"/>
    </xf>
    <xf numFmtId="0" fontId="3" fillId="0" borderId="0" xfId="0" applyFont="1" applyAlignment="1">
      <alignment horizontal="center"/>
    </xf>
    <xf numFmtId="186" fontId="1" fillId="5" borderId="2" xfId="0" quotePrefix="1" applyNumberFormat="1" applyFont="1" applyFill="1" applyBorder="1" applyAlignment="1" applyProtection="1">
      <alignment horizontal="center" vertical="center"/>
      <protection locked="0"/>
    </xf>
    <xf numFmtId="186" fontId="1" fillId="5" borderId="4" xfId="0" quotePrefix="1" applyNumberFormat="1" applyFont="1" applyFill="1" applyBorder="1" applyAlignment="1" applyProtection="1">
      <alignment horizontal="center" vertical="center"/>
      <protection locked="0"/>
    </xf>
    <xf numFmtId="186" fontId="1" fillId="5" borderId="3" xfId="0" quotePrefix="1" applyNumberFormat="1" applyFont="1" applyFill="1" applyBorder="1" applyAlignment="1" applyProtection="1">
      <alignment horizontal="center" vertical="center"/>
      <protection locked="0"/>
    </xf>
    <xf numFmtId="0" fontId="1"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 fillId="5" borderId="2" xfId="0" applyFont="1" applyFill="1" applyBorder="1" applyAlignment="1" applyProtection="1">
      <alignment horizontal="center" vertical="center"/>
      <protection locked="0" hidden="1"/>
    </xf>
    <xf numFmtId="0" fontId="1" fillId="5" borderId="4" xfId="0" applyFont="1" applyFill="1" applyBorder="1" applyAlignment="1" applyProtection="1">
      <alignment horizontal="center" vertical="center"/>
      <protection locked="0" hidden="1"/>
    </xf>
    <xf numFmtId="0" fontId="1" fillId="5" borderId="3" xfId="0" applyFont="1" applyFill="1" applyBorder="1" applyAlignment="1" applyProtection="1">
      <alignment horizontal="center" vertical="center"/>
      <protection locked="0" hidden="1"/>
    </xf>
    <xf numFmtId="186" fontId="1" fillId="5" borderId="4" xfId="0" applyNumberFormat="1" applyFont="1" applyFill="1" applyBorder="1" applyAlignment="1" applyProtection="1">
      <alignment horizontal="center" vertical="center"/>
      <protection locked="0"/>
    </xf>
    <xf numFmtId="186" fontId="1" fillId="5" borderId="3" xfId="0" applyNumberFormat="1" applyFont="1" applyFill="1" applyBorder="1" applyAlignment="1" applyProtection="1">
      <alignment horizontal="center" vertical="center"/>
      <protection locked="0"/>
    </xf>
  </cellXfs>
  <cellStyles count="5">
    <cellStyle name="パーセント" xfId="4" builtinId="5"/>
    <cellStyle name="ハイパーリンク" xfId="3" builtinId="8"/>
    <cellStyle name="ハイパーリンク 2" xfId="2" xr:uid="{00000000-0005-0000-0000-000000000000}"/>
    <cellStyle name="標準" xfId="0" builtinId="0"/>
    <cellStyle name="標準 2" xfId="1" xr:uid="{00000000-0005-0000-0000-000002000000}"/>
  </cellStyles>
  <dxfs count="9">
    <dxf>
      <font>
        <color theme="0"/>
      </font>
      <fill>
        <patternFill>
          <bgColor rgb="FFFF0000"/>
        </patternFill>
      </fill>
    </dxf>
    <dxf>
      <font>
        <color theme="0"/>
      </font>
      <fill>
        <patternFill>
          <bgColor rgb="FFFF0000"/>
        </patternFill>
      </fill>
    </dxf>
    <dxf>
      <font>
        <color theme="0"/>
      </font>
      <fill>
        <patternFill>
          <fgColor rgb="FFFF0000"/>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Medium9"/>
  <colors>
    <mruColors>
      <color rgb="FFFFFFCC"/>
      <color rgb="FF0000FF"/>
      <color rgb="FFCC00CC"/>
      <color rgb="FFFFFF66"/>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fmlaLink="$A$3" lockText="1" noThreeD="1"/>
</file>

<file path=xl/drawings/drawing1.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15</xdr:col>
      <xdr:colOff>762000</xdr:colOff>
      <xdr:row>12</xdr:row>
      <xdr:rowOff>33618</xdr:rowOff>
    </xdr:from>
    <xdr:to>
      <xdr:col>21</xdr:col>
      <xdr:colOff>0</xdr:colOff>
      <xdr:row>13</xdr:row>
      <xdr:rowOff>123265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11093824" y="2039471"/>
          <a:ext cx="2588558" cy="392206"/>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システムで発行された識別番号を入力</a:t>
          </a:r>
        </a:p>
      </xdr:txBody>
    </xdr:sp>
    <xdr:clientData/>
  </xdr:twoCellAnchor>
  <xdr:twoCellAnchor>
    <xdr:from>
      <xdr:col>10</xdr:col>
      <xdr:colOff>665756</xdr:colOff>
      <xdr:row>15</xdr:row>
      <xdr:rowOff>180894</xdr:rowOff>
    </xdr:from>
    <xdr:to>
      <xdr:col>12</xdr:col>
      <xdr:colOff>354905</xdr:colOff>
      <xdr:row>17</xdr:row>
      <xdr:rowOff>268637</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489613" y="3705144"/>
          <a:ext cx="1104292" cy="387100"/>
        </a:xfrm>
        <a:prstGeom prst="wedgeRoundRectCallout">
          <a:avLst>
            <a:gd name="adj1" fmla="val -82819"/>
            <a:gd name="adj2" fmla="val -53687"/>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16</xdr:col>
      <xdr:colOff>340657</xdr:colOff>
      <xdr:row>37</xdr:row>
      <xdr:rowOff>286870</xdr:rowOff>
    </xdr:from>
    <xdr:to>
      <xdr:col>23</xdr:col>
      <xdr:colOff>0</xdr:colOff>
      <xdr:row>43</xdr:row>
      <xdr:rowOff>33618</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0273551" y="9646023"/>
          <a:ext cx="3209367" cy="992842"/>
        </a:xfrm>
        <a:prstGeom prst="wedgeRoundRectCallout">
          <a:avLst>
            <a:gd name="adj1" fmla="val -62534"/>
            <a:gd name="adj2" fmla="val -144522"/>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各月の上池容量</a:t>
          </a:r>
          <a:r>
            <a:rPr kumimoji="1" lang="en-US" altLang="ja-JP" sz="1100">
              <a:solidFill>
                <a:sysClr val="windowText" lastClr="000000"/>
              </a:solidFill>
              <a:latin typeface="Meiryo UI" panose="020B0604030504040204" pitchFamily="50" charset="-128"/>
              <a:ea typeface="Meiryo UI" panose="020B0604030504040204" pitchFamily="50" charset="-128"/>
            </a:rPr>
            <a:t>(20</a:t>
          </a:r>
          <a:r>
            <a:rPr kumimoji="1" lang="ja-JP" altLang="en-US" sz="1100">
              <a:solidFill>
                <a:sysClr val="windowText" lastClr="000000"/>
              </a:solidFill>
              <a:latin typeface="Meiryo UI" panose="020B0604030504040204" pitchFamily="50" charset="-128"/>
              <a:ea typeface="Meiryo UI" panose="020B0604030504040204" pitchFamily="50" charset="-128"/>
            </a:rPr>
            <a:t>行目</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以下の数値となるよう、各月の運転継続時間</a:t>
          </a:r>
          <a:r>
            <a:rPr kumimoji="1" lang="en-US" altLang="ja-JP" sz="1100">
              <a:solidFill>
                <a:sysClr val="windowText" lastClr="000000"/>
              </a:solidFill>
              <a:latin typeface="Meiryo UI" panose="020B0604030504040204" pitchFamily="50" charset="-128"/>
              <a:ea typeface="Meiryo UI" panose="020B0604030504040204" pitchFamily="50" charset="-128"/>
            </a:rPr>
            <a:t>(27</a:t>
          </a:r>
          <a:r>
            <a:rPr kumimoji="1" lang="ja-JP" altLang="en-US" sz="1100">
              <a:solidFill>
                <a:sysClr val="windowText" lastClr="000000"/>
              </a:solidFill>
              <a:latin typeface="Meiryo UI" panose="020B0604030504040204" pitchFamily="50" charset="-128"/>
              <a:ea typeface="Meiryo UI" panose="020B0604030504040204" pitchFamily="50" charset="-128"/>
            </a:rPr>
            <a:t>行目</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を入力してください</a:t>
          </a:r>
        </a:p>
      </xdr:txBody>
    </xdr:sp>
    <xdr:clientData/>
  </xdr:twoCellAnchor>
  <xdr:twoCellAnchor>
    <xdr:from>
      <xdr:col>17</xdr:col>
      <xdr:colOff>67233</xdr:colOff>
      <xdr:row>19</xdr:row>
      <xdr:rowOff>100847</xdr:rowOff>
    </xdr:from>
    <xdr:to>
      <xdr:col>22</xdr:col>
      <xdr:colOff>584946</xdr:colOff>
      <xdr:row>23</xdr:row>
      <xdr:rowOff>168084</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10385609" y="4583200"/>
          <a:ext cx="3063690" cy="981637"/>
        </a:xfrm>
        <a:prstGeom prst="wedgeRoundRectCallout">
          <a:avLst>
            <a:gd name="adj1" fmla="val -73241"/>
            <a:gd name="adj2" fmla="val 194970"/>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期待容量の自動計算の結果が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となる場合、期待容量の登録ができません</a:t>
          </a:r>
        </a:p>
      </xdr:txBody>
    </xdr:sp>
    <xdr:clientData/>
  </xdr:twoCellAnchor>
  <xdr:twoCellAnchor>
    <xdr:from>
      <xdr:col>10</xdr:col>
      <xdr:colOff>671009</xdr:colOff>
      <xdr:row>38</xdr:row>
      <xdr:rowOff>80682</xdr:rowOff>
    </xdr:from>
    <xdr:to>
      <xdr:col>16</xdr:col>
      <xdr:colOff>163608</xdr:colOff>
      <xdr:row>43</xdr:row>
      <xdr:rowOff>91888</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6408421" y="9744635"/>
          <a:ext cx="3688081" cy="952500"/>
        </a:xfrm>
        <a:prstGeom prst="wedgeRoundRectCallout">
          <a:avLst>
            <a:gd name="adj1" fmla="val -33501"/>
            <a:gd name="adj2" fmla="val -71875"/>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応札容量が</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1,000kW</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以上になるよう、各月の管理容量、</a:t>
          </a:r>
          <a:endParaRPr kumimoji="1" lang="en-US" altLang="ja-JP" sz="1100">
            <a:solidFill>
              <a:sysClr val="windowText" lastClr="000000"/>
            </a:solidFill>
            <a:latin typeface="Meiryo UI" panose="020B0604030504040204" pitchFamily="50" charset="-128"/>
            <a:ea typeface="Meiryo UI" panose="020B0604030504040204" pitchFamily="50" charset="-128"/>
            <a:cs typeface="+mn-cs"/>
          </a:endParaRP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各月の運転継続時間</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応札容量算出用</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を入力してください</a:t>
          </a:r>
        </a:p>
      </xdr:txBody>
    </xdr:sp>
    <xdr:clientData/>
  </xdr:twoCellAnchor>
  <xdr:twoCellAnchor>
    <xdr:from>
      <xdr:col>17</xdr:col>
      <xdr:colOff>112057</xdr:colOff>
      <xdr:row>16</xdr:row>
      <xdr:rowOff>67235</xdr:rowOff>
    </xdr:from>
    <xdr:to>
      <xdr:col>23</xdr:col>
      <xdr:colOff>46729</xdr:colOff>
      <xdr:row>18</xdr:row>
      <xdr:rowOff>255831</xdr:rowOff>
    </xdr:to>
    <xdr:sp macro="" textlink="">
      <xdr:nvSpPr>
        <xdr:cNvPr id="13" name="角丸四角形吹き出し 12">
          <a:extLst>
            <a:ext uri="{FF2B5EF4-FFF2-40B4-BE49-F238E27FC236}">
              <a16:creationId xmlns:a16="http://schemas.microsoft.com/office/drawing/2014/main" id="{00000000-0008-0000-0000-00000D000000}"/>
            </a:ext>
          </a:extLst>
        </xdr:cNvPr>
        <xdr:cNvSpPr/>
      </xdr:nvSpPr>
      <xdr:spPr>
        <a:xfrm>
          <a:off x="10544733" y="4000500"/>
          <a:ext cx="3105937" cy="793713"/>
        </a:xfrm>
        <a:prstGeom prst="wedgeRoundRectCallout">
          <a:avLst>
            <a:gd name="adj1" fmla="val -70470"/>
            <a:gd name="adj2" fmla="val 69644"/>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331692</xdr:colOff>
      <xdr:row>24</xdr:row>
      <xdr:rowOff>149679</xdr:rowOff>
    </xdr:from>
    <xdr:to>
      <xdr:col>25</xdr:col>
      <xdr:colOff>71718</xdr:colOff>
      <xdr:row>32</xdr:row>
      <xdr:rowOff>8966</xdr:rowOff>
    </xdr:to>
    <xdr:sp macro="" textlink="">
      <xdr:nvSpPr>
        <xdr:cNvPr id="14" name="角丸四角形吹き出し 13">
          <a:extLst>
            <a:ext uri="{FF2B5EF4-FFF2-40B4-BE49-F238E27FC236}">
              <a16:creationId xmlns:a16="http://schemas.microsoft.com/office/drawing/2014/main" id="{00000000-0008-0000-0000-00000E000000}"/>
            </a:ext>
          </a:extLst>
        </xdr:cNvPr>
        <xdr:cNvSpPr/>
      </xdr:nvSpPr>
      <xdr:spPr>
        <a:xfrm>
          <a:off x="12251549" y="5769429"/>
          <a:ext cx="4175955" cy="1954787"/>
        </a:xfrm>
        <a:prstGeom prst="wedgeRoundRectCallout">
          <a:avLst>
            <a:gd name="adj1" fmla="val -81489"/>
            <a:gd name="adj2" fmla="val 27720"/>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a:t>
          </a:r>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エラー表示は無視してください</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各月の送電または放電可能電力の最大値以下の整数値を入力してください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この値が、各月のアセスメント対象容量となります</a:t>
          </a:r>
        </a:p>
      </xdr:txBody>
    </xdr:sp>
    <xdr:clientData/>
  </xdr:two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315666</xdr:colOff>
      <xdr:row>32</xdr:row>
      <xdr:rowOff>93457</xdr:rowOff>
    </xdr:from>
    <xdr:to>
      <xdr:col>25</xdr:col>
      <xdr:colOff>57597</xdr:colOff>
      <xdr:row>36</xdr:row>
      <xdr:rowOff>44823</xdr:rowOff>
    </xdr:to>
    <xdr:sp macro="" textlink="">
      <xdr:nvSpPr>
        <xdr:cNvPr id="11" name="角丸四角形吹き出し 6">
          <a:extLst>
            <a:ext uri="{FF2B5EF4-FFF2-40B4-BE49-F238E27FC236}">
              <a16:creationId xmlns:a16="http://schemas.microsoft.com/office/drawing/2014/main" id="{00000000-0008-0000-0000-00000B000000}"/>
            </a:ext>
          </a:extLst>
        </xdr:cNvPr>
        <xdr:cNvSpPr/>
      </xdr:nvSpPr>
      <xdr:spPr>
        <a:xfrm>
          <a:off x="11140548" y="8262545"/>
          <a:ext cx="3753637" cy="1161602"/>
        </a:xfrm>
        <a:prstGeom prst="wedgeRoundRectCallout">
          <a:avLst>
            <a:gd name="adj1" fmla="val -82904"/>
            <a:gd name="adj2" fmla="val -4461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入力不要です</a:t>
          </a:r>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エラー表示は無視してください</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b="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整数値を入力してください</a:t>
          </a:r>
        </a:p>
      </xdr:txBody>
    </xdr:sp>
    <xdr:clientData/>
  </xdr:twoCellAnchor>
  <xdr:twoCellAnchor>
    <xdr:from>
      <xdr:col>11</xdr:col>
      <xdr:colOff>132901</xdr:colOff>
      <xdr:row>13</xdr:row>
      <xdr:rowOff>346085</xdr:rowOff>
    </xdr:from>
    <xdr:to>
      <xdr:col>12</xdr:col>
      <xdr:colOff>602011</xdr:colOff>
      <xdr:row>15</xdr:row>
      <xdr:rowOff>45208</xdr:rowOff>
    </xdr:to>
    <xdr:sp macro="" textlink="">
      <xdr:nvSpPr>
        <xdr:cNvPr id="12" name="角丸四角形吹き出し 3">
          <a:extLst>
            <a:ext uri="{FF2B5EF4-FFF2-40B4-BE49-F238E27FC236}">
              <a16:creationId xmlns:a16="http://schemas.microsoft.com/office/drawing/2014/main" id="{00000000-0008-0000-0000-00000C000000}"/>
            </a:ext>
          </a:extLst>
        </xdr:cNvPr>
        <xdr:cNvSpPr/>
      </xdr:nvSpPr>
      <xdr:spPr>
        <a:xfrm>
          <a:off x="7317472" y="3350542"/>
          <a:ext cx="1252882" cy="384923"/>
        </a:xfrm>
        <a:prstGeom prst="wedgeRoundRectCallout">
          <a:avLst>
            <a:gd name="adj1" fmla="val -82819"/>
            <a:gd name="adj2" fmla="val 46"/>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598714</xdr:colOff>
      <xdr:row>4</xdr:row>
      <xdr:rowOff>195943</xdr:rowOff>
    </xdr:from>
    <xdr:to>
      <xdr:col>21</xdr:col>
      <xdr:colOff>88047</xdr:colOff>
      <xdr:row>8</xdr:row>
      <xdr:rowOff>14727</xdr:rowOff>
    </xdr:to>
    <xdr:sp macro="" textlink="">
      <xdr:nvSpPr>
        <xdr:cNvPr id="15" name="角丸四角形吹き出し 3">
          <a:extLst>
            <a:ext uri="{FF2B5EF4-FFF2-40B4-BE49-F238E27FC236}">
              <a16:creationId xmlns:a16="http://schemas.microsoft.com/office/drawing/2014/main" id="{00000000-0008-0000-0000-00000F000000}"/>
            </a:ext>
          </a:extLst>
        </xdr:cNvPr>
        <xdr:cNvSpPr/>
      </xdr:nvSpPr>
      <xdr:spPr>
        <a:xfrm>
          <a:off x="9829800" y="1023257"/>
          <a:ext cx="2526447" cy="646099"/>
        </a:xfrm>
        <a:prstGeom prst="wedgeRoundRectCallout">
          <a:avLst>
            <a:gd name="adj1" fmla="val -60209"/>
            <a:gd name="adj2" fmla="val 9385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容量市場システムに登録している事業者名を入力</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91440</xdr:colOff>
          <xdr:row>8</xdr:row>
          <xdr:rowOff>205740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10</xdr:col>
      <xdr:colOff>44630</xdr:colOff>
      <xdr:row>19</xdr:row>
      <xdr:rowOff>122465</xdr:rowOff>
    </xdr:from>
    <xdr:ext cx="2646922" cy="600421"/>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8059237" y="3741965"/>
          <a:ext cx="2646922" cy="600421"/>
        </a:xfrm>
        <a:prstGeom prst="rect">
          <a:avLst/>
        </a:prstGeom>
        <a:solidFill>
          <a:srgbClr val="FFCC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200" b="0">
              <a:solidFill>
                <a:srgbClr val="FF0000"/>
              </a:solidFill>
              <a:latin typeface="Meiryo UI" panose="020B0604030504040204" pitchFamily="50" charset="-128"/>
              <a:ea typeface="Meiryo UI" panose="020B0604030504040204" pitchFamily="50" charset="-128"/>
            </a:rPr>
            <a:t>2023</a:t>
          </a:r>
          <a:r>
            <a:rPr kumimoji="1" lang="ja-JP" altLang="en-US" sz="1200" b="0">
              <a:solidFill>
                <a:srgbClr val="FF0000"/>
              </a:solidFill>
              <a:latin typeface="Meiryo UI" panose="020B0604030504040204" pitchFamily="50" charset="-128"/>
              <a:ea typeface="Meiryo UI" panose="020B0604030504040204" pitchFamily="50" charset="-128"/>
            </a:rPr>
            <a:t>メイン</a:t>
          </a:r>
          <a:r>
            <a:rPr kumimoji="1" lang="en-US" altLang="ja-JP" sz="1200" b="0">
              <a:solidFill>
                <a:srgbClr val="FF0000"/>
              </a:solidFill>
              <a:latin typeface="Meiryo UI" panose="020B0604030504040204" pitchFamily="50" charset="-128"/>
              <a:ea typeface="Meiryo UI" panose="020B0604030504040204" pitchFamily="50" charset="-128"/>
            </a:rPr>
            <a:t>AX</a:t>
          </a:r>
          <a:r>
            <a:rPr kumimoji="1" lang="ja-JP" altLang="en-US" sz="1200" b="0">
              <a:solidFill>
                <a:srgbClr val="FF0000"/>
              </a:solidFill>
              <a:latin typeface="Meiryo UI" panose="020B0604030504040204" pitchFamily="50" charset="-128"/>
              <a:ea typeface="Meiryo UI" panose="020B0604030504040204" pitchFamily="50" charset="-128"/>
            </a:rPr>
            <a:t>時の値</a:t>
          </a:r>
          <a:endParaRPr kumimoji="1" lang="en-US" altLang="ja-JP" sz="1200" b="0">
            <a:solidFill>
              <a:srgbClr val="FF0000"/>
            </a:solidFill>
            <a:latin typeface="Meiryo UI" panose="020B0604030504040204" pitchFamily="50" charset="-128"/>
            <a:ea typeface="Meiryo UI" panose="020B0604030504040204" pitchFamily="50" charset="-128"/>
          </a:endParaRPr>
        </a:p>
        <a:p>
          <a:pPr algn="ctr"/>
          <a:r>
            <a:rPr kumimoji="1" lang="ja-JP" altLang="en-US" sz="1200" b="0">
              <a:solidFill>
                <a:srgbClr val="FF0000"/>
              </a:solidFill>
              <a:latin typeface="Meiryo UI" panose="020B0604030504040204" pitchFamily="50" charset="-128"/>
              <a:ea typeface="Meiryo UI" panose="020B0604030504040204" pitchFamily="50" charset="-128"/>
            </a:rPr>
            <a:t>（</a:t>
          </a:r>
          <a:r>
            <a:rPr kumimoji="1" lang="en-US" altLang="ja-JP" sz="1200" b="0">
              <a:solidFill>
                <a:srgbClr val="FF0000"/>
              </a:solidFill>
              <a:latin typeface="Meiryo UI" panose="020B0604030504040204" pitchFamily="50" charset="-128"/>
              <a:ea typeface="Meiryo UI" panose="020B0604030504040204" pitchFamily="50" charset="-128"/>
            </a:rPr>
            <a:t>2023</a:t>
          </a:r>
          <a:r>
            <a:rPr kumimoji="1" lang="ja-JP" altLang="en-US" sz="1200" b="0">
              <a:solidFill>
                <a:srgbClr val="FF0000"/>
              </a:solidFill>
              <a:latin typeface="Meiryo UI" panose="020B0604030504040204" pitchFamily="50" charset="-128"/>
              <a:ea typeface="Meiryo UI" panose="020B0604030504040204" pitchFamily="50" charset="-128"/>
            </a:rPr>
            <a:t>共計需要</a:t>
          </a:r>
          <a:r>
            <a:rPr kumimoji="1" lang="en-US" altLang="ja-JP" sz="1200" b="0">
              <a:solidFill>
                <a:srgbClr val="FF0000"/>
              </a:solidFill>
              <a:latin typeface="Meiryo UI" panose="020B0604030504040204" pitchFamily="50" charset="-128"/>
              <a:ea typeface="Meiryo UI" panose="020B0604030504040204" pitchFamily="50" charset="-128"/>
            </a:rPr>
            <a:t>_EUE</a:t>
          </a:r>
          <a:r>
            <a:rPr kumimoji="1" lang="ja-JP" altLang="en-US" sz="1200" b="0">
              <a:solidFill>
                <a:srgbClr val="FF0000"/>
              </a:solidFill>
              <a:latin typeface="Meiryo UI" panose="020B0604030504040204" pitchFamily="50" charset="-128"/>
              <a:ea typeface="Meiryo UI" panose="020B0604030504040204" pitchFamily="50" charset="-128"/>
            </a:rPr>
            <a:t>見直しあり）</a:t>
          </a:r>
        </a:p>
      </xdr:txBody>
    </xdr:sp>
    <xdr:clientData/>
  </xdr:oneCellAnchor>
  <xdr:oneCellAnchor>
    <xdr:from>
      <xdr:col>10</xdr:col>
      <xdr:colOff>119743</xdr:colOff>
      <xdr:row>8</xdr:row>
      <xdr:rowOff>174171</xdr:rowOff>
    </xdr:from>
    <xdr:ext cx="2925536" cy="1108509"/>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305800" y="1741714"/>
          <a:ext cx="2925536" cy="1108509"/>
        </a:xfrm>
        <a:prstGeom prst="rect">
          <a:avLst/>
        </a:prstGeom>
        <a:solidFill>
          <a:srgbClr val="FFCC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en-US" altLang="ja-JP" sz="1200" b="0">
              <a:solidFill>
                <a:srgbClr val="FF0000"/>
              </a:solidFill>
              <a:latin typeface="Meiryo UI" panose="020B0604030504040204" pitchFamily="50" charset="-128"/>
              <a:ea typeface="Meiryo UI" panose="020B0604030504040204" pitchFamily="50" charset="-128"/>
            </a:rPr>
            <a:t>※</a:t>
          </a:r>
          <a:r>
            <a:rPr kumimoji="1" lang="ja-JP" altLang="en-US" sz="1200" b="0">
              <a:solidFill>
                <a:srgbClr val="FF0000"/>
              </a:solidFill>
              <a:latin typeface="Meiryo UI" panose="020B0604030504040204" pitchFamily="50" charset="-128"/>
              <a:ea typeface="Meiryo UI" panose="020B0604030504040204" pitchFamily="50" charset="-128"/>
            </a:rPr>
            <a:t>注意</a:t>
          </a:r>
          <a:r>
            <a:rPr kumimoji="1" lang="en-US" altLang="ja-JP" sz="1200" b="0">
              <a:solidFill>
                <a:srgbClr val="FF0000"/>
              </a:solidFill>
              <a:latin typeface="Meiryo UI" panose="020B0604030504040204" pitchFamily="50" charset="-128"/>
              <a:ea typeface="Meiryo UI" panose="020B0604030504040204" pitchFamily="50" charset="-128"/>
            </a:rPr>
            <a:t>※</a:t>
          </a:r>
        </a:p>
        <a:p>
          <a:pPr algn="l"/>
          <a:r>
            <a:rPr kumimoji="1" lang="en-US" altLang="ja-JP" sz="1200" b="0">
              <a:solidFill>
                <a:srgbClr val="FF0000"/>
              </a:solidFill>
              <a:latin typeface="Meiryo UI" panose="020B0604030504040204" pitchFamily="50" charset="-128"/>
              <a:ea typeface="Meiryo UI" panose="020B0604030504040204" pitchFamily="50" charset="-128"/>
            </a:rPr>
            <a:t>EUE</a:t>
          </a:r>
          <a:r>
            <a:rPr kumimoji="1" lang="ja-JP" altLang="en-US" sz="1200" b="0">
              <a:solidFill>
                <a:srgbClr val="FF0000"/>
              </a:solidFill>
              <a:latin typeface="Meiryo UI" panose="020B0604030504040204" pitchFamily="50" charset="-128"/>
              <a:ea typeface="Meiryo UI" panose="020B0604030504040204" pitchFamily="50" charset="-128"/>
            </a:rPr>
            <a:t>チームの資料は１月はじまりの表となっている場合があるので、貼り付け時には</a:t>
          </a:r>
          <a:r>
            <a:rPr kumimoji="1" lang="en-US" altLang="ja-JP" sz="1200" b="0">
              <a:solidFill>
                <a:srgbClr val="FF0000"/>
              </a:solidFill>
              <a:latin typeface="Meiryo UI" panose="020B0604030504040204" pitchFamily="50" charset="-128"/>
              <a:ea typeface="Meiryo UI" panose="020B0604030504040204" pitchFamily="50" charset="-128"/>
            </a:rPr>
            <a:t>1</a:t>
          </a:r>
          <a:r>
            <a:rPr kumimoji="1" lang="ja-JP" altLang="en-US" sz="1200" b="0">
              <a:solidFill>
                <a:srgbClr val="FF0000"/>
              </a:solidFill>
              <a:latin typeface="Meiryo UI" panose="020B0604030504040204" pitchFamily="50" charset="-128"/>
              <a:ea typeface="Meiryo UI" panose="020B0604030504040204" pitchFamily="50" charset="-128"/>
            </a:rPr>
            <a:t>行目が何月になっているかを確認する事。</a:t>
          </a:r>
          <a:endParaRPr kumimoji="1" lang="en-US" altLang="ja-JP" sz="1200" b="0">
            <a:solidFill>
              <a:srgbClr val="FF0000"/>
            </a:solidFill>
            <a:latin typeface="Meiryo UI" panose="020B0604030504040204" pitchFamily="50" charset="-128"/>
            <a:ea typeface="Meiryo UI" panose="020B0604030504040204" pitchFamily="50" charset="-128"/>
          </a:endParaRPr>
        </a:p>
      </xdr:txBody>
    </xdr:sp>
    <xdr:clientData/>
  </xdr:oneCellAnchor>
  <xdr:oneCellAnchor>
    <xdr:from>
      <xdr:col>10</xdr:col>
      <xdr:colOff>68036</xdr:colOff>
      <xdr:row>23</xdr:row>
      <xdr:rowOff>54429</xdr:rowOff>
    </xdr:from>
    <xdr:ext cx="2925536" cy="1108509"/>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8082643" y="4435929"/>
          <a:ext cx="2925536" cy="1108509"/>
        </a:xfrm>
        <a:prstGeom prst="rect">
          <a:avLst/>
        </a:prstGeom>
        <a:solidFill>
          <a:srgbClr val="FFCC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kumimoji="1" lang="en-US" altLang="ja-JP" sz="1200" b="0">
              <a:solidFill>
                <a:srgbClr val="FF0000"/>
              </a:solidFill>
              <a:latin typeface="Meiryo UI" panose="020B0604030504040204" pitchFamily="50" charset="-128"/>
              <a:ea typeface="Meiryo UI" panose="020B0604030504040204" pitchFamily="50" charset="-128"/>
            </a:rPr>
            <a:t>※</a:t>
          </a:r>
          <a:r>
            <a:rPr kumimoji="1" lang="ja-JP" altLang="en-US" sz="1200" b="0">
              <a:solidFill>
                <a:srgbClr val="FF0000"/>
              </a:solidFill>
              <a:latin typeface="Meiryo UI" panose="020B0604030504040204" pitchFamily="50" charset="-128"/>
              <a:ea typeface="Meiryo UI" panose="020B0604030504040204" pitchFamily="50" charset="-128"/>
            </a:rPr>
            <a:t>注意</a:t>
          </a:r>
          <a:r>
            <a:rPr kumimoji="1" lang="en-US" altLang="ja-JP" sz="1200" b="0">
              <a:solidFill>
                <a:srgbClr val="FF0000"/>
              </a:solidFill>
              <a:latin typeface="Meiryo UI" panose="020B0604030504040204" pitchFamily="50" charset="-128"/>
              <a:ea typeface="Meiryo UI" panose="020B0604030504040204" pitchFamily="50" charset="-128"/>
            </a:rPr>
            <a:t>※</a:t>
          </a:r>
        </a:p>
        <a:p>
          <a:pPr algn="l"/>
          <a:r>
            <a:rPr kumimoji="1" lang="en-US" altLang="ja-JP" sz="1200" b="0">
              <a:solidFill>
                <a:srgbClr val="FF0000"/>
              </a:solidFill>
              <a:latin typeface="Meiryo UI" panose="020B0604030504040204" pitchFamily="50" charset="-128"/>
              <a:ea typeface="Meiryo UI" panose="020B0604030504040204" pitchFamily="50" charset="-128"/>
            </a:rPr>
            <a:t>EUE</a:t>
          </a:r>
          <a:r>
            <a:rPr kumimoji="1" lang="ja-JP" altLang="en-US" sz="1200" b="0">
              <a:solidFill>
                <a:srgbClr val="FF0000"/>
              </a:solidFill>
              <a:latin typeface="Meiryo UI" panose="020B0604030504040204" pitchFamily="50" charset="-128"/>
              <a:ea typeface="Meiryo UI" panose="020B0604030504040204" pitchFamily="50" charset="-128"/>
            </a:rPr>
            <a:t>チームの資料は１月はじまりの表となっている場合があるので、貼り付け時には</a:t>
          </a:r>
          <a:r>
            <a:rPr kumimoji="1" lang="en-US" altLang="ja-JP" sz="1200" b="0">
              <a:solidFill>
                <a:srgbClr val="FF0000"/>
              </a:solidFill>
              <a:latin typeface="Meiryo UI" panose="020B0604030504040204" pitchFamily="50" charset="-128"/>
              <a:ea typeface="Meiryo UI" panose="020B0604030504040204" pitchFamily="50" charset="-128"/>
            </a:rPr>
            <a:t>1</a:t>
          </a:r>
          <a:r>
            <a:rPr kumimoji="1" lang="ja-JP" altLang="en-US" sz="1200" b="0">
              <a:solidFill>
                <a:srgbClr val="FF0000"/>
              </a:solidFill>
              <a:latin typeface="Meiryo UI" panose="020B0604030504040204" pitchFamily="50" charset="-128"/>
              <a:ea typeface="Meiryo UI" panose="020B0604030504040204" pitchFamily="50" charset="-128"/>
            </a:rPr>
            <a:t>行目が何月になっているかを確認する事。</a:t>
          </a:r>
          <a:endParaRPr kumimoji="1" lang="en-US" altLang="ja-JP" sz="1200" b="0">
            <a:solidFill>
              <a:srgbClr val="FF0000"/>
            </a:solidFill>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hyperlink" Target="file:///\\hn2nasf01a\&#23481;&#37327;&#24066;&#22580;\19_&#12484;&#12540;&#12523;\&#38656;&#35201;&#26354;&#32218;&#20316;&#25104;&#35201;&#38936;\01_&#38656;&#35201;&#26354;&#32218;&#20316;&#25104;&#35201;&#38936;\2027\EUE&#35211;&#30452;&#12375;&#12354;&#12426;\&#35519;&#25972;&#20418;&#25968;\03%20&#25562;&#27700;kW&#20385;&#20516;\03%20&#35519;&#25972;&#20418;&#25968;&#31639;&#20986;" TargetMode="External"/><Relationship Id="rId7" Type="http://schemas.openxmlformats.org/officeDocument/2006/relationships/comments" Target="../comments1.xml"/><Relationship Id="rId2" Type="http://schemas.openxmlformats.org/officeDocument/2006/relationships/hyperlink" Target="file:///\\hn2nasf01a\&#23481;&#37327;&#24066;&#22580;\19_&#12484;&#12540;&#12523;\&#38656;&#35201;&#26354;&#32218;&#20316;&#25104;&#35201;&#38936;\01_&#38656;&#35201;&#26354;&#32218;&#20316;&#25104;&#35201;&#38936;\2027\EUE&#35211;&#30452;&#12375;&#12354;&#12426;\&#35519;&#25972;&#20418;&#25968;\03%20&#25562;&#27700;kW&#20385;&#20516;\03%20&#35519;&#25972;&#20418;&#25968;&#31639;&#20986;" TargetMode="Externa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3%20&#25562;&#27700;kW&#20385;&#20516;\03%20&#35519;&#25972;&#20418;&#25968;&#31639;&#20986;"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hyperlink" Target="file:///\\hn2nasf01a\&#23481;&#37327;&#24066;&#22580;\19_&#12484;&#12540;&#12523;\&#38656;&#35201;&#26354;&#32218;&#20316;&#25104;&#35201;&#38936;\01_&#38656;&#35201;&#26354;&#32218;&#20316;&#25104;&#35201;&#38936;\2027\EUE&#35211;&#30452;&#12375;&#12354;&#12426;\&#35519;&#25972;&#20418;&#25968;\03%20&#25562;&#27700;kW&#20385;&#20516;\03%20&#35519;&#25972;&#20418;&#25968;&#31639;&#209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1" tint="0.499984740745262"/>
    <pageSetUpPr fitToPage="1"/>
  </sheetPr>
  <dimension ref="A1:S64"/>
  <sheetViews>
    <sheetView showGridLines="0" zoomScale="75" zoomScaleNormal="75" workbookViewId="0"/>
  </sheetViews>
  <sheetFormatPr defaultColWidth="9" defaultRowHeight="15"/>
  <cols>
    <col min="1" max="4" width="5.6640625" style="1" customWidth="1"/>
    <col min="5" max="5" width="10.21875" style="1" customWidth="1"/>
    <col min="6" max="7" width="10.21875" style="1" bestFit="1" customWidth="1"/>
    <col min="8" max="8" width="10.21875" style="1" customWidth="1"/>
    <col min="9" max="16" width="10.21875" style="1" bestFit="1" customWidth="1"/>
    <col min="17" max="18" width="5.6640625" style="1" customWidth="1"/>
    <col min="19" max="19" width="7.88671875" style="1" customWidth="1"/>
    <col min="20" max="20" width="5.6640625" style="1" customWidth="1"/>
    <col min="21" max="16384" width="9" style="1"/>
  </cols>
  <sheetData>
    <row r="1" spans="1:17" ht="16.2">
      <c r="A1" s="33" t="s">
        <v>64</v>
      </c>
      <c r="B1" s="33"/>
      <c r="C1" s="33"/>
      <c r="D1" s="33"/>
      <c r="E1" s="33"/>
      <c r="F1" s="34" t="s">
        <v>65</v>
      </c>
      <c r="G1" s="34"/>
      <c r="H1" s="34"/>
      <c r="I1" s="35" t="s">
        <v>66</v>
      </c>
    </row>
    <row r="2" spans="1:17" ht="16.2">
      <c r="A2" s="110" t="s">
        <v>0</v>
      </c>
      <c r="B2" s="111"/>
      <c r="C2" s="117" t="str">
        <f>'入力シート '!C2</f>
        <v>Rev.1</v>
      </c>
      <c r="D2" s="118"/>
      <c r="E2" s="4"/>
      <c r="F2" s="4"/>
      <c r="G2" s="4"/>
      <c r="H2" s="4"/>
      <c r="I2" s="4"/>
      <c r="J2" s="4"/>
      <c r="K2" s="4"/>
      <c r="L2" s="4"/>
      <c r="M2" s="4"/>
      <c r="N2" s="4"/>
      <c r="O2" s="4"/>
      <c r="P2" s="4"/>
      <c r="Q2" s="4"/>
    </row>
    <row r="3" spans="1:17" ht="16.2">
      <c r="A3" s="17"/>
      <c r="B3" s="17"/>
      <c r="C3" s="4"/>
      <c r="D3" s="4"/>
      <c r="E3" s="4"/>
      <c r="F3" s="4"/>
      <c r="G3" s="4"/>
      <c r="H3" s="4"/>
      <c r="I3" s="4"/>
      <c r="J3" s="4"/>
      <c r="K3" s="4"/>
      <c r="L3" s="4"/>
      <c r="M3" s="4"/>
      <c r="N3" s="4"/>
      <c r="O3" s="4"/>
      <c r="P3" s="4"/>
      <c r="Q3" s="4"/>
    </row>
    <row r="4" spans="1:17" ht="16.2">
      <c r="A4" s="112" t="s">
        <v>110</v>
      </c>
      <c r="B4" s="112"/>
      <c r="C4" s="112"/>
      <c r="D4" s="112"/>
      <c r="E4" s="112"/>
      <c r="F4" s="112"/>
      <c r="G4" s="112"/>
      <c r="H4" s="112"/>
      <c r="I4" s="112"/>
      <c r="J4" s="112"/>
      <c r="K4" s="112"/>
      <c r="L4" s="112"/>
      <c r="M4" s="112"/>
      <c r="N4" s="112"/>
      <c r="O4" s="112"/>
      <c r="P4" s="112"/>
      <c r="Q4" s="112"/>
    </row>
    <row r="5" spans="1:17" ht="16.2">
      <c r="A5" s="4"/>
      <c r="B5" s="4"/>
      <c r="C5" s="4"/>
      <c r="D5" s="4"/>
      <c r="E5" s="4"/>
      <c r="F5" s="4"/>
      <c r="G5" s="4"/>
      <c r="H5" s="4"/>
      <c r="I5" s="4"/>
      <c r="J5" s="4"/>
      <c r="K5" s="4"/>
      <c r="L5" s="4"/>
      <c r="M5" s="4"/>
      <c r="N5" s="13"/>
      <c r="O5" s="4"/>
      <c r="P5" s="4"/>
      <c r="Q5" s="4"/>
    </row>
    <row r="6" spans="1:17" ht="16.2">
      <c r="A6" s="112" t="s">
        <v>113</v>
      </c>
      <c r="B6" s="112"/>
      <c r="C6" s="112"/>
      <c r="D6" s="112"/>
      <c r="E6" s="112"/>
      <c r="F6" s="112"/>
      <c r="G6" s="112"/>
      <c r="H6" s="112"/>
      <c r="I6" s="112"/>
      <c r="J6" s="112"/>
      <c r="K6" s="112"/>
      <c r="L6" s="112"/>
      <c r="M6" s="112"/>
      <c r="N6" s="112"/>
      <c r="O6" s="112"/>
      <c r="P6" s="112"/>
      <c r="Q6" s="112"/>
    </row>
    <row r="7" spans="1:17" ht="16.2">
      <c r="A7" s="17"/>
      <c r="B7" s="17"/>
      <c r="C7" s="17"/>
      <c r="D7" s="17"/>
      <c r="E7" s="17"/>
      <c r="F7" s="17"/>
      <c r="G7" s="17"/>
      <c r="H7" s="17"/>
      <c r="I7" s="17"/>
      <c r="J7" s="17"/>
      <c r="K7" s="17"/>
      <c r="L7" s="17"/>
      <c r="M7" s="17"/>
      <c r="N7" s="17"/>
      <c r="O7" s="17"/>
      <c r="P7" s="17"/>
      <c r="Q7" s="17"/>
    </row>
    <row r="8" spans="1:17" ht="16.2">
      <c r="A8" s="39" t="s">
        <v>75</v>
      </c>
      <c r="B8" s="17"/>
      <c r="C8" s="17"/>
      <c r="D8" s="17"/>
      <c r="E8" s="17"/>
      <c r="F8" s="17"/>
      <c r="G8" s="17"/>
      <c r="H8" s="17"/>
      <c r="I8" s="17"/>
      <c r="J8" s="17"/>
      <c r="K8" s="17"/>
      <c r="L8" s="17"/>
      <c r="M8" s="17"/>
      <c r="N8" s="17"/>
      <c r="O8" s="17"/>
      <c r="P8" s="17"/>
      <c r="Q8" s="17"/>
    </row>
    <row r="9" spans="1:17" ht="16.2">
      <c r="A9" s="17"/>
      <c r="B9" s="39" t="s">
        <v>76</v>
      </c>
      <c r="C9" s="17"/>
      <c r="D9" s="17"/>
      <c r="E9" s="17"/>
      <c r="F9" s="17"/>
      <c r="G9" s="17"/>
      <c r="H9" s="17"/>
      <c r="I9" s="17"/>
      <c r="J9" s="17"/>
      <c r="K9" s="17"/>
      <c r="L9" s="17"/>
      <c r="M9" s="17"/>
      <c r="N9" s="17"/>
      <c r="O9" s="17"/>
      <c r="P9" s="17"/>
      <c r="Q9" s="17"/>
    </row>
    <row r="10" spans="1:17" ht="16.2">
      <c r="C10" s="4"/>
      <c r="D10" s="4"/>
      <c r="E10" s="14"/>
      <c r="F10" s="14"/>
      <c r="G10" s="14"/>
      <c r="H10" s="14"/>
      <c r="I10" s="14"/>
      <c r="J10" s="14"/>
      <c r="K10" s="14"/>
      <c r="L10" s="14"/>
      <c r="M10" s="14"/>
      <c r="N10" s="14"/>
      <c r="O10" s="14"/>
      <c r="P10" s="14"/>
      <c r="Q10" s="4"/>
    </row>
    <row r="11" spans="1:17" ht="16.2">
      <c r="A11" s="21"/>
      <c r="B11" s="21"/>
      <c r="C11" s="21"/>
      <c r="D11" s="21"/>
      <c r="E11" s="30"/>
      <c r="F11" s="30"/>
      <c r="G11" s="30"/>
      <c r="H11" s="30"/>
      <c r="I11" s="30"/>
      <c r="J11" s="30"/>
      <c r="K11" s="30"/>
      <c r="L11" s="60" t="s">
        <v>103</v>
      </c>
      <c r="M11" s="113" t="s">
        <v>104</v>
      </c>
      <c r="N11" s="113"/>
      <c r="O11" s="113"/>
      <c r="P11" s="113"/>
      <c r="Q11" s="113"/>
    </row>
    <row r="12" spans="1:17" ht="30" customHeight="1">
      <c r="A12" s="96" t="s">
        <v>1</v>
      </c>
      <c r="B12" s="96"/>
      <c r="C12" s="96"/>
      <c r="D12" s="96"/>
      <c r="E12" s="114" t="s">
        <v>23</v>
      </c>
      <c r="F12" s="115"/>
      <c r="G12" s="115"/>
      <c r="H12" s="115"/>
      <c r="I12" s="115"/>
      <c r="J12" s="115"/>
      <c r="K12" s="115"/>
      <c r="L12" s="115"/>
      <c r="M12" s="115"/>
      <c r="N12" s="115"/>
      <c r="O12" s="115"/>
      <c r="P12" s="116"/>
      <c r="Q12" s="24" t="s">
        <v>2</v>
      </c>
    </row>
    <row r="13" spans="1:17" ht="30" customHeight="1">
      <c r="A13" s="96" t="s">
        <v>3</v>
      </c>
      <c r="B13" s="96"/>
      <c r="C13" s="96"/>
      <c r="D13" s="96"/>
      <c r="E13" s="119">
        <v>9601</v>
      </c>
      <c r="F13" s="128"/>
      <c r="G13" s="128"/>
      <c r="H13" s="128"/>
      <c r="I13" s="128"/>
      <c r="J13" s="128"/>
      <c r="K13" s="128"/>
      <c r="L13" s="128"/>
      <c r="M13" s="128"/>
      <c r="N13" s="128"/>
      <c r="O13" s="128"/>
      <c r="P13" s="129"/>
      <c r="Q13" s="3"/>
    </row>
    <row r="14" spans="1:17" ht="30" customHeight="1">
      <c r="A14" s="95" t="s">
        <v>4</v>
      </c>
      <c r="B14" s="95"/>
      <c r="C14" s="95"/>
      <c r="D14" s="95"/>
      <c r="E14" s="122" t="s">
        <v>41</v>
      </c>
      <c r="F14" s="123"/>
      <c r="G14" s="123"/>
      <c r="H14" s="123"/>
      <c r="I14" s="123"/>
      <c r="J14" s="123"/>
      <c r="K14" s="123"/>
      <c r="L14" s="123"/>
      <c r="M14" s="123"/>
      <c r="N14" s="123"/>
      <c r="O14" s="123"/>
      <c r="P14" s="124"/>
      <c r="Q14" s="3"/>
    </row>
    <row r="15" spans="1:17" ht="30" customHeight="1">
      <c r="A15" s="96" t="s">
        <v>5</v>
      </c>
      <c r="B15" s="96"/>
      <c r="C15" s="96"/>
      <c r="D15" s="96"/>
      <c r="E15" s="125" t="s">
        <v>93</v>
      </c>
      <c r="F15" s="126"/>
      <c r="G15" s="126"/>
      <c r="H15" s="126"/>
      <c r="I15" s="126"/>
      <c r="J15" s="126"/>
      <c r="K15" s="126"/>
      <c r="L15" s="126"/>
      <c r="M15" s="126"/>
      <c r="N15" s="126"/>
      <c r="O15" s="126"/>
      <c r="P15" s="127"/>
      <c r="Q15" s="3"/>
    </row>
    <row r="16" spans="1:17" ht="30" customHeight="1">
      <c r="A16" s="96" t="s">
        <v>6</v>
      </c>
      <c r="B16" s="96"/>
      <c r="C16" s="96"/>
      <c r="D16" s="96"/>
      <c r="E16" s="101" t="s">
        <v>67</v>
      </c>
      <c r="F16" s="102"/>
      <c r="G16" s="102"/>
      <c r="H16" s="102"/>
      <c r="I16" s="102"/>
      <c r="J16" s="102"/>
      <c r="K16" s="102"/>
      <c r="L16" s="102"/>
      <c r="M16" s="102"/>
      <c r="N16" s="102"/>
      <c r="O16" s="102"/>
      <c r="P16" s="103"/>
      <c r="Q16" s="3"/>
    </row>
    <row r="17" spans="1:19" ht="30" customHeight="1">
      <c r="A17" s="96" t="s">
        <v>133</v>
      </c>
      <c r="B17" s="96"/>
      <c r="C17" s="96"/>
      <c r="D17" s="96"/>
      <c r="E17" s="107" t="s">
        <v>134</v>
      </c>
      <c r="F17" s="108"/>
      <c r="G17" s="108"/>
      <c r="H17" s="108"/>
      <c r="I17" s="108"/>
      <c r="J17" s="108"/>
      <c r="K17" s="108"/>
      <c r="L17" s="108"/>
      <c r="M17" s="108"/>
      <c r="N17" s="108"/>
      <c r="O17" s="108"/>
      <c r="P17" s="109"/>
      <c r="Q17" s="3"/>
    </row>
    <row r="18" spans="1:19" ht="30" customHeight="1">
      <c r="A18" s="96" t="s">
        <v>7</v>
      </c>
      <c r="B18" s="96"/>
      <c r="C18" s="96"/>
      <c r="D18" s="96"/>
      <c r="E18" s="104">
        <v>10000</v>
      </c>
      <c r="F18" s="105"/>
      <c r="G18" s="105"/>
      <c r="H18" s="105"/>
      <c r="I18" s="105"/>
      <c r="J18" s="105"/>
      <c r="K18" s="105"/>
      <c r="L18" s="105"/>
      <c r="M18" s="105"/>
      <c r="N18" s="105"/>
      <c r="O18" s="105"/>
      <c r="P18" s="106"/>
      <c r="Q18" s="12" t="s">
        <v>22</v>
      </c>
    </row>
    <row r="19" spans="1:19" ht="30" customHeight="1">
      <c r="A19" s="95" t="s">
        <v>139</v>
      </c>
      <c r="B19" s="96"/>
      <c r="C19" s="96"/>
      <c r="D19" s="96"/>
      <c r="E19" s="24" t="s">
        <v>10</v>
      </c>
      <c r="F19" s="24" t="s">
        <v>11</v>
      </c>
      <c r="G19" s="24" t="s">
        <v>12</v>
      </c>
      <c r="H19" s="24" t="s">
        <v>13</v>
      </c>
      <c r="I19" s="24" t="s">
        <v>14</v>
      </c>
      <c r="J19" s="24" t="s">
        <v>15</v>
      </c>
      <c r="K19" s="24" t="s">
        <v>16</v>
      </c>
      <c r="L19" s="24" t="s">
        <v>17</v>
      </c>
      <c r="M19" s="24" t="s">
        <v>18</v>
      </c>
      <c r="N19" s="24" t="s">
        <v>19</v>
      </c>
      <c r="O19" s="24" t="s">
        <v>20</v>
      </c>
      <c r="P19" s="24" t="s">
        <v>21</v>
      </c>
      <c r="Q19" s="3"/>
    </row>
    <row r="20" spans="1:19" ht="30" customHeight="1">
      <c r="A20" s="96"/>
      <c r="B20" s="96"/>
      <c r="C20" s="96"/>
      <c r="D20" s="96"/>
      <c r="E20" s="19">
        <v>2000</v>
      </c>
      <c r="F20" s="19">
        <v>2000</v>
      </c>
      <c r="G20" s="19">
        <v>2000</v>
      </c>
      <c r="H20" s="19">
        <v>2000</v>
      </c>
      <c r="I20" s="19">
        <v>2000</v>
      </c>
      <c r="J20" s="19">
        <v>2000</v>
      </c>
      <c r="K20" s="19">
        <v>2000</v>
      </c>
      <c r="L20" s="19">
        <v>2000</v>
      </c>
      <c r="M20" s="19">
        <v>2000</v>
      </c>
      <c r="N20" s="19">
        <v>2000</v>
      </c>
      <c r="O20" s="19">
        <v>2000</v>
      </c>
      <c r="P20" s="19">
        <v>2000</v>
      </c>
      <c r="Q20" s="12" t="s">
        <v>22</v>
      </c>
    </row>
    <row r="21" spans="1:19" ht="30" hidden="1" customHeight="1">
      <c r="A21" s="24"/>
      <c r="B21" s="24"/>
      <c r="C21" s="24"/>
      <c r="D21" s="24"/>
      <c r="E21" s="19"/>
      <c r="F21" s="19"/>
      <c r="G21" s="19"/>
      <c r="H21" s="19"/>
      <c r="I21" s="19"/>
      <c r="J21" s="19"/>
      <c r="K21" s="19"/>
      <c r="L21" s="19"/>
      <c r="M21" s="19"/>
      <c r="N21" s="19"/>
      <c r="O21" s="19"/>
      <c r="P21" s="19"/>
      <c r="Q21" s="12"/>
    </row>
    <row r="22" spans="1:19" ht="30" customHeight="1">
      <c r="A22" s="95" t="s">
        <v>100</v>
      </c>
      <c r="B22" s="96"/>
      <c r="C22" s="96"/>
      <c r="D22" s="96"/>
      <c r="E22" s="24" t="s">
        <v>10</v>
      </c>
      <c r="F22" s="24" t="s">
        <v>11</v>
      </c>
      <c r="G22" s="24" t="s">
        <v>12</v>
      </c>
      <c r="H22" s="24" t="s">
        <v>13</v>
      </c>
      <c r="I22" s="24" t="s">
        <v>14</v>
      </c>
      <c r="J22" s="24" t="s">
        <v>15</v>
      </c>
      <c r="K22" s="24" t="s">
        <v>16</v>
      </c>
      <c r="L22" s="24" t="s">
        <v>17</v>
      </c>
      <c r="M22" s="24" t="s">
        <v>18</v>
      </c>
      <c r="N22" s="24" t="s">
        <v>19</v>
      </c>
      <c r="O22" s="24" t="s">
        <v>20</v>
      </c>
      <c r="P22" s="24" t="s">
        <v>21</v>
      </c>
      <c r="Q22" s="3"/>
    </row>
    <row r="23" spans="1:19" ht="30" customHeight="1">
      <c r="A23" s="96"/>
      <c r="B23" s="96"/>
      <c r="C23" s="96"/>
      <c r="D23" s="96"/>
      <c r="E23" s="20">
        <v>8</v>
      </c>
      <c r="F23" s="20">
        <v>8</v>
      </c>
      <c r="G23" s="20">
        <v>8</v>
      </c>
      <c r="H23" s="20">
        <v>8</v>
      </c>
      <c r="I23" s="20">
        <v>8</v>
      </c>
      <c r="J23" s="20">
        <v>8</v>
      </c>
      <c r="K23" s="20">
        <v>8</v>
      </c>
      <c r="L23" s="20">
        <v>8</v>
      </c>
      <c r="M23" s="20">
        <v>8</v>
      </c>
      <c r="N23" s="20">
        <v>8</v>
      </c>
      <c r="O23" s="20">
        <v>8</v>
      </c>
      <c r="P23" s="20">
        <v>8</v>
      </c>
      <c r="Q23" s="12" t="s">
        <v>57</v>
      </c>
      <c r="R23" s="18"/>
      <c r="S23" s="32"/>
    </row>
    <row r="24" spans="1:19" ht="30" customHeight="1">
      <c r="A24" s="95" t="s">
        <v>136</v>
      </c>
      <c r="B24" s="96"/>
      <c r="C24" s="96"/>
      <c r="D24" s="96"/>
      <c r="E24" s="24" t="s">
        <v>10</v>
      </c>
      <c r="F24" s="24" t="s">
        <v>11</v>
      </c>
      <c r="G24" s="24" t="s">
        <v>12</v>
      </c>
      <c r="H24" s="24" t="s">
        <v>13</v>
      </c>
      <c r="I24" s="24" t="s">
        <v>14</v>
      </c>
      <c r="J24" s="24" t="s">
        <v>15</v>
      </c>
      <c r="K24" s="24" t="s">
        <v>16</v>
      </c>
      <c r="L24" s="24" t="s">
        <v>17</v>
      </c>
      <c r="M24" s="24" t="s">
        <v>18</v>
      </c>
      <c r="N24" s="24" t="s">
        <v>19</v>
      </c>
      <c r="O24" s="24" t="s">
        <v>20</v>
      </c>
      <c r="P24" s="24" t="s">
        <v>21</v>
      </c>
      <c r="Q24" s="3"/>
    </row>
    <row r="25" spans="1:19" ht="30" customHeight="1">
      <c r="A25" s="96"/>
      <c r="B25" s="96"/>
      <c r="C25" s="96"/>
      <c r="D25" s="96"/>
      <c r="E25" s="47">
        <v>16000</v>
      </c>
      <c r="F25" s="47">
        <v>16000</v>
      </c>
      <c r="G25" s="47">
        <v>16000</v>
      </c>
      <c r="H25" s="47">
        <v>16000</v>
      </c>
      <c r="I25" s="47">
        <v>16000</v>
      </c>
      <c r="J25" s="47">
        <v>16000</v>
      </c>
      <c r="K25" s="47">
        <v>16000</v>
      </c>
      <c r="L25" s="47">
        <v>16000</v>
      </c>
      <c r="M25" s="47">
        <v>16000</v>
      </c>
      <c r="N25" s="47">
        <v>16000</v>
      </c>
      <c r="O25" s="47">
        <v>16000</v>
      </c>
      <c r="P25" s="47">
        <v>16000</v>
      </c>
      <c r="Q25" s="12" t="s">
        <v>56</v>
      </c>
      <c r="S25" s="31"/>
    </row>
    <row r="26" spans="1:19" ht="30" customHeight="1">
      <c r="A26" s="95" t="s">
        <v>42</v>
      </c>
      <c r="B26" s="96"/>
      <c r="C26" s="96"/>
      <c r="D26" s="96"/>
      <c r="E26" s="24" t="s">
        <v>10</v>
      </c>
      <c r="F26" s="24" t="s">
        <v>11</v>
      </c>
      <c r="G26" s="24" t="s">
        <v>12</v>
      </c>
      <c r="H26" s="24" t="s">
        <v>13</v>
      </c>
      <c r="I26" s="24" t="s">
        <v>14</v>
      </c>
      <c r="J26" s="24" t="s">
        <v>15</v>
      </c>
      <c r="K26" s="24" t="s">
        <v>16</v>
      </c>
      <c r="L26" s="24" t="s">
        <v>17</v>
      </c>
      <c r="M26" s="24" t="s">
        <v>18</v>
      </c>
      <c r="N26" s="24" t="s">
        <v>19</v>
      </c>
      <c r="O26" s="24" t="s">
        <v>20</v>
      </c>
      <c r="P26" s="24" t="s">
        <v>21</v>
      </c>
      <c r="Q26" s="3"/>
    </row>
    <row r="27" spans="1:19" ht="30" customHeight="1">
      <c r="A27" s="96"/>
      <c r="B27" s="96"/>
      <c r="C27" s="96"/>
      <c r="D27" s="96"/>
      <c r="E27" s="22">
        <v>1</v>
      </c>
      <c r="F27" s="22">
        <v>0.97120233807530987</v>
      </c>
      <c r="G27" s="22">
        <v>0.97154134578022933</v>
      </c>
      <c r="H27" s="22">
        <v>1</v>
      </c>
      <c r="I27" s="22">
        <v>1</v>
      </c>
      <c r="J27" s="22">
        <v>1</v>
      </c>
      <c r="K27" s="22">
        <v>1</v>
      </c>
      <c r="L27" s="22">
        <v>0.88122350453334586</v>
      </c>
      <c r="M27" s="22">
        <v>0.93593555490061298</v>
      </c>
      <c r="N27" s="22">
        <v>0.91357720434794099</v>
      </c>
      <c r="O27" s="22">
        <v>0.94177044000188226</v>
      </c>
      <c r="P27" s="22">
        <v>0.97004454833501619</v>
      </c>
      <c r="Q27" s="12" t="s">
        <v>58</v>
      </c>
    </row>
    <row r="28" spans="1:19" ht="30" customHeight="1">
      <c r="A28" s="96" t="s">
        <v>8</v>
      </c>
      <c r="B28" s="96"/>
      <c r="C28" s="96"/>
      <c r="D28" s="96"/>
      <c r="E28" s="97">
        <v>1931</v>
      </c>
      <c r="F28" s="98"/>
      <c r="G28" s="98"/>
      <c r="H28" s="98"/>
      <c r="I28" s="98"/>
      <c r="J28" s="98"/>
      <c r="K28" s="98"/>
      <c r="L28" s="98"/>
      <c r="M28" s="98"/>
      <c r="N28" s="98"/>
      <c r="O28" s="98"/>
      <c r="P28" s="99"/>
      <c r="Q28" s="12" t="s">
        <v>22</v>
      </c>
    </row>
    <row r="29" spans="1:19" ht="30" customHeight="1">
      <c r="A29" s="96" t="s">
        <v>43</v>
      </c>
      <c r="B29" s="96"/>
      <c r="C29" s="96"/>
      <c r="D29" s="96"/>
      <c r="E29" s="24" t="s">
        <v>10</v>
      </c>
      <c r="F29" s="24" t="s">
        <v>11</v>
      </c>
      <c r="G29" s="24" t="s">
        <v>12</v>
      </c>
      <c r="H29" s="24" t="s">
        <v>13</v>
      </c>
      <c r="I29" s="24" t="s">
        <v>14</v>
      </c>
      <c r="J29" s="24" t="s">
        <v>15</v>
      </c>
      <c r="K29" s="24" t="s">
        <v>16</v>
      </c>
      <c r="L29" s="24" t="s">
        <v>17</v>
      </c>
      <c r="M29" s="24" t="s">
        <v>18</v>
      </c>
      <c r="N29" s="24" t="s">
        <v>19</v>
      </c>
      <c r="O29" s="24" t="s">
        <v>20</v>
      </c>
      <c r="P29" s="24" t="s">
        <v>21</v>
      </c>
      <c r="Q29" s="3"/>
    </row>
    <row r="30" spans="1:19" ht="30" customHeight="1">
      <c r="A30" s="96"/>
      <c r="B30" s="96"/>
      <c r="C30" s="96"/>
      <c r="D30" s="96"/>
      <c r="E30" s="36">
        <v>2000</v>
      </c>
      <c r="F30" s="36">
        <v>2000</v>
      </c>
      <c r="G30" s="36">
        <v>2000</v>
      </c>
      <c r="H30" s="36">
        <v>2000</v>
      </c>
      <c r="I30" s="36">
        <v>2000</v>
      </c>
      <c r="J30" s="36">
        <v>2000</v>
      </c>
      <c r="K30" s="36">
        <v>2000</v>
      </c>
      <c r="L30" s="36">
        <v>2000</v>
      </c>
      <c r="M30" s="36">
        <v>2000</v>
      </c>
      <c r="N30" s="36">
        <v>2000</v>
      </c>
      <c r="O30" s="36">
        <v>2000</v>
      </c>
      <c r="P30" s="36">
        <v>2000</v>
      </c>
      <c r="Q30" s="12" t="s">
        <v>22</v>
      </c>
    </row>
    <row r="31" spans="1:19" ht="30" hidden="1" customHeight="1">
      <c r="A31" s="24"/>
      <c r="B31" s="24"/>
      <c r="C31" s="24"/>
      <c r="D31" s="24"/>
      <c r="E31" s="36"/>
      <c r="F31" s="36"/>
      <c r="G31" s="36"/>
      <c r="H31" s="36"/>
      <c r="I31" s="36"/>
      <c r="J31" s="36"/>
      <c r="K31" s="36"/>
      <c r="L31" s="36"/>
      <c r="M31" s="36"/>
      <c r="N31" s="36"/>
      <c r="O31" s="36"/>
      <c r="P31" s="36"/>
      <c r="Q31" s="12"/>
    </row>
    <row r="32" spans="1:19" ht="30" customHeight="1">
      <c r="A32" s="95" t="s">
        <v>101</v>
      </c>
      <c r="B32" s="96"/>
      <c r="C32" s="96"/>
      <c r="D32" s="96"/>
      <c r="E32" s="24" t="s">
        <v>10</v>
      </c>
      <c r="F32" s="24" t="s">
        <v>11</v>
      </c>
      <c r="G32" s="24" t="s">
        <v>12</v>
      </c>
      <c r="H32" s="24" t="s">
        <v>13</v>
      </c>
      <c r="I32" s="24" t="s">
        <v>14</v>
      </c>
      <c r="J32" s="24" t="s">
        <v>15</v>
      </c>
      <c r="K32" s="24" t="s">
        <v>16</v>
      </c>
      <c r="L32" s="24" t="s">
        <v>17</v>
      </c>
      <c r="M32" s="24" t="s">
        <v>18</v>
      </c>
      <c r="N32" s="24" t="s">
        <v>19</v>
      </c>
      <c r="O32" s="24" t="s">
        <v>20</v>
      </c>
      <c r="P32" s="24" t="s">
        <v>21</v>
      </c>
      <c r="Q32" s="3"/>
    </row>
    <row r="33" spans="1:18" ht="30" customHeight="1">
      <c r="A33" s="95"/>
      <c r="B33" s="96"/>
      <c r="C33" s="96"/>
      <c r="D33" s="96"/>
      <c r="E33" s="37">
        <v>8</v>
      </c>
      <c r="F33" s="37">
        <v>8</v>
      </c>
      <c r="G33" s="37">
        <v>8</v>
      </c>
      <c r="H33" s="37">
        <v>8</v>
      </c>
      <c r="I33" s="37">
        <v>8</v>
      </c>
      <c r="J33" s="37">
        <v>8</v>
      </c>
      <c r="K33" s="37">
        <v>8</v>
      </c>
      <c r="L33" s="37">
        <v>8</v>
      </c>
      <c r="M33" s="37">
        <v>8</v>
      </c>
      <c r="N33" s="37">
        <v>8</v>
      </c>
      <c r="O33" s="37">
        <v>8</v>
      </c>
      <c r="P33" s="37">
        <v>8</v>
      </c>
      <c r="Q33" s="12" t="s">
        <v>57</v>
      </c>
      <c r="R33" s="18"/>
    </row>
    <row r="34" spans="1:18" ht="30" customHeight="1">
      <c r="A34" s="95" t="s">
        <v>137</v>
      </c>
      <c r="B34" s="96"/>
      <c r="C34" s="96"/>
      <c r="D34" s="96"/>
      <c r="E34" s="24" t="s">
        <v>10</v>
      </c>
      <c r="F34" s="24" t="s">
        <v>11</v>
      </c>
      <c r="G34" s="24" t="s">
        <v>12</v>
      </c>
      <c r="H34" s="24" t="s">
        <v>13</v>
      </c>
      <c r="I34" s="24" t="s">
        <v>14</v>
      </c>
      <c r="J34" s="24" t="s">
        <v>15</v>
      </c>
      <c r="K34" s="24" t="s">
        <v>16</v>
      </c>
      <c r="L34" s="24" t="s">
        <v>17</v>
      </c>
      <c r="M34" s="24" t="s">
        <v>18</v>
      </c>
      <c r="N34" s="24" t="s">
        <v>19</v>
      </c>
      <c r="O34" s="24" t="s">
        <v>20</v>
      </c>
      <c r="P34" s="24" t="s">
        <v>21</v>
      </c>
      <c r="Q34" s="3"/>
    </row>
    <row r="35" spans="1:18" ht="30" customHeight="1">
      <c r="A35" s="96"/>
      <c r="B35" s="96"/>
      <c r="C35" s="96"/>
      <c r="D35" s="96"/>
      <c r="E35" s="47">
        <v>16000</v>
      </c>
      <c r="F35" s="47">
        <v>16000</v>
      </c>
      <c r="G35" s="47">
        <v>16000</v>
      </c>
      <c r="H35" s="47">
        <v>16000</v>
      </c>
      <c r="I35" s="47">
        <v>16000</v>
      </c>
      <c r="J35" s="47">
        <v>16000</v>
      </c>
      <c r="K35" s="47">
        <v>16000</v>
      </c>
      <c r="L35" s="47">
        <v>16000</v>
      </c>
      <c r="M35" s="47">
        <v>16000</v>
      </c>
      <c r="N35" s="47">
        <v>16000</v>
      </c>
      <c r="O35" s="47">
        <v>16000</v>
      </c>
      <c r="P35" s="47">
        <v>16000</v>
      </c>
      <c r="Q35" s="12" t="s">
        <v>56</v>
      </c>
      <c r="R35" s="18"/>
    </row>
    <row r="36" spans="1:18" ht="30" customHeight="1">
      <c r="A36" s="95" t="s">
        <v>44</v>
      </c>
      <c r="B36" s="96"/>
      <c r="C36" s="96"/>
      <c r="D36" s="96"/>
      <c r="E36" s="24" t="s">
        <v>10</v>
      </c>
      <c r="F36" s="24" t="s">
        <v>11</v>
      </c>
      <c r="G36" s="24" t="s">
        <v>12</v>
      </c>
      <c r="H36" s="24" t="s">
        <v>13</v>
      </c>
      <c r="I36" s="24" t="s">
        <v>14</v>
      </c>
      <c r="J36" s="24" t="s">
        <v>15</v>
      </c>
      <c r="K36" s="24" t="s">
        <v>16</v>
      </c>
      <c r="L36" s="24" t="s">
        <v>17</v>
      </c>
      <c r="M36" s="24" t="s">
        <v>18</v>
      </c>
      <c r="N36" s="24" t="s">
        <v>19</v>
      </c>
      <c r="O36" s="24" t="s">
        <v>20</v>
      </c>
      <c r="P36" s="24" t="s">
        <v>21</v>
      </c>
      <c r="Q36" s="3"/>
    </row>
    <row r="37" spans="1:18" ht="30" customHeight="1">
      <c r="A37" s="96"/>
      <c r="B37" s="96"/>
      <c r="C37" s="96"/>
      <c r="D37" s="96"/>
      <c r="E37" s="22">
        <v>1</v>
      </c>
      <c r="F37" s="22">
        <v>0.97120233807530987</v>
      </c>
      <c r="G37" s="22">
        <v>0.97154134578022933</v>
      </c>
      <c r="H37" s="22">
        <v>1</v>
      </c>
      <c r="I37" s="22">
        <v>1</v>
      </c>
      <c r="J37" s="22">
        <v>1</v>
      </c>
      <c r="K37" s="22">
        <v>1</v>
      </c>
      <c r="L37" s="22">
        <v>0.88122350453334586</v>
      </c>
      <c r="M37" s="22">
        <v>0.93593555490061298</v>
      </c>
      <c r="N37" s="22">
        <v>0.91357720434794099</v>
      </c>
      <c r="O37" s="22">
        <v>0.94177044000188226</v>
      </c>
      <c r="P37" s="22">
        <v>0.97004454833501619</v>
      </c>
      <c r="Q37" s="12" t="s">
        <v>59</v>
      </c>
    </row>
    <row r="38" spans="1:18" ht="30" customHeight="1">
      <c r="A38" s="96" t="s">
        <v>9</v>
      </c>
      <c r="B38" s="96"/>
      <c r="C38" s="96"/>
      <c r="D38" s="96"/>
      <c r="E38" s="97">
        <v>1931</v>
      </c>
      <c r="F38" s="98"/>
      <c r="G38" s="98"/>
      <c r="H38" s="98"/>
      <c r="I38" s="98"/>
      <c r="J38" s="98"/>
      <c r="K38" s="98"/>
      <c r="L38" s="98"/>
      <c r="M38" s="98"/>
      <c r="N38" s="98"/>
      <c r="O38" s="98"/>
      <c r="P38" s="99"/>
      <c r="Q38" s="12" t="s">
        <v>22</v>
      </c>
    </row>
    <row r="39" spans="1:18">
      <c r="A39" s="23" t="s">
        <v>24</v>
      </c>
      <c r="B39" s="23"/>
      <c r="C39" s="23"/>
    </row>
    <row r="40" spans="1:18">
      <c r="A40" s="1" t="s">
        <v>111</v>
      </c>
      <c r="B40" s="23"/>
      <c r="C40" s="23"/>
      <c r="D40" s="23"/>
      <c r="E40" s="23"/>
      <c r="F40" s="23"/>
    </row>
    <row r="41" spans="1:18">
      <c r="A41" s="23"/>
      <c r="B41" s="23" t="s">
        <v>105</v>
      </c>
      <c r="C41" s="23"/>
      <c r="D41" s="23"/>
      <c r="E41" s="23"/>
      <c r="F41" s="23"/>
    </row>
    <row r="42" spans="1:18">
      <c r="A42" s="23"/>
      <c r="B42" s="23" t="s">
        <v>62</v>
      </c>
      <c r="C42" s="23"/>
      <c r="D42" s="23"/>
      <c r="E42" s="23"/>
      <c r="F42" s="23"/>
    </row>
    <row r="43" spans="1:18">
      <c r="A43" s="23"/>
      <c r="B43" s="1" t="s">
        <v>106</v>
      </c>
      <c r="C43" s="23"/>
      <c r="D43" s="23"/>
      <c r="E43" s="23"/>
      <c r="F43" s="23"/>
    </row>
    <row r="44" spans="1:18">
      <c r="A44" s="23"/>
      <c r="B44" s="23" t="s">
        <v>107</v>
      </c>
      <c r="C44" s="23"/>
      <c r="D44" s="23"/>
      <c r="E44" s="23"/>
      <c r="F44" s="23"/>
    </row>
    <row r="45" spans="1:18">
      <c r="A45" s="23"/>
      <c r="B45" s="23" t="s">
        <v>147</v>
      </c>
      <c r="C45" s="23"/>
      <c r="D45" s="23"/>
      <c r="E45" s="23"/>
    </row>
    <row r="46" spans="1:18">
      <c r="A46" s="23"/>
      <c r="B46" s="23" t="s">
        <v>146</v>
      </c>
      <c r="C46" s="23"/>
      <c r="D46" s="23"/>
      <c r="E46" s="23"/>
    </row>
    <row r="47" spans="1:18">
      <c r="A47" s="23"/>
      <c r="B47" s="23" t="s">
        <v>138</v>
      </c>
      <c r="C47" s="23"/>
      <c r="D47" s="23"/>
      <c r="E47" s="23"/>
      <c r="F47" s="23"/>
    </row>
    <row r="48" spans="1:18">
      <c r="A48" s="23"/>
      <c r="B48" s="1" t="s">
        <v>143</v>
      </c>
      <c r="C48" s="23"/>
      <c r="D48" s="23"/>
      <c r="E48" s="23"/>
      <c r="F48" s="23"/>
    </row>
    <row r="49" spans="1:6">
      <c r="A49" s="23"/>
      <c r="B49" s="1" t="s">
        <v>102</v>
      </c>
      <c r="C49" s="23"/>
      <c r="D49" s="23"/>
      <c r="E49" s="23"/>
      <c r="F49" s="23"/>
    </row>
    <row r="50" spans="1:6">
      <c r="A50" s="23"/>
      <c r="B50" s="1" t="s">
        <v>108</v>
      </c>
      <c r="C50" s="23"/>
      <c r="D50" s="23"/>
      <c r="E50" s="23"/>
      <c r="F50" s="23"/>
    </row>
    <row r="51" spans="1:6">
      <c r="A51" s="23"/>
      <c r="B51" s="1" t="s">
        <v>144</v>
      </c>
      <c r="C51" s="23"/>
    </row>
    <row r="52" spans="1:6">
      <c r="A52" s="23"/>
      <c r="B52" s="1" t="s">
        <v>95</v>
      </c>
      <c r="C52" s="23"/>
      <c r="D52" s="23"/>
      <c r="E52" s="23"/>
      <c r="F52" s="23"/>
    </row>
    <row r="53" spans="1:6">
      <c r="A53" s="23"/>
      <c r="B53" s="23" t="s">
        <v>60</v>
      </c>
      <c r="C53" s="23"/>
      <c r="D53" s="23"/>
      <c r="E53" s="23"/>
      <c r="F53" s="23"/>
    </row>
    <row r="54" spans="1:6">
      <c r="A54" s="23"/>
      <c r="B54" s="23" t="s">
        <v>90</v>
      </c>
      <c r="C54" s="23"/>
      <c r="D54" s="23"/>
      <c r="E54" s="23"/>
      <c r="F54" s="23"/>
    </row>
    <row r="55" spans="1:6">
      <c r="A55" s="23"/>
      <c r="B55" s="23"/>
      <c r="C55" s="23"/>
      <c r="D55" s="23"/>
      <c r="E55" s="23"/>
      <c r="F55" s="23"/>
    </row>
    <row r="56" spans="1:6">
      <c r="A56" s="1" t="s">
        <v>112</v>
      </c>
      <c r="B56" s="23"/>
      <c r="C56" s="23"/>
      <c r="D56" s="23"/>
      <c r="E56" s="23"/>
      <c r="F56" s="23"/>
    </row>
    <row r="57" spans="1:6">
      <c r="A57" s="23"/>
      <c r="B57" s="23" t="s">
        <v>145</v>
      </c>
      <c r="C57" s="23"/>
      <c r="D57" s="23"/>
      <c r="E57" s="23"/>
      <c r="F57" s="23"/>
    </row>
    <row r="58" spans="1:6">
      <c r="A58" s="23"/>
      <c r="B58" s="1" t="s">
        <v>94</v>
      </c>
      <c r="C58" s="23"/>
      <c r="D58" s="23"/>
      <c r="E58" s="23"/>
      <c r="F58" s="23"/>
    </row>
    <row r="59" spans="1:6">
      <c r="A59" s="23"/>
      <c r="B59" s="23" t="s">
        <v>140</v>
      </c>
      <c r="C59" s="23"/>
      <c r="D59" s="23"/>
      <c r="E59" s="23"/>
      <c r="F59" s="23"/>
    </row>
    <row r="60" spans="1:6">
      <c r="A60" s="23"/>
      <c r="B60" s="1" t="s">
        <v>109</v>
      </c>
      <c r="C60" s="23"/>
      <c r="D60" s="23"/>
      <c r="E60" s="23"/>
      <c r="F60" s="23"/>
    </row>
    <row r="61" spans="1:6">
      <c r="A61" s="23"/>
      <c r="B61" s="1" t="s">
        <v>142</v>
      </c>
      <c r="C61" s="23"/>
    </row>
    <row r="62" spans="1:6">
      <c r="A62" s="23"/>
      <c r="B62" s="1" t="s">
        <v>96</v>
      </c>
      <c r="C62" s="23"/>
    </row>
    <row r="63" spans="1:6">
      <c r="A63" s="23"/>
      <c r="B63" s="1" t="s">
        <v>61</v>
      </c>
      <c r="C63" s="23"/>
    </row>
    <row r="64" spans="1:6">
      <c r="A64" s="23"/>
      <c r="B64" s="1" t="s">
        <v>97</v>
      </c>
      <c r="C64" s="23"/>
    </row>
  </sheetData>
  <sheetProtection algorithmName="SHA-512" hashValue="dhQ+LZOBWwQhFuQS4hPZKvH/r92ufnIYIu9RQCT8W80eSSLzQ7cyipJDQ3ZVjWNQuNf2eCtTjf97bCQNZd8N6A==" saltValue="/VOdO0jDA1vW1lA7aVEjEA==" spinCount="100000" sheet="1" objects="1" scenarios="1"/>
  <mergeCells count="31">
    <mergeCell ref="A34:D35"/>
    <mergeCell ref="A36:D37"/>
    <mergeCell ref="A38:D38"/>
    <mergeCell ref="E38:P38"/>
    <mergeCell ref="A24:D25"/>
    <mergeCell ref="A26:D27"/>
    <mergeCell ref="A28:D28"/>
    <mergeCell ref="E28:P28"/>
    <mergeCell ref="A29:D30"/>
    <mergeCell ref="A32:D33"/>
    <mergeCell ref="A22:D23"/>
    <mergeCell ref="A13:D13"/>
    <mergeCell ref="E13:P13"/>
    <mergeCell ref="A14:D14"/>
    <mergeCell ref="E14:P14"/>
    <mergeCell ref="A15:D15"/>
    <mergeCell ref="E15:P15"/>
    <mergeCell ref="A16:D16"/>
    <mergeCell ref="E16:P16"/>
    <mergeCell ref="A18:D18"/>
    <mergeCell ref="E18:P18"/>
    <mergeCell ref="A19:D20"/>
    <mergeCell ref="A17:D17"/>
    <mergeCell ref="E17:P17"/>
    <mergeCell ref="A2:B2"/>
    <mergeCell ref="A6:Q6"/>
    <mergeCell ref="M11:Q11"/>
    <mergeCell ref="A12:D12"/>
    <mergeCell ref="E12:P12"/>
    <mergeCell ref="A4:Q4"/>
    <mergeCell ref="C2:D2"/>
  </mergeCells>
  <phoneticPr fontId="2"/>
  <conditionalFormatting sqref="E20:P21">
    <cfRule type="cellIs" dxfId="8" priority="7" operator="greaterThan">
      <formula>$E$18</formula>
    </cfRule>
  </conditionalFormatting>
  <conditionalFormatting sqref="E28:P28">
    <cfRule type="cellIs" dxfId="7" priority="2" operator="lessThan">
      <formula>1000</formula>
    </cfRule>
  </conditionalFormatting>
  <conditionalFormatting sqref="E30:P31">
    <cfRule type="cellIs" dxfId="6" priority="3" operator="greaterThan">
      <formula>E20</formula>
    </cfRule>
  </conditionalFormatting>
  <conditionalFormatting sqref="E33:P33">
    <cfRule type="expression" dxfId="5" priority="5">
      <formula>E25&lt;E35</formula>
    </cfRule>
  </conditionalFormatting>
  <conditionalFormatting sqref="E35:P35">
    <cfRule type="cellIs" dxfId="4" priority="4" operator="greaterThan">
      <formula>E25</formula>
    </cfRule>
  </conditionalFormatting>
  <conditionalFormatting sqref="E38:P38">
    <cfRule type="cellIs" dxfId="3" priority="1" operator="lessThan">
      <formula>1000</formula>
    </cfRule>
  </conditionalFormatting>
  <dataValidations count="7">
    <dataValidation type="whole" operator="greaterThanOrEqual" allowBlank="1" showInputMessage="1" showErrorMessage="1" sqref="E33:P33" xr:uid="{00000000-0002-0000-0000-000000000000}">
      <formula1>3</formula1>
    </dataValidation>
    <dataValidation type="whole" operator="lessThanOrEqual" allowBlank="1" showInputMessage="1" showErrorMessage="1" error="設備容量以下の整数値で入力してください" sqref="E20:P21" xr:uid="{00000000-0002-0000-0000-000001000000}">
      <formula1>$E$18</formula1>
    </dataValidation>
    <dataValidation type="list" allowBlank="1" showInputMessage="1" showErrorMessage="1" sqref="E16:P16" xr:uid="{00000000-0002-0000-0000-000002000000}">
      <formula1>"北海道,東北,東京,中部,北陸,関西,中国,四国,九州"</formula1>
    </dataValidation>
    <dataValidation type="whole" operator="greaterThanOrEqual" allowBlank="1" showInputMessage="1" showErrorMessage="1" error="整数値で入力してください" sqref="E18:P18" xr:uid="{00000000-0002-0000-0000-000003000000}">
      <formula1>1000</formula1>
    </dataValidation>
    <dataValidation type="whole" operator="greaterThanOrEqual" allowBlank="1" showInputMessage="1" showErrorMessage="1" error="3以上の整数値で入力してください" sqref="E23:P23" xr:uid="{00000000-0002-0000-0000-000004000000}">
      <formula1>3</formula1>
    </dataValidation>
    <dataValidation type="whole" operator="lessThanOrEqual" allowBlank="1" showInputMessage="1" showErrorMessage="1" error="各月の送電可能電力以下の整数値で入力してください" sqref="E30:P31" xr:uid="{00000000-0002-0000-0000-000005000000}">
      <formula1>E20</formula1>
    </dataValidation>
    <dataValidation type="list" allowBlank="1" showInputMessage="1" showErrorMessage="1" sqref="E15:P15" xr:uid="{183C0426-8ADE-467D-A1CF-040AC71FB2CA}">
      <formula1>"揚水（純揚水）,蓄電池,長期エネルギー貯蔵システム"</formula1>
    </dataValidation>
  </dataValidations>
  <pageMargins left="0.11811023622047245" right="0.11811023622047245" top="0.35433070866141736" bottom="0.35433070866141736" header="0.31496062992125984" footer="0.31496062992125984"/>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09425D3-BCFA-4F56-9345-91C024DEC89F}">
          <x14:formula1>
            <xm:f>webにUP時は非表示にする⇒!$D$10:$D$22</xm:f>
          </x14:formula1>
          <xm:sqref>E17:P17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AB149-699C-4D65-8CB7-F108FD0E8ADA}">
  <sheetPr codeName="Sheet1">
    <pageSetUpPr fitToPage="1"/>
  </sheetPr>
  <dimension ref="A1:S65"/>
  <sheetViews>
    <sheetView showGridLines="0" tabSelected="1" zoomScale="75" zoomScaleNormal="75" workbookViewId="0"/>
  </sheetViews>
  <sheetFormatPr defaultColWidth="9" defaultRowHeight="15"/>
  <cols>
    <col min="1" max="4" width="5.6640625" style="1" customWidth="1"/>
    <col min="5" max="5" width="10.21875" style="1" customWidth="1"/>
    <col min="6" max="16" width="10.21875" style="1" bestFit="1" customWidth="1"/>
    <col min="17" max="18" width="5.6640625" style="1" customWidth="1"/>
    <col min="19" max="19" width="7.88671875" style="1" customWidth="1"/>
    <col min="20" max="20" width="5.6640625" style="1" customWidth="1"/>
    <col min="21" max="16384" width="9" style="1"/>
  </cols>
  <sheetData>
    <row r="1" spans="1:17" ht="16.2">
      <c r="A1" s="33" t="s">
        <v>64</v>
      </c>
      <c r="B1" s="33"/>
      <c r="C1" s="33"/>
      <c r="D1" s="33"/>
      <c r="E1" s="33"/>
      <c r="F1" s="34" t="s">
        <v>65</v>
      </c>
      <c r="G1" s="34"/>
      <c r="H1" s="34"/>
      <c r="I1" s="35" t="s">
        <v>66</v>
      </c>
    </row>
    <row r="2" spans="1:17" ht="16.2">
      <c r="A2" s="110" t="s">
        <v>0</v>
      </c>
      <c r="B2" s="111"/>
      <c r="C2" s="117" t="s">
        <v>131</v>
      </c>
      <c r="D2" s="118"/>
      <c r="E2" s="4"/>
      <c r="F2" s="4"/>
      <c r="G2" s="4"/>
      <c r="H2" s="4"/>
      <c r="I2" s="4"/>
      <c r="J2" s="4"/>
      <c r="K2" s="4"/>
      <c r="L2" s="4"/>
      <c r="M2" s="4"/>
      <c r="N2" s="4"/>
      <c r="O2" s="4"/>
      <c r="P2" s="4"/>
      <c r="Q2" s="4"/>
    </row>
    <row r="3" spans="1:17" ht="16.2">
      <c r="A3" s="62" t="b">
        <v>0</v>
      </c>
      <c r="B3" s="17"/>
      <c r="C3" s="4"/>
      <c r="D3" s="4"/>
      <c r="E3" s="4"/>
      <c r="F3" s="4"/>
      <c r="G3" s="4"/>
      <c r="H3" s="4"/>
      <c r="I3" s="4"/>
      <c r="J3" s="4"/>
      <c r="K3" s="4"/>
      <c r="L3" s="4"/>
      <c r="M3" s="4"/>
      <c r="N3" s="4"/>
      <c r="O3" s="4"/>
      <c r="P3" s="4"/>
      <c r="Q3" s="4"/>
    </row>
    <row r="4" spans="1:17" ht="16.2">
      <c r="A4" s="112" t="s">
        <v>110</v>
      </c>
      <c r="B4" s="112"/>
      <c r="C4" s="112"/>
      <c r="D4" s="112"/>
      <c r="E4" s="112"/>
      <c r="F4" s="112"/>
      <c r="G4" s="112"/>
      <c r="H4" s="112"/>
      <c r="I4" s="112"/>
      <c r="J4" s="112"/>
      <c r="K4" s="112"/>
      <c r="L4" s="112"/>
      <c r="M4" s="112"/>
      <c r="N4" s="112"/>
      <c r="O4" s="112"/>
      <c r="P4" s="112"/>
      <c r="Q4" s="112"/>
    </row>
    <row r="5" spans="1:17" ht="16.2">
      <c r="A5" s="17"/>
      <c r="B5" s="17"/>
      <c r="C5" s="17"/>
      <c r="D5" s="17"/>
      <c r="E5" s="17"/>
      <c r="F5" s="17"/>
      <c r="G5" s="17"/>
      <c r="H5" s="17"/>
      <c r="I5" s="17"/>
      <c r="J5" s="17"/>
      <c r="K5" s="17"/>
      <c r="L5" s="17"/>
      <c r="M5" s="17"/>
      <c r="N5" s="17"/>
      <c r="O5" s="17"/>
      <c r="P5" s="17"/>
      <c r="Q5" s="17"/>
    </row>
    <row r="6" spans="1:17" ht="16.2">
      <c r="A6" s="112" t="s">
        <v>113</v>
      </c>
      <c r="B6" s="112"/>
      <c r="C6" s="112"/>
      <c r="D6" s="112"/>
      <c r="E6" s="112"/>
      <c r="F6" s="112"/>
      <c r="G6" s="112"/>
      <c r="H6" s="112"/>
      <c r="I6" s="112"/>
      <c r="J6" s="112"/>
      <c r="K6" s="112"/>
      <c r="L6" s="112"/>
      <c r="M6" s="112"/>
      <c r="N6" s="112"/>
      <c r="O6" s="112"/>
      <c r="P6" s="112"/>
      <c r="Q6" s="112"/>
    </row>
    <row r="7" spans="1:17" ht="16.2">
      <c r="A7" s="17"/>
      <c r="B7" s="17"/>
      <c r="C7" s="17"/>
      <c r="D7" s="17"/>
      <c r="E7" s="17"/>
      <c r="F7" s="17"/>
      <c r="G7" s="17"/>
      <c r="H7" s="17"/>
      <c r="I7" s="17"/>
      <c r="J7" s="17"/>
      <c r="K7" s="17"/>
      <c r="L7" s="17"/>
      <c r="M7" s="17"/>
      <c r="N7" s="17"/>
      <c r="O7" s="17"/>
      <c r="P7" s="17"/>
      <c r="Q7" s="17"/>
    </row>
    <row r="8" spans="1:17" ht="16.2">
      <c r="A8" s="39" t="s">
        <v>75</v>
      </c>
      <c r="B8" s="17"/>
      <c r="C8" s="17"/>
      <c r="D8" s="17"/>
      <c r="E8" s="17"/>
      <c r="F8" s="17"/>
      <c r="G8" s="17"/>
      <c r="H8" s="17"/>
      <c r="I8" s="17"/>
      <c r="J8" s="17"/>
      <c r="K8" s="17"/>
      <c r="L8" s="17"/>
      <c r="M8" s="17"/>
      <c r="N8" s="17"/>
      <c r="O8" s="17"/>
      <c r="P8" s="17"/>
      <c r="Q8" s="17"/>
    </row>
    <row r="9" spans="1:17" ht="16.2">
      <c r="A9" s="17"/>
      <c r="B9" s="42" t="s">
        <v>76</v>
      </c>
      <c r="C9" s="17"/>
      <c r="D9" s="17"/>
      <c r="E9" s="17"/>
      <c r="F9" s="17"/>
      <c r="G9" s="17"/>
      <c r="H9" s="17"/>
      <c r="I9" s="17"/>
      <c r="J9" s="17"/>
      <c r="K9" s="17"/>
      <c r="L9" s="17"/>
      <c r="M9" s="17"/>
      <c r="N9" s="17"/>
      <c r="O9" s="17"/>
      <c r="P9" s="17"/>
      <c r="Q9" s="17"/>
    </row>
    <row r="10" spans="1:17" ht="16.2">
      <c r="A10" s="17"/>
      <c r="B10" s="42"/>
      <c r="C10" s="17"/>
      <c r="D10" s="17"/>
      <c r="E10" s="17"/>
      <c r="F10" s="17"/>
      <c r="G10" s="17"/>
      <c r="H10" s="17"/>
      <c r="I10" s="17"/>
      <c r="J10" s="17"/>
      <c r="K10" s="17"/>
      <c r="L10" s="17"/>
      <c r="M10" s="17"/>
      <c r="N10" s="17"/>
      <c r="O10" s="17"/>
      <c r="P10" s="17"/>
      <c r="Q10" s="17"/>
    </row>
    <row r="11" spans="1:17" ht="16.2">
      <c r="A11" s="21"/>
      <c r="B11" s="21"/>
      <c r="C11" s="21"/>
      <c r="D11" s="21"/>
      <c r="E11" s="50" t="str">
        <f>IF(OR($R$19=1,$R$22=1,$R$29=1,$R$32=1),"！！！入力エラーがあります。R列のコメントを確認してください。！！！","")</f>
        <v/>
      </c>
      <c r="F11" s="30"/>
      <c r="G11" s="30"/>
      <c r="H11" s="30"/>
      <c r="I11" s="30"/>
      <c r="J11" s="30"/>
      <c r="K11" s="30"/>
      <c r="L11" s="60" t="s">
        <v>103</v>
      </c>
      <c r="M11" s="113"/>
      <c r="N11" s="113"/>
      <c r="O11" s="113"/>
      <c r="P11" s="113"/>
      <c r="Q11" s="113"/>
    </row>
    <row r="12" spans="1:17" ht="30" customHeight="1">
      <c r="A12" s="96" t="s">
        <v>1</v>
      </c>
      <c r="B12" s="96"/>
      <c r="C12" s="96"/>
      <c r="D12" s="96"/>
      <c r="E12" s="114" t="s">
        <v>23</v>
      </c>
      <c r="F12" s="115"/>
      <c r="G12" s="115"/>
      <c r="H12" s="115"/>
      <c r="I12" s="115"/>
      <c r="J12" s="115"/>
      <c r="K12" s="115"/>
      <c r="L12" s="115"/>
      <c r="M12" s="115"/>
      <c r="N12" s="115"/>
      <c r="O12" s="115"/>
      <c r="P12" s="116"/>
      <c r="Q12" s="24" t="s">
        <v>2</v>
      </c>
    </row>
    <row r="13" spans="1:17" ht="30" customHeight="1">
      <c r="A13" s="96" t="s">
        <v>3</v>
      </c>
      <c r="B13" s="96"/>
      <c r="C13" s="96"/>
      <c r="D13" s="96"/>
      <c r="E13" s="119"/>
      <c r="F13" s="120"/>
      <c r="G13" s="120"/>
      <c r="H13" s="120"/>
      <c r="I13" s="120"/>
      <c r="J13" s="120"/>
      <c r="K13" s="120"/>
      <c r="L13" s="120"/>
      <c r="M13" s="120"/>
      <c r="N13" s="120"/>
      <c r="O13" s="120"/>
      <c r="P13" s="121"/>
      <c r="Q13" s="3"/>
    </row>
    <row r="14" spans="1:17" ht="30" customHeight="1">
      <c r="A14" s="95" t="s">
        <v>4</v>
      </c>
      <c r="B14" s="95"/>
      <c r="C14" s="95"/>
      <c r="D14" s="95"/>
      <c r="E14" s="122" t="s">
        <v>41</v>
      </c>
      <c r="F14" s="123"/>
      <c r="G14" s="123"/>
      <c r="H14" s="123"/>
      <c r="I14" s="123"/>
      <c r="J14" s="123"/>
      <c r="K14" s="123"/>
      <c r="L14" s="123"/>
      <c r="M14" s="123"/>
      <c r="N14" s="123"/>
      <c r="O14" s="123"/>
      <c r="P14" s="124"/>
      <c r="Q14" s="3"/>
    </row>
    <row r="15" spans="1:17" ht="30" customHeight="1">
      <c r="A15" s="96" t="s">
        <v>5</v>
      </c>
      <c r="B15" s="96"/>
      <c r="C15" s="96"/>
      <c r="D15" s="96"/>
      <c r="E15" s="125"/>
      <c r="F15" s="126"/>
      <c r="G15" s="126"/>
      <c r="H15" s="126"/>
      <c r="I15" s="126"/>
      <c r="J15" s="126"/>
      <c r="K15" s="126"/>
      <c r="L15" s="126"/>
      <c r="M15" s="126"/>
      <c r="N15" s="126"/>
      <c r="O15" s="126"/>
      <c r="P15" s="127"/>
      <c r="Q15" s="3"/>
    </row>
    <row r="16" spans="1:17" ht="30" customHeight="1">
      <c r="A16" s="96" t="s">
        <v>6</v>
      </c>
      <c r="B16" s="96"/>
      <c r="C16" s="96"/>
      <c r="D16" s="96"/>
      <c r="E16" s="101"/>
      <c r="F16" s="102"/>
      <c r="G16" s="102"/>
      <c r="H16" s="102"/>
      <c r="I16" s="102"/>
      <c r="J16" s="102"/>
      <c r="K16" s="102"/>
      <c r="L16" s="102"/>
      <c r="M16" s="102"/>
      <c r="N16" s="102"/>
      <c r="O16" s="102"/>
      <c r="P16" s="103"/>
      <c r="Q16" s="3"/>
    </row>
    <row r="17" spans="1:19" ht="30" customHeight="1">
      <c r="A17" s="96" t="s">
        <v>133</v>
      </c>
      <c r="B17" s="96"/>
      <c r="C17" s="96"/>
      <c r="D17" s="96"/>
      <c r="E17" s="107"/>
      <c r="F17" s="108"/>
      <c r="G17" s="108"/>
      <c r="H17" s="108"/>
      <c r="I17" s="108"/>
      <c r="J17" s="108"/>
      <c r="K17" s="108"/>
      <c r="L17" s="108"/>
      <c r="M17" s="108"/>
      <c r="N17" s="108"/>
      <c r="O17" s="108"/>
      <c r="P17" s="109"/>
      <c r="Q17" s="3"/>
    </row>
    <row r="18" spans="1:19" ht="30" customHeight="1">
      <c r="A18" s="96" t="s">
        <v>7</v>
      </c>
      <c r="B18" s="96"/>
      <c r="C18" s="96"/>
      <c r="D18" s="96"/>
      <c r="E18" s="104"/>
      <c r="F18" s="105"/>
      <c r="G18" s="105"/>
      <c r="H18" s="105"/>
      <c r="I18" s="105"/>
      <c r="J18" s="105"/>
      <c r="K18" s="105"/>
      <c r="L18" s="105"/>
      <c r="M18" s="105"/>
      <c r="N18" s="105"/>
      <c r="O18" s="105"/>
      <c r="P18" s="106"/>
      <c r="Q18" s="12" t="s">
        <v>22</v>
      </c>
    </row>
    <row r="19" spans="1:19" ht="30" customHeight="1">
      <c r="A19" s="95" t="s">
        <v>139</v>
      </c>
      <c r="B19" s="96"/>
      <c r="C19" s="96"/>
      <c r="D19" s="96"/>
      <c r="E19" s="94">
        <f t="array" ref="E19:P19">TRANSPOSE(webにUP時は非表示にする⇒!$D$11:$D$22)</f>
        <v>47574</v>
      </c>
      <c r="F19" s="94">
        <v>47604</v>
      </c>
      <c r="G19" s="94">
        <v>47635</v>
      </c>
      <c r="H19" s="94">
        <v>47665</v>
      </c>
      <c r="I19" s="94">
        <v>47696</v>
      </c>
      <c r="J19" s="94">
        <v>47727</v>
      </c>
      <c r="K19" s="94">
        <v>47757</v>
      </c>
      <c r="L19" s="94">
        <v>47788</v>
      </c>
      <c r="M19" s="94">
        <v>47818</v>
      </c>
      <c r="N19" s="94">
        <v>47849</v>
      </c>
      <c r="O19" s="94">
        <v>47880</v>
      </c>
      <c r="P19" s="94">
        <v>47908</v>
      </c>
      <c r="Q19" s="3"/>
      <c r="R19" s="49">
        <f>IF(MAX(E20:P20)&gt;E18,1,0)</f>
        <v>0</v>
      </c>
    </row>
    <row r="20" spans="1:19" ht="30" customHeight="1">
      <c r="A20" s="96"/>
      <c r="B20" s="96"/>
      <c r="C20" s="96"/>
      <c r="D20" s="96"/>
      <c r="E20" s="19"/>
      <c r="F20" s="19"/>
      <c r="G20" s="19"/>
      <c r="H20" s="19"/>
      <c r="I20" s="19"/>
      <c r="J20" s="19"/>
      <c r="K20" s="19"/>
      <c r="L20" s="19"/>
      <c r="M20" s="19"/>
      <c r="N20" s="19"/>
      <c r="O20" s="19"/>
      <c r="P20" s="19"/>
      <c r="Q20" s="43" t="s">
        <v>88</v>
      </c>
      <c r="R20" s="48" t="str" cm="1">
        <f t="array" ref="R20">IF(OR(ISNUMBER(E17)*(E19:P19&lt;E17)*ISNUMBER(E20:P20)),"「運開年月」より前の月において「各月の送電可能電力」が入力されている月があります。入力値を修正してください。",IF(MAX(E20:P20)&gt;E18,"※「各月の送電または放電可能電力」が「設備容量」を超過している月があります。入力値を修正してください。",""))</f>
        <v/>
      </c>
    </row>
    <row r="21" spans="1:19" ht="15" hidden="1" customHeight="1">
      <c r="A21" s="100" t="s">
        <v>132</v>
      </c>
      <c r="B21" s="100"/>
      <c r="C21" s="100"/>
      <c r="D21" s="100"/>
      <c r="E21" s="93">
        <f>ROUND(E20,0)</f>
        <v>0</v>
      </c>
      <c r="F21" s="93">
        <f t="shared" ref="F21:P21" si="0">ROUND(F20,0)</f>
        <v>0</v>
      </c>
      <c r="G21" s="93">
        <f t="shared" si="0"/>
        <v>0</v>
      </c>
      <c r="H21" s="93">
        <f t="shared" si="0"/>
        <v>0</v>
      </c>
      <c r="I21" s="93">
        <f t="shared" si="0"/>
        <v>0</v>
      </c>
      <c r="J21" s="93">
        <f t="shared" si="0"/>
        <v>0</v>
      </c>
      <c r="K21" s="93">
        <f t="shared" si="0"/>
        <v>0</v>
      </c>
      <c r="L21" s="93">
        <f t="shared" si="0"/>
        <v>0</v>
      </c>
      <c r="M21" s="93">
        <f t="shared" si="0"/>
        <v>0</v>
      </c>
      <c r="N21" s="93">
        <f t="shared" si="0"/>
        <v>0</v>
      </c>
      <c r="O21" s="93">
        <f t="shared" si="0"/>
        <v>0</v>
      </c>
      <c r="P21" s="93">
        <f t="shared" si="0"/>
        <v>0</v>
      </c>
      <c r="Q21" s="43"/>
      <c r="R21" s="48"/>
    </row>
    <row r="22" spans="1:19" ht="30" customHeight="1">
      <c r="A22" s="95" t="s">
        <v>100</v>
      </c>
      <c r="B22" s="96"/>
      <c r="C22" s="96"/>
      <c r="D22" s="96"/>
      <c r="E22" s="94">
        <f t="array" ref="E22:P22">TRANSPOSE(webにUP時は非表示にする⇒!$D$11:$D$22)</f>
        <v>47574</v>
      </c>
      <c r="F22" s="94">
        <v>47604</v>
      </c>
      <c r="G22" s="94">
        <v>47635</v>
      </c>
      <c r="H22" s="94">
        <v>47665</v>
      </c>
      <c r="I22" s="94">
        <v>47696</v>
      </c>
      <c r="J22" s="94">
        <v>47727</v>
      </c>
      <c r="K22" s="94">
        <v>47757</v>
      </c>
      <c r="L22" s="94">
        <v>47788</v>
      </c>
      <c r="M22" s="94">
        <v>47818</v>
      </c>
      <c r="N22" s="94">
        <v>47849</v>
      </c>
      <c r="O22" s="94">
        <v>47880</v>
      </c>
      <c r="P22" s="94">
        <v>47908</v>
      </c>
      <c r="Q22" s="3"/>
      <c r="R22" s="49" t="str">
        <f>IF(COUNTA(E23:P23)=0,"",IF(OR(MIN(E23:P23)&lt;3,MAX(E23:P23)&gt;24),1,0))</f>
        <v/>
      </c>
    </row>
    <row r="23" spans="1:19" ht="30" customHeight="1">
      <c r="A23" s="96"/>
      <c r="B23" s="96"/>
      <c r="C23" s="96"/>
      <c r="D23" s="96"/>
      <c r="E23" s="20"/>
      <c r="F23" s="20"/>
      <c r="G23" s="20"/>
      <c r="H23" s="20"/>
      <c r="I23" s="20"/>
      <c r="J23" s="20"/>
      <c r="K23" s="20"/>
      <c r="L23" s="20"/>
      <c r="M23" s="20"/>
      <c r="N23" s="20"/>
      <c r="O23" s="20"/>
      <c r="P23" s="20"/>
      <c r="Q23" s="43" t="s">
        <v>89</v>
      </c>
      <c r="R23" s="52" t="str">
        <f>IF(COUNTA(E23:P23)=0,"",IF(OR(MIN(E23:P23)&lt;3,MAX(E23:P23)&gt;24),"「各月の運転継続時間」が、3時間未満または24時間超になっている月があります。修正してください。」",""))</f>
        <v/>
      </c>
      <c r="S23" s="32"/>
    </row>
    <row r="24" spans="1:19" ht="30" customHeight="1">
      <c r="A24" s="95" t="s">
        <v>136</v>
      </c>
      <c r="B24" s="96"/>
      <c r="C24" s="96"/>
      <c r="D24" s="96"/>
      <c r="E24" s="94">
        <f t="array" ref="E24:P24">TRANSPOSE(webにUP時は非表示にする⇒!$D$11:$D$22)</f>
        <v>47574</v>
      </c>
      <c r="F24" s="94">
        <v>47604</v>
      </c>
      <c r="G24" s="94">
        <v>47635</v>
      </c>
      <c r="H24" s="94">
        <v>47665</v>
      </c>
      <c r="I24" s="94">
        <v>47696</v>
      </c>
      <c r="J24" s="94">
        <v>47727</v>
      </c>
      <c r="K24" s="94">
        <v>47757</v>
      </c>
      <c r="L24" s="94">
        <v>47788</v>
      </c>
      <c r="M24" s="94">
        <v>47818</v>
      </c>
      <c r="N24" s="94">
        <v>47849</v>
      </c>
      <c r="O24" s="94">
        <v>47880</v>
      </c>
      <c r="P24" s="94">
        <v>47908</v>
      </c>
      <c r="Q24" s="3"/>
    </row>
    <row r="25" spans="1:19" ht="30" customHeight="1">
      <c r="A25" s="96"/>
      <c r="B25" s="96"/>
      <c r="C25" s="96"/>
      <c r="D25" s="96"/>
      <c r="E25" s="47" t="str">
        <f>IF(E20="","",E23*E20)</f>
        <v/>
      </c>
      <c r="F25" s="47" t="str">
        <f t="shared" ref="F25:P25" si="1">IF(F20="","",F23*F20)</f>
        <v/>
      </c>
      <c r="G25" s="47" t="str">
        <f t="shared" si="1"/>
        <v/>
      </c>
      <c r="H25" s="47" t="str">
        <f t="shared" si="1"/>
        <v/>
      </c>
      <c r="I25" s="47" t="str">
        <f t="shared" si="1"/>
        <v/>
      </c>
      <c r="J25" s="47" t="str">
        <f t="shared" si="1"/>
        <v/>
      </c>
      <c r="K25" s="47" t="str">
        <f t="shared" si="1"/>
        <v/>
      </c>
      <c r="L25" s="47" t="str">
        <f t="shared" si="1"/>
        <v/>
      </c>
      <c r="M25" s="47" t="str">
        <f t="shared" si="1"/>
        <v/>
      </c>
      <c r="N25" s="47" t="str">
        <f t="shared" si="1"/>
        <v/>
      </c>
      <c r="O25" s="47" t="str">
        <f t="shared" si="1"/>
        <v/>
      </c>
      <c r="P25" s="47" t="str">
        <f t="shared" si="1"/>
        <v/>
      </c>
      <c r="Q25" s="12" t="s">
        <v>56</v>
      </c>
      <c r="S25" s="31"/>
    </row>
    <row r="26" spans="1:19" ht="30" customHeight="1">
      <c r="A26" s="95" t="s">
        <v>42</v>
      </c>
      <c r="B26" s="96"/>
      <c r="C26" s="96"/>
      <c r="D26" s="96"/>
      <c r="E26" s="94">
        <f t="array" ref="E26:P26">TRANSPOSE(webにUP時は非表示にする⇒!$D$11:$D$22)</f>
        <v>47574</v>
      </c>
      <c r="F26" s="94">
        <v>47604</v>
      </c>
      <c r="G26" s="94">
        <v>47635</v>
      </c>
      <c r="H26" s="94">
        <v>47665</v>
      </c>
      <c r="I26" s="94">
        <v>47696</v>
      </c>
      <c r="J26" s="94">
        <v>47727</v>
      </c>
      <c r="K26" s="94">
        <v>47757</v>
      </c>
      <c r="L26" s="94">
        <v>47788</v>
      </c>
      <c r="M26" s="94">
        <v>47818</v>
      </c>
      <c r="N26" s="94">
        <v>47849</v>
      </c>
      <c r="O26" s="94">
        <v>47880</v>
      </c>
      <c r="P26" s="94">
        <v>47908</v>
      </c>
      <c r="Q26" s="3"/>
    </row>
    <row r="27" spans="1:19" ht="30" customHeight="1">
      <c r="A27" s="96"/>
      <c r="B27" s="96"/>
      <c r="C27" s="96"/>
      <c r="D27" s="96"/>
      <c r="E27" s="22" t="str">
        <f>IF(E20="","",IF(E$23&gt;=MAX(調整係数一覧!$A$202:$A$221),VLOOKUP(MAX(調整係数一覧!$A$202:$A$221),調整係数一覧!$A$202:$M$221,COLUMN(E$27)-3,0),VLOOKUP(E$23,調整係数一覧!$A$202:$M$221,COLUMN(E$27)-3,0)))</f>
        <v/>
      </c>
      <c r="F27" s="22" t="str">
        <f>IF(F20="","",IF(F$23&gt;=MAX(調整係数一覧!$A$202:$A$221),VLOOKUP(MAX(調整係数一覧!$A$202:$A$221),調整係数一覧!$A$202:$M$221,COLUMN(F$27)-3,0),VLOOKUP(F$23,調整係数一覧!$A$202:$M$221,COLUMN(F$27)-3,0)))</f>
        <v/>
      </c>
      <c r="G27" s="22" t="str">
        <f>IF(G20="","",IF(G$23&gt;=MAX(調整係数一覧!$A$202:$A$221),VLOOKUP(MAX(調整係数一覧!$A$202:$A$221),調整係数一覧!$A$202:$M$221,COLUMN(G$27)-3,0),VLOOKUP(G$23,調整係数一覧!$A$202:$M$221,COLUMN(G$27)-3,0)))</f>
        <v/>
      </c>
      <c r="H27" s="22" t="str">
        <f>IF(H20="","",IF(H$23&gt;=MAX(調整係数一覧!$A$202:$A$221),VLOOKUP(MAX(調整係数一覧!$A$202:$A$221),調整係数一覧!$A$202:$M$221,COLUMN(H$27)-3,0),VLOOKUP(H$23,調整係数一覧!$A$202:$M$221,COLUMN(H$27)-3,0)))</f>
        <v/>
      </c>
      <c r="I27" s="22" t="str">
        <f>IF(I20="","",IF(I$23&gt;=MAX(調整係数一覧!$A$202:$A$221),VLOOKUP(MAX(調整係数一覧!$A$202:$A$221),調整係数一覧!$A$202:$M$221,COLUMN(I$27)-3,0),VLOOKUP(I$23,調整係数一覧!$A$202:$M$221,COLUMN(I$27)-3,0)))</f>
        <v/>
      </c>
      <c r="J27" s="22" t="str">
        <f>IF(J20="","",IF(J$23&gt;=MAX(調整係数一覧!$A$202:$A$221),VLOOKUP(MAX(調整係数一覧!$A$202:$A$221),調整係数一覧!$A$202:$M$221,COLUMN(J$27)-3,0),VLOOKUP(J$23,調整係数一覧!$A$202:$M$221,COLUMN(J$27)-3,0)))</f>
        <v/>
      </c>
      <c r="K27" s="22" t="str">
        <f>IF(K20="","",IF(K$23&gt;=MAX(調整係数一覧!$A$202:$A$221),VLOOKUP(MAX(調整係数一覧!$A$202:$A$221),調整係数一覧!$A$202:$M$221,COLUMN(K$27)-3,0),VLOOKUP(K$23,調整係数一覧!$A$202:$M$221,COLUMN(K$27)-3,0)))</f>
        <v/>
      </c>
      <c r="L27" s="22" t="str">
        <f>IF(L20="","",IF(L$23&gt;=MAX(調整係数一覧!$A$202:$A$221),VLOOKUP(MAX(調整係数一覧!$A$202:$A$221),調整係数一覧!$A$202:$M$221,COLUMN(L$27)-3,0),VLOOKUP(L$23,調整係数一覧!$A$202:$M$221,COLUMN(L$27)-3,0)))</f>
        <v/>
      </c>
      <c r="M27" s="22" t="str">
        <f>IF(M20="","",IF(M$23&gt;=MAX(調整係数一覧!$A$202:$A$221),VLOOKUP(MAX(調整係数一覧!$A$202:$A$221),調整係数一覧!$A$202:$M$221,COLUMN(M$27)-3,0),VLOOKUP(M$23,調整係数一覧!$A$202:$M$221,COLUMN(M$27)-3,0)))</f>
        <v/>
      </c>
      <c r="N27" s="22" t="str">
        <f>IF(N20="","",IF(N$23&gt;=MAX(調整係数一覧!$A$202:$A$221),VLOOKUP(MAX(調整係数一覧!$A$202:$A$221),調整係数一覧!$A$202:$M$221,COLUMN(N$27)-3,0),VLOOKUP(N$23,調整係数一覧!$A$202:$M$221,COLUMN(N$27)-3,0)))</f>
        <v/>
      </c>
      <c r="O27" s="22" t="str">
        <f>IF(O20="","",IF(O$23&gt;=MAX(調整係数一覧!$A$202:$A$221),VLOOKUP(MAX(調整係数一覧!$A$202:$A$221),調整係数一覧!$A$202:$M$221,COLUMN(O$27)-3,0),VLOOKUP(O$23,調整係数一覧!$A$202:$M$221,COLUMN(O$27)-3,0)))</f>
        <v/>
      </c>
      <c r="P27" s="22" t="str">
        <f>IF(P20="","",IF(P$23&gt;=MAX(調整係数一覧!$A$202:$A$221),VLOOKUP(MAX(調整係数一覧!$A$202:$A$221),調整係数一覧!$A$202:$M$221,COLUMN(P$27)-3,0),VLOOKUP(P$23,調整係数一覧!$A$202:$M$221,COLUMN(P$27)-3,0)))</f>
        <v/>
      </c>
      <c r="Q27" s="12" t="s">
        <v>58</v>
      </c>
    </row>
    <row r="28" spans="1:19" ht="30" customHeight="1">
      <c r="A28" s="96" t="s">
        <v>8</v>
      </c>
      <c r="B28" s="96"/>
      <c r="C28" s="96"/>
      <c r="D28" s="96"/>
      <c r="E28" s="97">
        <f>ROUND('計算用(期待容量)'!B93,0)</f>
        <v>0</v>
      </c>
      <c r="F28" s="98"/>
      <c r="G28" s="98"/>
      <c r="H28" s="98"/>
      <c r="I28" s="98"/>
      <c r="J28" s="98"/>
      <c r="K28" s="98"/>
      <c r="L28" s="98"/>
      <c r="M28" s="98"/>
      <c r="N28" s="98"/>
      <c r="O28" s="98"/>
      <c r="P28" s="99"/>
      <c r="Q28" s="12" t="s">
        <v>22</v>
      </c>
    </row>
    <row r="29" spans="1:19" ht="30" customHeight="1">
      <c r="A29" s="96" t="s">
        <v>43</v>
      </c>
      <c r="B29" s="96"/>
      <c r="C29" s="96"/>
      <c r="D29" s="96"/>
      <c r="E29" s="94">
        <f t="array" ref="E29:P29">TRANSPOSE(webにUP時は非表示にする⇒!$D$11:$D$22)</f>
        <v>47574</v>
      </c>
      <c r="F29" s="94">
        <v>47604</v>
      </c>
      <c r="G29" s="94">
        <v>47635</v>
      </c>
      <c r="H29" s="94">
        <v>47665</v>
      </c>
      <c r="I29" s="94">
        <v>47696</v>
      </c>
      <c r="J29" s="94">
        <v>47727</v>
      </c>
      <c r="K29" s="94">
        <v>47757</v>
      </c>
      <c r="L29" s="94">
        <v>47788</v>
      </c>
      <c r="M29" s="94">
        <v>47818</v>
      </c>
      <c r="N29" s="94">
        <v>47849</v>
      </c>
      <c r="O29" s="94">
        <v>47880</v>
      </c>
      <c r="P29" s="94">
        <v>47908</v>
      </c>
      <c r="Q29" s="3"/>
      <c r="R29" s="49">
        <f>IF(OR(E30&gt;E20,F30&gt;F20,G30&gt;G20,H30&gt;H20,I30&gt;I20,J30&gt;J20,K30&gt;K20,L30&gt;L20,M30&gt;M20,N30&gt;N20,O30&gt;O20,P30&gt;P20),1,0)</f>
        <v>0</v>
      </c>
    </row>
    <row r="30" spans="1:19" ht="30" customHeight="1">
      <c r="A30" s="96"/>
      <c r="B30" s="96"/>
      <c r="C30" s="96"/>
      <c r="D30" s="96"/>
      <c r="E30" s="36"/>
      <c r="F30" s="36"/>
      <c r="G30" s="36"/>
      <c r="H30" s="36"/>
      <c r="I30" s="36"/>
      <c r="J30" s="36"/>
      <c r="K30" s="36"/>
      <c r="L30" s="36"/>
      <c r="M30" s="36"/>
      <c r="N30" s="36"/>
      <c r="O30" s="36"/>
      <c r="P30" s="36"/>
      <c r="Q30" s="43" t="s">
        <v>88</v>
      </c>
      <c r="R30" s="48" t="str">
        <f>IF(OR(E30&gt;E20,F30&gt;F20,G30&gt;G20,H30&gt;H20,I30&gt;I20,J30&gt;J20,K30&gt;K20,L30&gt;L20,M30&gt;M20,N30&gt;N20,O30&gt;O20,P30&gt;P20),"※「各月の管理容量」が「各月の送電または放電可能電力」を超過している月があります。入力値を修正してください。","")</f>
        <v/>
      </c>
    </row>
    <row r="31" spans="1:19" ht="30" hidden="1" customHeight="1">
      <c r="A31" s="100" t="s">
        <v>132</v>
      </c>
      <c r="B31" s="100"/>
      <c r="C31" s="100"/>
      <c r="D31" s="100"/>
      <c r="E31" s="93">
        <f>ROUND(E30,0)</f>
        <v>0</v>
      </c>
      <c r="F31" s="93">
        <f t="shared" ref="F31:P31" si="2">ROUND(F30,0)</f>
        <v>0</v>
      </c>
      <c r="G31" s="93">
        <f t="shared" si="2"/>
        <v>0</v>
      </c>
      <c r="H31" s="93">
        <f t="shared" si="2"/>
        <v>0</v>
      </c>
      <c r="I31" s="93">
        <f t="shared" si="2"/>
        <v>0</v>
      </c>
      <c r="J31" s="93">
        <f t="shared" si="2"/>
        <v>0</v>
      </c>
      <c r="K31" s="93">
        <f t="shared" si="2"/>
        <v>0</v>
      </c>
      <c r="L31" s="93">
        <f t="shared" si="2"/>
        <v>0</v>
      </c>
      <c r="M31" s="93">
        <f t="shared" si="2"/>
        <v>0</v>
      </c>
      <c r="N31" s="93">
        <f t="shared" si="2"/>
        <v>0</v>
      </c>
      <c r="O31" s="93">
        <f t="shared" si="2"/>
        <v>0</v>
      </c>
      <c r="P31" s="93">
        <f t="shared" si="2"/>
        <v>0</v>
      </c>
      <c r="Q31" s="43"/>
      <c r="R31" s="48"/>
    </row>
    <row r="32" spans="1:19" ht="30" customHeight="1">
      <c r="A32" s="95" t="s">
        <v>101</v>
      </c>
      <c r="B32" s="96"/>
      <c r="C32" s="96"/>
      <c r="D32" s="96"/>
      <c r="E32" s="94">
        <f t="array" ref="E32:P32">TRANSPOSE(webにUP時は非表示にする⇒!$D$11:$D$22)</f>
        <v>47574</v>
      </c>
      <c r="F32" s="94">
        <v>47604</v>
      </c>
      <c r="G32" s="94">
        <v>47635</v>
      </c>
      <c r="H32" s="94">
        <v>47665</v>
      </c>
      <c r="I32" s="94">
        <v>47696</v>
      </c>
      <c r="J32" s="94">
        <v>47727</v>
      </c>
      <c r="K32" s="94">
        <v>47757</v>
      </c>
      <c r="L32" s="94">
        <v>47788</v>
      </c>
      <c r="M32" s="94">
        <v>47818</v>
      </c>
      <c r="N32" s="94">
        <v>47849</v>
      </c>
      <c r="O32" s="94">
        <v>47880</v>
      </c>
      <c r="P32" s="94">
        <v>47908</v>
      </c>
      <c r="Q32" s="3"/>
      <c r="R32" s="49" t="str">
        <f>IF(COUNTA(E33:P33)=0,"",IF(MIN(E33:P33)&lt;3,1,IF(OR(E33&gt;E23,F33&gt;F23,G33&gt;G23,H33&gt;H23,I33&gt;I23,J33&gt;J23,K33&gt;K23,L33&gt;L23,M33&gt;M23,N33&gt;N23,O33&gt;O23,P33&gt;P23),1,0)))</f>
        <v/>
      </c>
    </row>
    <row r="33" spans="1:18" ht="30" customHeight="1">
      <c r="A33" s="95"/>
      <c r="B33" s="96"/>
      <c r="C33" s="96"/>
      <c r="D33" s="96"/>
      <c r="E33" s="37"/>
      <c r="F33" s="37"/>
      <c r="G33" s="37"/>
      <c r="H33" s="37"/>
      <c r="I33" s="37"/>
      <c r="J33" s="37"/>
      <c r="K33" s="37"/>
      <c r="L33" s="37"/>
      <c r="M33" s="37"/>
      <c r="N33" s="37"/>
      <c r="O33" s="37"/>
      <c r="P33" s="37"/>
      <c r="Q33" s="44" t="s">
        <v>57</v>
      </c>
      <c r="R33" s="48" t="str">
        <f>IF(COUNTA(E33:P33)=0,"",IF(MIN(E33:P33)&lt;3,"「各月の運転継続時間」が3時間未満になっている月があります。入力値を修正してください。",IF(OR(E33&gt;E23,F33&gt;F23,G33&gt;G23,H33&gt;H23,I33&gt;I23,J33&gt;J23,K33&gt;K23,L33&gt;L23,M33&gt;M23,N33&gt;N23,O33&gt;O23,P33&gt;P23),"※「各月の運転継続時間」が、応札容量算定用＞期待容量算定用となっている月があります。入力値を修正してください。","")))</f>
        <v/>
      </c>
    </row>
    <row r="34" spans="1:18" ht="30" customHeight="1">
      <c r="A34" s="95" t="s">
        <v>137</v>
      </c>
      <c r="B34" s="96"/>
      <c r="C34" s="96"/>
      <c r="D34" s="96"/>
      <c r="E34" s="94">
        <f t="array" ref="E34:P34">TRANSPOSE(webにUP時は非表示にする⇒!$D$11:$D$22)</f>
        <v>47574</v>
      </c>
      <c r="F34" s="94">
        <v>47604</v>
      </c>
      <c r="G34" s="94">
        <v>47635</v>
      </c>
      <c r="H34" s="94">
        <v>47665</v>
      </c>
      <c r="I34" s="94">
        <v>47696</v>
      </c>
      <c r="J34" s="94">
        <v>47727</v>
      </c>
      <c r="K34" s="94">
        <v>47757</v>
      </c>
      <c r="L34" s="94">
        <v>47788</v>
      </c>
      <c r="M34" s="94">
        <v>47818</v>
      </c>
      <c r="N34" s="94">
        <v>47849</v>
      </c>
      <c r="O34" s="94">
        <v>47880</v>
      </c>
      <c r="P34" s="94">
        <v>47908</v>
      </c>
      <c r="Q34" s="3"/>
    </row>
    <row r="35" spans="1:18" ht="30" customHeight="1">
      <c r="A35" s="96"/>
      <c r="B35" s="96"/>
      <c r="C35" s="96"/>
      <c r="D35" s="96"/>
      <c r="E35" s="47" t="str">
        <f>IF(E30="","",E33*E30)</f>
        <v/>
      </c>
      <c r="F35" s="47" t="str">
        <f t="shared" ref="F35:P35" si="3">IF(F30="","",F33*F30)</f>
        <v/>
      </c>
      <c r="G35" s="47" t="str">
        <f t="shared" si="3"/>
        <v/>
      </c>
      <c r="H35" s="47" t="str">
        <f t="shared" si="3"/>
        <v/>
      </c>
      <c r="I35" s="47" t="str">
        <f t="shared" si="3"/>
        <v/>
      </c>
      <c r="J35" s="47" t="str">
        <f t="shared" si="3"/>
        <v/>
      </c>
      <c r="K35" s="47" t="str">
        <f t="shared" si="3"/>
        <v/>
      </c>
      <c r="L35" s="47" t="str">
        <f t="shared" si="3"/>
        <v/>
      </c>
      <c r="M35" s="47" t="str">
        <f t="shared" si="3"/>
        <v/>
      </c>
      <c r="N35" s="47" t="str">
        <f t="shared" si="3"/>
        <v/>
      </c>
      <c r="O35" s="47" t="str">
        <f t="shared" si="3"/>
        <v/>
      </c>
      <c r="P35" s="47" t="str">
        <f t="shared" si="3"/>
        <v/>
      </c>
      <c r="Q35" s="12" t="s">
        <v>56</v>
      </c>
      <c r="R35" s="18"/>
    </row>
    <row r="36" spans="1:18" ht="30" customHeight="1">
      <c r="A36" s="95" t="s">
        <v>44</v>
      </c>
      <c r="B36" s="96"/>
      <c r="C36" s="96"/>
      <c r="D36" s="96"/>
      <c r="E36" s="94">
        <f t="array" ref="E36:P36">TRANSPOSE(webにUP時は非表示にする⇒!$D$11:$D$22)</f>
        <v>47574</v>
      </c>
      <c r="F36" s="94">
        <v>47604</v>
      </c>
      <c r="G36" s="94">
        <v>47635</v>
      </c>
      <c r="H36" s="94">
        <v>47665</v>
      </c>
      <c r="I36" s="94">
        <v>47696</v>
      </c>
      <c r="J36" s="94">
        <v>47727</v>
      </c>
      <c r="K36" s="94">
        <v>47757</v>
      </c>
      <c r="L36" s="94">
        <v>47788</v>
      </c>
      <c r="M36" s="94">
        <v>47818</v>
      </c>
      <c r="N36" s="94">
        <v>47849</v>
      </c>
      <c r="O36" s="94">
        <v>47880</v>
      </c>
      <c r="P36" s="94">
        <v>47908</v>
      </c>
      <c r="Q36" s="3"/>
    </row>
    <row r="37" spans="1:18" ht="30" customHeight="1">
      <c r="A37" s="96"/>
      <c r="B37" s="96"/>
      <c r="C37" s="96"/>
      <c r="D37" s="96"/>
      <c r="E37" s="22" t="str">
        <f>IF(E30="","",IF(E$33&gt;=MAX(調整係数一覧!$A$202:$A$221),VLOOKUP(MAX(調整係数一覧!$A$202:$A$221),調整係数一覧!$A$202:$M$221,COLUMN(E$37)-3,0),VLOOKUP(E$33,調整係数一覧!$A$202:$M$221,COLUMN(E$37)-3,0)))</f>
        <v/>
      </c>
      <c r="F37" s="22" t="str">
        <f>IF(F30="","",IF(F$33&gt;=MAX(調整係数一覧!$A$202:$A$221),VLOOKUP(MAX(調整係数一覧!$A$202:$A$221),調整係数一覧!$A$202:$M$221,COLUMN(F$37)-3,0),VLOOKUP(F$33,調整係数一覧!$A$202:$M$221,COLUMN(F$37)-3,0)))</f>
        <v/>
      </c>
      <c r="G37" s="22" t="str">
        <f>IF(G30="","",IF(G$33&gt;=MAX(調整係数一覧!$A$202:$A$221),VLOOKUP(MAX(調整係数一覧!$A$202:$A$221),調整係数一覧!$A$202:$M$221,COLUMN(G$37)-3,0),VLOOKUP(G$33,調整係数一覧!$A$202:$M$221,COLUMN(G$37)-3,0)))</f>
        <v/>
      </c>
      <c r="H37" s="22" t="str">
        <f>IF(H30="","",IF(H$33&gt;=MAX(調整係数一覧!$A$202:$A$221),VLOOKUP(MAX(調整係数一覧!$A$202:$A$221),調整係数一覧!$A$202:$M$221,COLUMN(H$37)-3,0),VLOOKUP(H$33,調整係数一覧!$A$202:$M$221,COLUMN(H$37)-3,0)))</f>
        <v/>
      </c>
      <c r="I37" s="22" t="str">
        <f>IF(I30="","",IF(I$33&gt;=MAX(調整係数一覧!$A$202:$A$221),VLOOKUP(MAX(調整係数一覧!$A$202:$A$221),調整係数一覧!$A$202:$M$221,COLUMN(I$37)-3,0),VLOOKUP(I$33,調整係数一覧!$A$202:$M$221,COLUMN(I$37)-3,0)))</f>
        <v/>
      </c>
      <c r="J37" s="22" t="str">
        <f>IF(J30="","",IF(J$33&gt;=MAX(調整係数一覧!$A$202:$A$221),VLOOKUP(MAX(調整係数一覧!$A$202:$A$221),調整係数一覧!$A$202:$M$221,COLUMN(J$37)-3,0),VLOOKUP(J$33,調整係数一覧!$A$202:$M$221,COLUMN(J$37)-3,0)))</f>
        <v/>
      </c>
      <c r="K37" s="22" t="str">
        <f>IF(K30="","",IF(K$33&gt;=MAX(調整係数一覧!$A$202:$A$221),VLOOKUP(MAX(調整係数一覧!$A$202:$A$221),調整係数一覧!$A$202:$M$221,COLUMN(K$37)-3,0),VLOOKUP(K$33,調整係数一覧!$A$202:$M$221,COLUMN(K$37)-3,0)))</f>
        <v/>
      </c>
      <c r="L37" s="22" t="str">
        <f>IF(L30="","",IF(L$33&gt;=MAX(調整係数一覧!$A$202:$A$221),VLOOKUP(MAX(調整係数一覧!$A$202:$A$221),調整係数一覧!$A$202:$M$221,COLUMN(L$37)-3,0),VLOOKUP(L$33,調整係数一覧!$A$202:$M$221,COLUMN(L$37)-3,0)))</f>
        <v/>
      </c>
      <c r="M37" s="22" t="str">
        <f>IF(M30="","",IF(M$33&gt;=MAX(調整係数一覧!$A$202:$A$221),VLOOKUP(MAX(調整係数一覧!$A$202:$A$221),調整係数一覧!$A$202:$M$221,COLUMN(M$37)-3,0),VLOOKUP(M$33,調整係数一覧!$A$202:$M$221,COLUMN(M$37)-3,0)))</f>
        <v/>
      </c>
      <c r="N37" s="22" t="str">
        <f>IF(N30="","",IF(N$33&gt;=MAX(調整係数一覧!$A$202:$A$221),VLOOKUP(MAX(調整係数一覧!$A$202:$A$221),調整係数一覧!$A$202:$M$221,COLUMN(N$37)-3,0),VLOOKUP(N$33,調整係数一覧!$A$202:$M$221,COLUMN(N$37)-3,0)))</f>
        <v/>
      </c>
      <c r="O37" s="22" t="str">
        <f>IF(O30="","",IF(O$33&gt;=MAX(調整係数一覧!$A$202:$A$221),VLOOKUP(MAX(調整係数一覧!$A$202:$A$221),調整係数一覧!$A$202:$M$221,COLUMN(O$37)-3,0),VLOOKUP(O$33,調整係数一覧!$A$202:$M$221,COLUMN(O$37)-3,0)))</f>
        <v/>
      </c>
      <c r="P37" s="22" t="str">
        <f>IF(P30="","",IF(P$33&gt;=MAX(調整係数一覧!$A$202:$A$221),VLOOKUP(MAX(調整係数一覧!$A$202:$A$221),調整係数一覧!$A$202:$M$221,COLUMN(P$37)-3,0),VLOOKUP(P$33,調整係数一覧!$A$202:$M$221,COLUMN(P$37)-3,0)))</f>
        <v/>
      </c>
      <c r="Q37" s="12" t="s">
        <v>58</v>
      </c>
    </row>
    <row r="38" spans="1:18" ht="30" customHeight="1">
      <c r="A38" s="96" t="s">
        <v>9</v>
      </c>
      <c r="B38" s="96"/>
      <c r="C38" s="96"/>
      <c r="D38" s="96"/>
      <c r="E38" s="97">
        <f>ROUND('計算用(応札容量)'!B93,0)</f>
        <v>0</v>
      </c>
      <c r="F38" s="98"/>
      <c r="G38" s="98"/>
      <c r="H38" s="98"/>
      <c r="I38" s="98"/>
      <c r="J38" s="98"/>
      <c r="K38" s="98"/>
      <c r="L38" s="98"/>
      <c r="M38" s="98"/>
      <c r="N38" s="98"/>
      <c r="O38" s="98"/>
      <c r="P38" s="99"/>
      <c r="Q38" s="12" t="s">
        <v>22</v>
      </c>
    </row>
    <row r="39" spans="1:18" ht="16.2">
      <c r="A39" s="23" t="s">
        <v>24</v>
      </c>
      <c r="B39" s="23"/>
      <c r="C39" s="23"/>
      <c r="P39" s="51" t="str">
        <f>IF(OR($R$19=1,$R$22=1,$R$29=1,$R$32=1),"！！！入力エラーがあります。R列のコメントを確認してください。！！！","")</f>
        <v/>
      </c>
    </row>
    <row r="40" spans="1:18">
      <c r="A40" s="1" t="s">
        <v>111</v>
      </c>
      <c r="B40" s="23"/>
      <c r="C40" s="23"/>
      <c r="D40" s="23"/>
      <c r="E40" s="23"/>
      <c r="F40" s="23"/>
    </row>
    <row r="41" spans="1:18">
      <c r="A41" s="23"/>
      <c r="B41" s="23" t="s">
        <v>105</v>
      </c>
      <c r="C41" s="23"/>
      <c r="D41" s="23"/>
      <c r="E41" s="23"/>
      <c r="F41" s="23"/>
    </row>
    <row r="42" spans="1:18">
      <c r="A42" s="23"/>
      <c r="B42" s="23" t="s">
        <v>62</v>
      </c>
      <c r="C42" s="23"/>
      <c r="D42" s="23"/>
      <c r="E42" s="23"/>
      <c r="F42" s="23"/>
    </row>
    <row r="43" spans="1:18">
      <c r="A43" s="23"/>
      <c r="B43" s="1" t="s">
        <v>106</v>
      </c>
      <c r="C43" s="23"/>
      <c r="D43" s="23"/>
      <c r="E43" s="23"/>
      <c r="F43" s="23"/>
    </row>
    <row r="44" spans="1:18">
      <c r="A44" s="23"/>
      <c r="B44" s="23" t="s">
        <v>107</v>
      </c>
      <c r="C44" s="23"/>
      <c r="D44" s="23"/>
      <c r="E44" s="23"/>
      <c r="F44" s="23"/>
    </row>
    <row r="45" spans="1:18">
      <c r="A45" s="23"/>
      <c r="B45" s="23" t="s">
        <v>147</v>
      </c>
      <c r="C45" s="23"/>
      <c r="D45" s="23"/>
      <c r="E45" s="23"/>
    </row>
    <row r="46" spans="1:18">
      <c r="A46" s="23"/>
      <c r="B46" s="23" t="s">
        <v>146</v>
      </c>
      <c r="C46" s="23"/>
      <c r="D46" s="23"/>
      <c r="E46" s="23"/>
    </row>
    <row r="47" spans="1:18">
      <c r="A47" s="23"/>
      <c r="B47" s="23" t="s">
        <v>135</v>
      </c>
      <c r="C47" s="23"/>
      <c r="D47" s="23"/>
      <c r="E47" s="23"/>
      <c r="F47" s="23"/>
    </row>
    <row r="48" spans="1:18">
      <c r="A48" s="23"/>
      <c r="B48" s="1" t="s">
        <v>143</v>
      </c>
      <c r="C48" s="23"/>
      <c r="D48" s="23"/>
      <c r="E48" s="23"/>
      <c r="F48" s="23"/>
    </row>
    <row r="49" spans="1:6">
      <c r="A49" s="23"/>
      <c r="B49" s="1" t="s">
        <v>141</v>
      </c>
      <c r="C49" s="23"/>
      <c r="D49" s="23"/>
      <c r="E49" s="23"/>
      <c r="F49" s="23"/>
    </row>
    <row r="50" spans="1:6">
      <c r="A50" s="23"/>
      <c r="B50" s="1" t="s">
        <v>108</v>
      </c>
      <c r="C50" s="23"/>
      <c r="D50" s="23"/>
      <c r="E50" s="23"/>
      <c r="F50" s="23"/>
    </row>
    <row r="51" spans="1:6">
      <c r="A51" s="23"/>
      <c r="B51" s="1" t="s">
        <v>144</v>
      </c>
      <c r="C51" s="23"/>
    </row>
    <row r="52" spans="1:6">
      <c r="A52" s="23"/>
      <c r="B52" s="1" t="s">
        <v>95</v>
      </c>
      <c r="C52" s="23"/>
      <c r="D52" s="23"/>
      <c r="E52" s="23"/>
      <c r="F52" s="23"/>
    </row>
    <row r="53" spans="1:6">
      <c r="A53" s="23"/>
      <c r="B53" s="23" t="s">
        <v>60</v>
      </c>
      <c r="C53" s="23"/>
      <c r="D53" s="23"/>
      <c r="E53" s="23"/>
      <c r="F53" s="23"/>
    </row>
    <row r="54" spans="1:6">
      <c r="A54" s="23"/>
      <c r="B54" s="23" t="s">
        <v>90</v>
      </c>
      <c r="C54" s="23"/>
      <c r="D54" s="23"/>
      <c r="E54" s="23"/>
      <c r="F54" s="23"/>
    </row>
    <row r="55" spans="1:6">
      <c r="A55" s="23"/>
      <c r="B55" s="23"/>
      <c r="C55" s="23"/>
      <c r="D55" s="23"/>
      <c r="E55" s="23"/>
      <c r="F55" s="23"/>
    </row>
    <row r="56" spans="1:6">
      <c r="A56" s="1" t="s">
        <v>112</v>
      </c>
      <c r="B56" s="23"/>
      <c r="C56" s="23"/>
      <c r="D56" s="23"/>
      <c r="E56" s="23"/>
      <c r="F56" s="23"/>
    </row>
    <row r="57" spans="1:6">
      <c r="A57" s="23"/>
      <c r="B57" s="23" t="s">
        <v>145</v>
      </c>
      <c r="C57" s="23"/>
      <c r="D57" s="23"/>
      <c r="E57" s="23"/>
      <c r="F57" s="23"/>
    </row>
    <row r="58" spans="1:6">
      <c r="A58" s="23"/>
      <c r="B58" s="1" t="s">
        <v>94</v>
      </c>
      <c r="C58" s="23"/>
      <c r="D58" s="23"/>
      <c r="E58" s="23"/>
      <c r="F58" s="23"/>
    </row>
    <row r="59" spans="1:6">
      <c r="A59" s="23"/>
      <c r="B59" s="23" t="s">
        <v>140</v>
      </c>
      <c r="C59" s="23"/>
      <c r="D59" s="23"/>
      <c r="E59" s="23"/>
      <c r="F59" s="23"/>
    </row>
    <row r="60" spans="1:6">
      <c r="A60" s="23"/>
      <c r="B60" s="1" t="s">
        <v>109</v>
      </c>
      <c r="C60" s="23"/>
      <c r="D60" s="23"/>
      <c r="E60" s="23"/>
      <c r="F60" s="23"/>
    </row>
    <row r="61" spans="1:6">
      <c r="A61" s="23"/>
      <c r="B61" s="1" t="s">
        <v>98</v>
      </c>
      <c r="C61" s="23"/>
    </row>
    <row r="62" spans="1:6">
      <c r="A62" s="23"/>
      <c r="B62" s="1" t="s">
        <v>96</v>
      </c>
      <c r="C62" s="23"/>
    </row>
    <row r="63" spans="1:6">
      <c r="A63" s="23"/>
      <c r="B63" s="1" t="s">
        <v>61</v>
      </c>
      <c r="C63" s="23"/>
    </row>
    <row r="64" spans="1:6">
      <c r="A64" s="23"/>
      <c r="B64" s="1" t="s">
        <v>97</v>
      </c>
      <c r="C64" s="23"/>
    </row>
    <row r="65" spans="1:7">
      <c r="A65" s="23"/>
      <c r="B65" s="23"/>
      <c r="C65" s="23"/>
      <c r="D65" s="23"/>
      <c r="E65" s="23"/>
      <c r="F65" s="23"/>
      <c r="G65" s="23"/>
    </row>
  </sheetData>
  <sheetProtection algorithmName="SHA-512" hashValue="e8q5N5Mlqmu2vF9YU/fVsBAk2CYVrYLvqOnh06F0A7UsAzv1jjeLm9lw9qaeGaPNtINKg5NRiWdsEQ8gXXIZrg==" saltValue="YsnAO2PFmXgsjwisZ2ssMw==" spinCount="100000" sheet="1" objects="1" scenarios="1"/>
  <protectedRanges>
    <protectedRange algorithmName="SHA-512" hashValue="MWg3NI72hPuMlFfPw4ibEfeyV4nLozj6/ID6JnLA+fTed+8ZFzZ24DLZlv15O+Z0E7hJZToa61TSzr5lpNzifg==" saltValue="k9gVIncKCUcHrHdC93bxLA==" spinCount="100000" sqref="E30:P31 E20:P21 E23:P23 E33:P33" name="範囲3"/>
    <protectedRange algorithmName="SHA-512" hashValue="TcwDRT6PjOi33OhcyM1sAKp/ixCenvRmIEPEE77BHOauu9Xu6CgleAVkV9he6NKX7lPBEItaTbHtyFFA5K6s7Q==" saltValue="Tk8+W5tvgLOT+WSp+NyV9A==" spinCount="100000" sqref="E18:P18" name="範囲2"/>
    <protectedRange algorithmName="SHA-512" hashValue="gvqhSkllU/80paywPcyF83b72hjv8Di7sOeq2UwbXIyzqICjoBRpWJ8xo1ANlgz4OCRv1oaGiKnYyKhrOAXNPQ==" saltValue="tu+bTxg21GBRzYlve3AMdQ==" spinCount="100000" sqref="E13" name="範囲1"/>
    <protectedRange algorithmName="SHA-512" hashValue="TcwDRT6PjOi33OhcyM1sAKp/ixCenvRmIEPEE77BHOauu9Xu6CgleAVkV9he6NKX7lPBEItaTbHtyFFA5K6s7Q==" saltValue="Tk8+W5tvgLOT+WSp+NyV9A==" spinCount="100000" sqref="E16:P16" name="範囲2_1"/>
  </protectedRanges>
  <dataConsolidate/>
  <mergeCells count="33">
    <mergeCell ref="A13:D13"/>
    <mergeCell ref="E13:P13"/>
    <mergeCell ref="A14:D14"/>
    <mergeCell ref="E14:P14"/>
    <mergeCell ref="A15:D15"/>
    <mergeCell ref="E15:P15"/>
    <mergeCell ref="A2:B2"/>
    <mergeCell ref="A6:Q6"/>
    <mergeCell ref="M11:Q11"/>
    <mergeCell ref="A12:D12"/>
    <mergeCell ref="E12:P12"/>
    <mergeCell ref="A4:Q4"/>
    <mergeCell ref="C2:D2"/>
    <mergeCell ref="E16:P16"/>
    <mergeCell ref="A18:D18"/>
    <mergeCell ref="E18:P18"/>
    <mergeCell ref="A19:D20"/>
    <mergeCell ref="A22:D23"/>
    <mergeCell ref="A17:D17"/>
    <mergeCell ref="E17:P17"/>
    <mergeCell ref="A21:D21"/>
    <mergeCell ref="A16:D16"/>
    <mergeCell ref="A24:D25"/>
    <mergeCell ref="A26:D27"/>
    <mergeCell ref="A28:D28"/>
    <mergeCell ref="E28:P28"/>
    <mergeCell ref="A38:D38"/>
    <mergeCell ref="E38:P38"/>
    <mergeCell ref="A29:D30"/>
    <mergeCell ref="A32:D33"/>
    <mergeCell ref="A34:D35"/>
    <mergeCell ref="A36:D37"/>
    <mergeCell ref="A31:D31"/>
  </mergeCells>
  <phoneticPr fontId="2"/>
  <conditionalFormatting sqref="E28">
    <cfRule type="cellIs" dxfId="2" priority="38" operator="lessThan">
      <formula>1000</formula>
    </cfRule>
  </conditionalFormatting>
  <conditionalFormatting sqref="E38">
    <cfRule type="cellIs" dxfId="1" priority="37" operator="lessThan">
      <formula>1000</formula>
    </cfRule>
  </conditionalFormatting>
  <conditionalFormatting sqref="E35:P35">
    <cfRule type="cellIs" dxfId="0" priority="54" operator="greaterThan">
      <formula>E25</formula>
    </cfRule>
  </conditionalFormatting>
  <dataValidations count="2">
    <dataValidation type="list" allowBlank="1" showInputMessage="1" showErrorMessage="1" sqref="E16:P16" xr:uid="{5BE5588E-3D3C-4A6C-8D4F-EE7CEC352B3E}">
      <formula1>"北海道,東北,東京,中部,北陸,関西,中国,四国,九州"</formula1>
    </dataValidation>
    <dataValidation type="list" allowBlank="1" showInputMessage="1" showErrorMessage="1" sqref="E15:P15" xr:uid="{4C7FEF6D-8144-4749-96E7-7A18EF240286}">
      <formula1>"揚水（純揚水）,蓄電池,長期エネルギー貯蔵システム"</formula1>
    </dataValidation>
  </dataValidations>
  <pageMargins left="0.11811023622047245" right="0.11811023622047245" top="0.35433070866141736" bottom="0.35433070866141736" header="0.31496062992125984" footer="0.31496062992125984"/>
  <pageSetup paperSize="9" scale="68" orientation="portrait" r:id="rId1"/>
  <ignoredErrors>
    <ignoredError sqref="E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160020</xdr:colOff>
                    <xdr:row>7</xdr:row>
                    <xdr:rowOff>152400</xdr:rowOff>
                  </from>
                  <to>
                    <xdr:col>1</xdr:col>
                    <xdr:colOff>99060</xdr:colOff>
                    <xdr:row>8</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D58A8FD-9977-4EDE-A21C-DD39593A2C2B}">
          <x14:formula1>
            <xm:f>webにUP時は非表示にする⇒!$D$10:$D$22</xm:f>
          </x14:formula1>
          <xm:sqref>E17:P17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D777B-6031-4385-B0B0-56F373B197AC}">
  <sheetPr codeName="Sheet6">
    <tabColor theme="8" tint="0.59999389629810485"/>
  </sheetPr>
  <dimension ref="B2:D22"/>
  <sheetViews>
    <sheetView workbookViewId="0">
      <selection activeCell="D11" sqref="D11"/>
    </sheetView>
  </sheetViews>
  <sheetFormatPr defaultColWidth="8.88671875" defaultRowHeight="15"/>
  <cols>
    <col min="1" max="1" width="2.77734375" style="1" customWidth="1"/>
    <col min="2" max="2" width="3.77734375" style="1" customWidth="1"/>
    <col min="3" max="3" width="8.88671875" style="1"/>
    <col min="4" max="4" width="14.6640625" style="1" bestFit="1" customWidth="1"/>
    <col min="5" max="16384" width="8.88671875" style="1"/>
  </cols>
  <sheetData>
    <row r="2" spans="2:4">
      <c r="B2" s="1" t="s">
        <v>68</v>
      </c>
    </row>
    <row r="3" spans="2:4">
      <c r="B3" s="1" t="s">
        <v>69</v>
      </c>
      <c r="C3" s="38" t="s">
        <v>70</v>
      </c>
    </row>
    <row r="4" spans="2:4">
      <c r="B4" s="1" t="s">
        <v>69</v>
      </c>
      <c r="C4" s="38" t="s">
        <v>71</v>
      </c>
    </row>
    <row r="6" spans="2:4">
      <c r="B6" s="1" t="s">
        <v>72</v>
      </c>
    </row>
    <row r="7" spans="2:4">
      <c r="C7" s="38" t="s">
        <v>73</v>
      </c>
    </row>
    <row r="8" spans="2:4">
      <c r="C8" s="38" t="s">
        <v>74</v>
      </c>
    </row>
    <row r="10" spans="2:4">
      <c r="C10" s="1">
        <f t="array" ref="C10">VALUE(MID('入力シート '!A4:Q4,21,4))</f>
        <v>2030</v>
      </c>
      <c r="D10" s="1" t="s">
        <v>134</v>
      </c>
    </row>
    <row r="11" spans="2:4">
      <c r="C11" s="7" t="s">
        <v>10</v>
      </c>
      <c r="D11" s="92">
        <f>DATE($C$10,VALUE(LEFT($C11,LEN($C11)-1)),1)</f>
        <v>47574</v>
      </c>
    </row>
    <row r="12" spans="2:4">
      <c r="C12" s="7" t="s">
        <v>11</v>
      </c>
      <c r="D12" s="92">
        <f>EDATE(D11,1)</f>
        <v>47604</v>
      </c>
    </row>
    <row r="13" spans="2:4">
      <c r="C13" s="7" t="s">
        <v>12</v>
      </c>
      <c r="D13" s="92">
        <f t="shared" ref="D13:D22" si="0">EDATE(D12,1)</f>
        <v>47635</v>
      </c>
    </row>
    <row r="14" spans="2:4">
      <c r="C14" s="7" t="s">
        <v>13</v>
      </c>
      <c r="D14" s="92">
        <f t="shared" si="0"/>
        <v>47665</v>
      </c>
    </row>
    <row r="15" spans="2:4">
      <c r="C15" s="7" t="s">
        <v>14</v>
      </c>
      <c r="D15" s="92">
        <f t="shared" si="0"/>
        <v>47696</v>
      </c>
    </row>
    <row r="16" spans="2:4">
      <c r="C16" s="7" t="s">
        <v>15</v>
      </c>
      <c r="D16" s="92">
        <f t="shared" si="0"/>
        <v>47727</v>
      </c>
    </row>
    <row r="17" spans="3:4">
      <c r="C17" s="7" t="s">
        <v>16</v>
      </c>
      <c r="D17" s="92">
        <f t="shared" si="0"/>
        <v>47757</v>
      </c>
    </row>
    <row r="18" spans="3:4">
      <c r="C18" s="7" t="s">
        <v>17</v>
      </c>
      <c r="D18" s="92">
        <f t="shared" si="0"/>
        <v>47788</v>
      </c>
    </row>
    <row r="19" spans="3:4">
      <c r="C19" s="7" t="s">
        <v>18</v>
      </c>
      <c r="D19" s="92">
        <f t="shared" si="0"/>
        <v>47818</v>
      </c>
    </row>
    <row r="20" spans="3:4">
      <c r="C20" s="7" t="s">
        <v>19</v>
      </c>
      <c r="D20" s="92">
        <f t="shared" si="0"/>
        <v>47849</v>
      </c>
    </row>
    <row r="21" spans="3:4">
      <c r="C21" s="7" t="s">
        <v>20</v>
      </c>
      <c r="D21" s="92">
        <f t="shared" si="0"/>
        <v>47880</v>
      </c>
    </row>
    <row r="22" spans="3:4">
      <c r="C22" s="7" t="s">
        <v>21</v>
      </c>
      <c r="D22" s="92">
        <f t="shared" si="0"/>
        <v>47908</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tint="0.59999389629810485"/>
  </sheetPr>
  <dimension ref="A1:AI95"/>
  <sheetViews>
    <sheetView topLeftCell="A9" zoomScale="70" zoomScaleNormal="70" workbookViewId="0">
      <selection activeCell="B34" sqref="B34"/>
    </sheetView>
  </sheetViews>
  <sheetFormatPr defaultColWidth="9" defaultRowHeight="15"/>
  <cols>
    <col min="1" max="1" width="24.109375" style="1" bestFit="1" customWidth="1"/>
    <col min="2" max="2" width="13" style="1" customWidth="1"/>
    <col min="3" max="3" width="11.21875" style="1" bestFit="1" customWidth="1"/>
    <col min="4" max="4" width="12" style="1" customWidth="1"/>
    <col min="5" max="10" width="9.77734375" style="1" bestFit="1" customWidth="1"/>
    <col min="11" max="11" width="9.88671875" style="1" customWidth="1"/>
    <col min="12" max="12" width="15.88671875" style="1" customWidth="1"/>
    <col min="13" max="13" width="17.88671875" style="1" customWidth="1"/>
    <col min="14" max="14" width="4.33203125" style="1" customWidth="1"/>
    <col min="15" max="15" width="17.88671875" style="1" bestFit="1" customWidth="1"/>
    <col min="16" max="27" width="9" style="1"/>
    <col min="28" max="28" width="10.5546875" style="1" customWidth="1"/>
    <col min="29" max="16384" width="9" style="1"/>
  </cols>
  <sheetData>
    <row r="1" spans="1:35">
      <c r="J1" s="7" t="s">
        <v>34</v>
      </c>
      <c r="L1" s="5"/>
      <c r="M1" s="6" t="s">
        <v>63</v>
      </c>
      <c r="AA1" s="7" t="s">
        <v>34</v>
      </c>
      <c r="AC1" s="18" t="s">
        <v>118</v>
      </c>
      <c r="AD1" s="18"/>
      <c r="AI1" s="1" t="s">
        <v>83</v>
      </c>
    </row>
    <row r="2" spans="1:35">
      <c r="B2" s="8" t="s">
        <v>25</v>
      </c>
      <c r="C2" s="8" t="s">
        <v>26</v>
      </c>
      <c r="D2" s="8" t="s">
        <v>27</v>
      </c>
      <c r="E2" s="8" t="s">
        <v>28</v>
      </c>
      <c r="F2" s="8" t="s">
        <v>29</v>
      </c>
      <c r="G2" s="8" t="s">
        <v>30</v>
      </c>
      <c r="H2" s="8" t="s">
        <v>31</v>
      </c>
      <c r="I2" s="8" t="s">
        <v>32</v>
      </c>
      <c r="J2" s="8" t="s">
        <v>33</v>
      </c>
      <c r="S2" s="8" t="s">
        <v>25</v>
      </c>
      <c r="T2" s="8" t="s">
        <v>26</v>
      </c>
      <c r="U2" s="8" t="s">
        <v>27</v>
      </c>
      <c r="V2" s="8" t="s">
        <v>28</v>
      </c>
      <c r="W2" s="8" t="s">
        <v>29</v>
      </c>
      <c r="X2" s="8" t="s">
        <v>30</v>
      </c>
      <c r="Y2" s="8" t="s">
        <v>31</v>
      </c>
      <c r="Z2" s="8" t="s">
        <v>32</v>
      </c>
      <c r="AA2" s="8" t="s">
        <v>33</v>
      </c>
      <c r="AC2" s="18" t="s">
        <v>119</v>
      </c>
      <c r="AD2" s="84">
        <v>2.9337096610402784E-2</v>
      </c>
      <c r="AI2" s="1" t="s">
        <v>85</v>
      </c>
    </row>
    <row r="3" spans="1:35" ht="15.6" thickBot="1">
      <c r="A3" s="45" t="s">
        <v>77</v>
      </c>
      <c r="R3" s="1" t="s">
        <v>120</v>
      </c>
      <c r="AC3" s="18" t="s">
        <v>121</v>
      </c>
      <c r="AD3" s="84">
        <v>1.9077625517463503E-2</v>
      </c>
      <c r="AI3" s="1" t="s">
        <v>82</v>
      </c>
    </row>
    <row r="4" spans="1:35" ht="15.6" thickTop="1">
      <c r="A4" s="7" t="s">
        <v>10</v>
      </c>
      <c r="B4" s="72">
        <v>4902.6310231637299</v>
      </c>
      <c r="C4" s="73">
        <v>12337.15533197277</v>
      </c>
      <c r="D4" s="73">
        <v>41029.806351400504</v>
      </c>
      <c r="E4" s="73">
        <v>18147.172275722252</v>
      </c>
      <c r="F4" s="73">
        <v>3576.8221792260692</v>
      </c>
      <c r="G4" s="73">
        <v>17752.234046875001</v>
      </c>
      <c r="H4" s="73">
        <v>6935.0910849265902</v>
      </c>
      <c r="I4" s="73">
        <v>4796.1958635394449</v>
      </c>
      <c r="J4" s="74">
        <v>12635.792744800812</v>
      </c>
      <c r="R4" s="7" t="s">
        <v>10</v>
      </c>
      <c r="S4" s="76">
        <v>4136.0511581864985</v>
      </c>
      <c r="T4" s="76">
        <v>10419.266598638444</v>
      </c>
      <c r="U4" s="76">
        <v>37939.317570025465</v>
      </c>
      <c r="V4" s="76">
        <v>17376.113786112521</v>
      </c>
      <c r="W4" s="76">
        <v>3456.6089613034624</v>
      </c>
      <c r="X4" s="76">
        <v>17507.202343749999</v>
      </c>
      <c r="Y4" s="76">
        <v>6946.554246329506</v>
      </c>
      <c r="Z4" s="76">
        <v>3012.7931769722813</v>
      </c>
      <c r="AA4" s="76">
        <v>10090.637240040609</v>
      </c>
      <c r="AC4" s="18" t="s">
        <v>122</v>
      </c>
      <c r="AD4" s="84">
        <v>1.2765744012803965E-2</v>
      </c>
    </row>
    <row r="5" spans="1:35">
      <c r="A5" s="7" t="s">
        <v>11</v>
      </c>
      <c r="B5" s="75">
        <v>4409.5107677687583</v>
      </c>
      <c r="C5" s="76">
        <v>11334.896399722922</v>
      </c>
      <c r="D5" s="76">
        <v>40683.603790469264</v>
      </c>
      <c r="E5" s="76">
        <v>18380.694143436391</v>
      </c>
      <c r="F5" s="76">
        <v>3422.8666191446027</v>
      </c>
      <c r="G5" s="76">
        <v>18898.095041666664</v>
      </c>
      <c r="H5" s="76">
        <v>6826.6997522388774</v>
      </c>
      <c r="I5" s="76">
        <v>4964.2167377398728</v>
      </c>
      <c r="J5" s="77">
        <v>13597.644876043189</v>
      </c>
      <c r="R5" s="7" t="s">
        <v>11</v>
      </c>
      <c r="S5" s="76">
        <v>3720.0383884379335</v>
      </c>
      <c r="T5" s="76">
        <v>9572.8199861460762</v>
      </c>
      <c r="U5" s="76">
        <v>37619.189523463079</v>
      </c>
      <c r="V5" s="76">
        <v>17599.707171819566</v>
      </c>
      <c r="W5" s="76">
        <v>3307.8309572301428</v>
      </c>
      <c r="X5" s="76">
        <v>18637.252083333333</v>
      </c>
      <c r="Y5" s="76">
        <v>6837.9876119438786</v>
      </c>
      <c r="Z5" s="76">
        <v>3118.3368869936035</v>
      </c>
      <c r="AA5" s="76">
        <v>10858.74380215949</v>
      </c>
      <c r="AC5" s="18" t="s">
        <v>123</v>
      </c>
      <c r="AD5" s="84">
        <v>4.081297746877021E-2</v>
      </c>
      <c r="AI5" s="1" t="s">
        <v>84</v>
      </c>
    </row>
    <row r="6" spans="1:35">
      <c r="A6" s="7" t="s">
        <v>12</v>
      </c>
      <c r="B6" s="75">
        <v>4598.296115224708</v>
      </c>
      <c r="C6" s="76">
        <v>12420.187906314708</v>
      </c>
      <c r="D6" s="76">
        <v>47387.44140560204</v>
      </c>
      <c r="E6" s="76">
        <v>20005.876738469335</v>
      </c>
      <c r="F6" s="76">
        <v>3987.3570061099795</v>
      </c>
      <c r="G6" s="76">
        <v>21668.212593750002</v>
      </c>
      <c r="H6" s="76">
        <v>7832.7541642822325</v>
      </c>
      <c r="I6" s="76">
        <v>5773.7673134328352</v>
      </c>
      <c r="J6" s="77">
        <v>15328.763476869441</v>
      </c>
      <c r="R6" s="7" t="s">
        <v>12</v>
      </c>
      <c r="S6" s="76">
        <v>3879.3057612353996</v>
      </c>
      <c r="T6" s="76">
        <v>10489.395315735375</v>
      </c>
      <c r="U6" s="76">
        <v>43818.070280101856</v>
      </c>
      <c r="V6" s="76">
        <v>19155.836923466803</v>
      </c>
      <c r="W6" s="76">
        <v>3853.3503054989815</v>
      </c>
      <c r="X6" s="76">
        <v>21369.129687500001</v>
      </c>
      <c r="Y6" s="76">
        <v>7845.7082141116089</v>
      </c>
      <c r="Z6" s="76">
        <v>3626.8656716417909</v>
      </c>
      <c r="AA6" s="76">
        <v>12241.173843472043</v>
      </c>
      <c r="AC6" s="18" t="s">
        <v>124</v>
      </c>
      <c r="AD6" s="84">
        <v>2.886969760016769E-2</v>
      </c>
      <c r="AI6" s="1" t="s">
        <v>86</v>
      </c>
    </row>
    <row r="7" spans="1:35">
      <c r="A7" s="7" t="s">
        <v>13</v>
      </c>
      <c r="B7" s="75">
        <v>5365.2364759529746</v>
      </c>
      <c r="C7" s="76">
        <v>15050.038410039704</v>
      </c>
      <c r="D7" s="76">
        <v>61601.13279228811</v>
      </c>
      <c r="E7" s="76">
        <v>24792.42</v>
      </c>
      <c r="F7" s="76">
        <v>4811.72</v>
      </c>
      <c r="G7" s="76">
        <v>27473.179515625001</v>
      </c>
      <c r="H7" s="76">
        <v>10074.584820358757</v>
      </c>
      <c r="I7" s="76">
        <v>7163.74</v>
      </c>
      <c r="J7" s="77">
        <v>19828.307999999997</v>
      </c>
      <c r="R7" s="7" t="s">
        <v>13</v>
      </c>
      <c r="S7" s="76">
        <v>4526.3237976487344</v>
      </c>
      <c r="T7" s="76">
        <v>12710.420501985187</v>
      </c>
      <c r="U7" s="76">
        <v>56961.139614405241</v>
      </c>
      <c r="V7" s="76">
        <v>23739</v>
      </c>
      <c r="W7" s="76">
        <v>4650</v>
      </c>
      <c r="X7" s="76">
        <v>27093.975781249999</v>
      </c>
      <c r="Y7" s="76">
        <v>10091.241017937893</v>
      </c>
      <c r="Z7" s="76">
        <v>4500</v>
      </c>
      <c r="AA7" s="76">
        <v>15834.4</v>
      </c>
      <c r="AC7" s="18" t="s">
        <v>125</v>
      </c>
      <c r="AD7" s="84">
        <v>3.5733541105428E-2</v>
      </c>
    </row>
    <row r="8" spans="1:35">
      <c r="A8" s="7" t="s">
        <v>14</v>
      </c>
      <c r="B8" s="75">
        <v>5429.45</v>
      </c>
      <c r="C8" s="76">
        <v>15401.688</v>
      </c>
      <c r="D8" s="76">
        <v>61599.899999999994</v>
      </c>
      <c r="E8" s="76">
        <v>24792.42</v>
      </c>
      <c r="F8" s="76">
        <v>4811.72</v>
      </c>
      <c r="G8" s="76">
        <v>27476.25</v>
      </c>
      <c r="H8" s="76">
        <v>10072.02354</v>
      </c>
      <c r="I8" s="76">
        <v>7163.74</v>
      </c>
      <c r="J8" s="77">
        <v>19828.307999999997</v>
      </c>
      <c r="R8" s="7" t="s">
        <v>14</v>
      </c>
      <c r="S8" s="76">
        <v>4580.5</v>
      </c>
      <c r="T8" s="76">
        <v>13007.4</v>
      </c>
      <c r="U8" s="76">
        <v>56960</v>
      </c>
      <c r="V8" s="76">
        <v>23739</v>
      </c>
      <c r="W8" s="76">
        <v>4650</v>
      </c>
      <c r="X8" s="76">
        <v>27097</v>
      </c>
      <c r="Y8" s="76">
        <v>10088.677</v>
      </c>
      <c r="Z8" s="76">
        <v>4500</v>
      </c>
      <c r="AA8" s="76">
        <v>15834.4</v>
      </c>
      <c r="AC8" s="18" t="s">
        <v>126</v>
      </c>
      <c r="AD8" s="84">
        <v>9.4525016643200229E-3</v>
      </c>
    </row>
    <row r="9" spans="1:35">
      <c r="A9" s="7" t="s">
        <v>15</v>
      </c>
      <c r="B9" s="75">
        <v>5017.3262994893721</v>
      </c>
      <c r="C9" s="76">
        <v>13657.771660637582</v>
      </c>
      <c r="D9" s="76">
        <v>52244.057524918149</v>
      </c>
      <c r="E9" s="76">
        <v>22785.017980233148</v>
      </c>
      <c r="F9" s="76">
        <v>4225.6730769230771</v>
      </c>
      <c r="G9" s="76">
        <v>23851.58746875</v>
      </c>
      <c r="H9" s="76">
        <v>8776.6430750972904</v>
      </c>
      <c r="I9" s="76">
        <v>6415.2970149253733</v>
      </c>
      <c r="J9" s="77">
        <v>17257.010536079841</v>
      </c>
      <c r="R9" s="7" t="s">
        <v>15</v>
      </c>
      <c r="S9" s="76">
        <v>4232.8149744685907</v>
      </c>
      <c r="T9" s="76">
        <v>11534.583031879078</v>
      </c>
      <c r="U9" s="76">
        <v>48308.876245907602</v>
      </c>
      <c r="V9" s="76">
        <v>21816.899011657373</v>
      </c>
      <c r="W9" s="76">
        <v>4083.6538461538462</v>
      </c>
      <c r="X9" s="76">
        <v>23522.373437499999</v>
      </c>
      <c r="Y9" s="76">
        <v>8791.1537548645192</v>
      </c>
      <c r="Z9" s="76">
        <v>4029.8507462686566</v>
      </c>
      <c r="AA9" s="76">
        <v>13781.026803992056</v>
      </c>
      <c r="AC9" s="18" t="s">
        <v>127</v>
      </c>
      <c r="AD9" s="84">
        <v>0.01</v>
      </c>
    </row>
    <row r="10" spans="1:35">
      <c r="A10" s="7" t="s">
        <v>16</v>
      </c>
      <c r="B10" s="75">
        <v>4636.3074460502867</v>
      </c>
      <c r="C10" s="76">
        <v>11749.499267336025</v>
      </c>
      <c r="D10" s="76">
        <v>42394.91191851582</v>
      </c>
      <c r="E10" s="76">
        <v>19024.686872782564</v>
      </c>
      <c r="F10" s="76">
        <v>3551.166252545825</v>
      </c>
      <c r="G10" s="76">
        <v>19483.807557291664</v>
      </c>
      <c r="H10" s="76">
        <v>7359.5851483880406</v>
      </c>
      <c r="I10" s="76">
        <v>5391.8998720682303</v>
      </c>
      <c r="J10" s="77">
        <v>14828.402014098627</v>
      </c>
      <c r="R10" s="7" t="s">
        <v>16</v>
      </c>
      <c r="S10" s="76">
        <v>3911.3723025143536</v>
      </c>
      <c r="T10" s="76">
        <v>9922.9633668012339</v>
      </c>
      <c r="U10" s="76">
        <v>39201.595925791196</v>
      </c>
      <c r="V10" s="76">
        <v>18216.34363912823</v>
      </c>
      <c r="W10" s="76">
        <v>3431.8126272912423</v>
      </c>
      <c r="X10" s="76">
        <v>19214.877864583334</v>
      </c>
      <c r="Y10" s="76">
        <v>7371.7574194020499</v>
      </c>
      <c r="Z10" s="76">
        <v>3386.993603411514</v>
      </c>
      <c r="AA10" s="76">
        <v>11841.600704931325</v>
      </c>
    </row>
    <row r="11" spans="1:35">
      <c r="A11" s="7" t="s">
        <v>17</v>
      </c>
      <c r="B11" s="75">
        <v>5368.7253157790537</v>
      </c>
      <c r="C11" s="76">
        <v>13259.921714460219</v>
      </c>
      <c r="D11" s="76">
        <v>43539.631810112769</v>
      </c>
      <c r="E11" s="76">
        <v>18979.664584389255</v>
      </c>
      <c r="F11" s="76">
        <v>3848.8090020366599</v>
      </c>
      <c r="G11" s="76">
        <v>18665.038229166665</v>
      </c>
      <c r="H11" s="76">
        <v>7680.1061112469779</v>
      </c>
      <c r="I11" s="76">
        <v>5132.2376119402988</v>
      </c>
      <c r="J11" s="77">
        <v>14380.965802197803</v>
      </c>
      <c r="R11" s="7" t="s">
        <v>17</v>
      </c>
      <c r="S11" s="76">
        <v>4529.2657889526827</v>
      </c>
      <c r="T11" s="76">
        <v>11198.58572301092</v>
      </c>
      <c r="U11" s="76">
        <v>40260.090505638414</v>
      </c>
      <c r="V11" s="76">
        <v>18173.229219462748</v>
      </c>
      <c r="W11" s="76">
        <v>3719.4501018329938</v>
      </c>
      <c r="X11" s="76">
        <v>18407.411458333332</v>
      </c>
      <c r="Y11" s="76">
        <v>7692.8055623488963</v>
      </c>
      <c r="Z11" s="76">
        <v>3223.8805970149256</v>
      </c>
      <c r="AA11" s="76">
        <v>11484.290109890109</v>
      </c>
    </row>
    <row r="12" spans="1:35">
      <c r="A12" s="7" t="s">
        <v>18</v>
      </c>
      <c r="B12" s="75">
        <v>6125.5144042763804</v>
      </c>
      <c r="C12" s="76">
        <v>14993.045701902307</v>
      </c>
      <c r="D12" s="76">
        <v>49294.25521935249</v>
      </c>
      <c r="E12" s="76">
        <v>22252.020892042576</v>
      </c>
      <c r="F12" s="76">
        <v>4700.6737678207737</v>
      </c>
      <c r="G12" s="76">
        <v>24411.745947916668</v>
      </c>
      <c r="H12" s="76">
        <v>9608.6813914413797</v>
      </c>
      <c r="I12" s="76">
        <v>6858.2520469083156</v>
      </c>
      <c r="J12" s="77">
        <v>17016.458486670796</v>
      </c>
      <c r="R12" s="7" t="s">
        <v>18</v>
      </c>
      <c r="S12" s="76">
        <v>5167.720213819046</v>
      </c>
      <c r="T12" s="76">
        <v>12662.285095115374</v>
      </c>
      <c r="U12" s="76">
        <v>45581.260967624592</v>
      </c>
      <c r="V12" s="76">
        <v>21306.544602128739</v>
      </c>
      <c r="W12" s="76">
        <v>4542.6883910386969</v>
      </c>
      <c r="X12" s="76">
        <v>24074.797395833335</v>
      </c>
      <c r="Y12" s="76">
        <v>9624.5695720689346</v>
      </c>
      <c r="Z12" s="76">
        <v>4308.1023454157785</v>
      </c>
      <c r="AA12" s="76">
        <v>13588.92433353979</v>
      </c>
    </row>
    <row r="13" spans="1:35">
      <c r="A13" s="7" t="s">
        <v>19</v>
      </c>
      <c r="B13" s="75">
        <v>6378.32</v>
      </c>
      <c r="C13" s="76">
        <v>15903.616</v>
      </c>
      <c r="D13" s="76">
        <v>53471.690715896686</v>
      </c>
      <c r="E13" s="76">
        <v>23725.365770400407</v>
      </c>
      <c r="F13" s="76">
        <v>5039.37</v>
      </c>
      <c r="G13" s="76">
        <v>25260.159958333334</v>
      </c>
      <c r="H13" s="76">
        <v>9849.9855289052848</v>
      </c>
      <c r="I13" s="76">
        <v>6858.2520469083156</v>
      </c>
      <c r="J13" s="77">
        <v>18496.009112667693</v>
      </c>
      <c r="R13" s="7" t="s">
        <v>19</v>
      </c>
      <c r="S13" s="76">
        <v>5381</v>
      </c>
      <c r="T13" s="76">
        <v>13431.3</v>
      </c>
      <c r="U13" s="76">
        <v>49444.035794834483</v>
      </c>
      <c r="V13" s="76">
        <v>22717.288520020273</v>
      </c>
      <c r="W13" s="76">
        <v>4870</v>
      </c>
      <c r="X13" s="76">
        <v>24911.497916666667</v>
      </c>
      <c r="Y13" s="76">
        <v>9866.2764452642441</v>
      </c>
      <c r="Z13" s="76">
        <v>4308.1023454157785</v>
      </c>
      <c r="AA13" s="76">
        <v>14770.455633384627</v>
      </c>
    </row>
    <row r="14" spans="1:35">
      <c r="A14" s="7" t="s">
        <v>20</v>
      </c>
      <c r="B14" s="75">
        <v>6340.5629305088105</v>
      </c>
      <c r="C14" s="76">
        <v>15846.399604269391</v>
      </c>
      <c r="D14" s="76">
        <v>53469.897563477629</v>
      </c>
      <c r="E14" s="76">
        <v>23725.365770400407</v>
      </c>
      <c r="F14" s="76">
        <v>5039.37</v>
      </c>
      <c r="G14" s="76">
        <v>25274.472218749997</v>
      </c>
      <c r="H14" s="76">
        <v>9849.863066802267</v>
      </c>
      <c r="I14" s="76">
        <v>6858.2520469083156</v>
      </c>
      <c r="J14" s="77">
        <v>18496.009112667693</v>
      </c>
      <c r="R14" s="7" t="s">
        <v>20</v>
      </c>
      <c r="S14" s="76">
        <v>5349.1465254405075</v>
      </c>
      <c r="T14" s="76">
        <v>13382.980213469589</v>
      </c>
      <c r="U14" s="76">
        <v>49442.378173881414</v>
      </c>
      <c r="V14" s="76">
        <v>22717.288520020273</v>
      </c>
      <c r="W14" s="76">
        <v>4870</v>
      </c>
      <c r="X14" s="76">
        <v>24925.610937500001</v>
      </c>
      <c r="Y14" s="76">
        <v>9866.1533401133493</v>
      </c>
      <c r="Z14" s="76">
        <v>4308.1023454157785</v>
      </c>
      <c r="AA14" s="76">
        <v>14770.455633384627</v>
      </c>
    </row>
    <row r="15" spans="1:35" ht="15.6" thickBot="1">
      <c r="A15" s="7" t="s">
        <v>21</v>
      </c>
      <c r="B15" s="78">
        <v>5570.8965139576321</v>
      </c>
      <c r="C15" s="79">
        <v>14335.265152229289</v>
      </c>
      <c r="D15" s="79">
        <v>48376.084964714442</v>
      </c>
      <c r="E15" s="79">
        <v>21046.749637607703</v>
      </c>
      <c r="F15" s="79">
        <v>4310.6556822810589</v>
      </c>
      <c r="G15" s="79">
        <v>21744.874703124999</v>
      </c>
      <c r="H15" s="79">
        <v>8130.2948349638573</v>
      </c>
      <c r="I15" s="79">
        <v>5743.2135181236681</v>
      </c>
      <c r="J15" s="80">
        <v>15293.063235851887</v>
      </c>
      <c r="R15" s="7" t="s">
        <v>21</v>
      </c>
      <c r="S15" s="85">
        <v>4699.825697881608</v>
      </c>
      <c r="T15" s="85">
        <v>12106.757611464493</v>
      </c>
      <c r="U15" s="85">
        <v>44732.24823572208</v>
      </c>
      <c r="V15" s="85">
        <v>20152.481880385199</v>
      </c>
      <c r="W15" s="85">
        <v>4165.7841140529536</v>
      </c>
      <c r="X15" s="85">
        <v>21444.735156250001</v>
      </c>
      <c r="Y15" s="85">
        <v>8143.7417481928578</v>
      </c>
      <c r="Z15" s="85">
        <v>3607.6759061833691</v>
      </c>
      <c r="AA15" s="85">
        <v>12212.66179259439</v>
      </c>
    </row>
    <row r="16" spans="1:35" ht="16.2" thickTop="1" thickBot="1">
      <c r="B16" s="2"/>
      <c r="C16" s="2"/>
      <c r="D16" s="2"/>
      <c r="E16" s="2"/>
      <c r="F16" s="2"/>
      <c r="G16" s="2"/>
      <c r="H16" s="2"/>
      <c r="I16" s="2"/>
      <c r="J16" s="2"/>
      <c r="K16" s="2"/>
      <c r="R16" s="1" t="s">
        <v>128</v>
      </c>
      <c r="S16" s="86">
        <f>S13</f>
        <v>5381</v>
      </c>
      <c r="T16" s="86">
        <f>T13</f>
        <v>13431.3</v>
      </c>
      <c r="U16" s="86">
        <f>U8</f>
        <v>56960</v>
      </c>
      <c r="V16" s="86">
        <f t="shared" ref="V16:AA16" si="0">V8</f>
        <v>23739</v>
      </c>
      <c r="W16" s="86">
        <f>W13</f>
        <v>4870</v>
      </c>
      <c r="X16" s="86">
        <f t="shared" si="0"/>
        <v>27097</v>
      </c>
      <c r="Y16" s="86">
        <f t="shared" si="0"/>
        <v>10088.677</v>
      </c>
      <c r="Z16" s="86">
        <f t="shared" si="0"/>
        <v>4500</v>
      </c>
      <c r="AA16" s="86">
        <f t="shared" si="0"/>
        <v>15834.4</v>
      </c>
      <c r="AB16" s="86">
        <f>SUM(S16:AA16)</f>
        <v>161901.37699999998</v>
      </c>
    </row>
    <row r="17" spans="1:12" ht="16.2" thickTop="1" thickBot="1">
      <c r="A17" s="45" t="s">
        <v>91</v>
      </c>
      <c r="B17" s="81">
        <v>167168.23808409358</v>
      </c>
      <c r="C17" s="2"/>
      <c r="D17" s="2"/>
      <c r="E17" s="2"/>
      <c r="F17" s="2"/>
      <c r="G17" s="2"/>
      <c r="H17" s="2"/>
      <c r="I17" s="2"/>
      <c r="J17" s="2"/>
      <c r="K17" s="2"/>
    </row>
    <row r="18" spans="1:12" ht="15.6" thickTop="1">
      <c r="L18" s="9"/>
    </row>
    <row r="19" spans="1:12" ht="15.6" thickBot="1">
      <c r="A19" s="45" t="s">
        <v>87</v>
      </c>
    </row>
    <row r="20" spans="1:12" ht="15.6" thickTop="1">
      <c r="A20" s="7" t="s">
        <v>10</v>
      </c>
      <c r="B20" s="72">
        <v>974.43405173636563</v>
      </c>
      <c r="C20" s="73">
        <v>3794.565566934049</v>
      </c>
      <c r="D20" s="73">
        <v>1759.6126171199612</v>
      </c>
      <c r="E20" s="73">
        <v>1497.5763841172113</v>
      </c>
      <c r="F20" s="73">
        <v>1155.608397968469</v>
      </c>
      <c r="G20" s="73">
        <v>1658.3117173620521</v>
      </c>
      <c r="H20" s="73">
        <v>796.28312065481373</v>
      </c>
      <c r="I20" s="73">
        <v>511.06338766356339</v>
      </c>
      <c r="J20" s="74">
        <v>875.66475644353864</v>
      </c>
    </row>
    <row r="21" spans="1:12">
      <c r="A21" s="7" t="s">
        <v>11</v>
      </c>
      <c r="B21" s="75">
        <v>1144.4768019060666</v>
      </c>
      <c r="C21" s="76">
        <v>4079.4849588843285</v>
      </c>
      <c r="D21" s="76">
        <v>3581.2679391614092</v>
      </c>
      <c r="E21" s="76">
        <v>2736.0230555257622</v>
      </c>
      <c r="F21" s="76">
        <v>1363.0237514027322</v>
      </c>
      <c r="G21" s="76">
        <v>2791.4972823037897</v>
      </c>
      <c r="H21" s="76">
        <v>1672.4607414546674</v>
      </c>
      <c r="I21" s="76">
        <v>839.483802666565</v>
      </c>
      <c r="J21" s="77">
        <v>1296.561666694708</v>
      </c>
    </row>
    <row r="22" spans="1:12">
      <c r="A22" s="7" t="s">
        <v>12</v>
      </c>
      <c r="B22" s="75">
        <v>1106.6834629372938</v>
      </c>
      <c r="C22" s="76">
        <v>4253.7050063385223</v>
      </c>
      <c r="D22" s="76">
        <v>5640.2428255613822</v>
      </c>
      <c r="E22" s="76">
        <v>3922.0287269781129</v>
      </c>
      <c r="F22" s="76">
        <v>1208.181514110559</v>
      </c>
      <c r="G22" s="76">
        <v>3498.5310108041049</v>
      </c>
      <c r="H22" s="76">
        <v>2223.9596356821339</v>
      </c>
      <c r="I22" s="76">
        <v>1185.1850767102305</v>
      </c>
      <c r="J22" s="77">
        <v>2406.1127408776647</v>
      </c>
    </row>
    <row r="23" spans="1:12">
      <c r="A23" s="7" t="s">
        <v>99</v>
      </c>
      <c r="B23" s="75">
        <v>1062.5550935249644</v>
      </c>
      <c r="C23" s="76">
        <v>4339.2881430977886</v>
      </c>
      <c r="D23" s="76">
        <v>6170.6829606772862</v>
      </c>
      <c r="E23" s="76">
        <v>4659.9861180750841</v>
      </c>
      <c r="F23" s="76">
        <v>1285.2190439931935</v>
      </c>
      <c r="G23" s="76">
        <v>4111.4035045354085</v>
      </c>
      <c r="H23" s="76">
        <v>2837.9553299597574</v>
      </c>
      <c r="I23" s="76">
        <v>1257.4508334324503</v>
      </c>
      <c r="J23" s="77">
        <v>2390.4289727040959</v>
      </c>
    </row>
    <row r="24" spans="1:12">
      <c r="A24" s="7" t="s">
        <v>14</v>
      </c>
      <c r="B24" s="75">
        <v>923.13686012877838</v>
      </c>
      <c r="C24" s="76">
        <v>4267.1347991439707</v>
      </c>
      <c r="D24" s="76">
        <v>5901.8513885445836</v>
      </c>
      <c r="E24" s="76">
        <v>4112.7005620573254</v>
      </c>
      <c r="F24" s="76">
        <v>1085.0465951891711</v>
      </c>
      <c r="G24" s="76">
        <v>3605.0330796251574</v>
      </c>
      <c r="H24" s="76">
        <v>2740.622958602879</v>
      </c>
      <c r="I24" s="76">
        <v>1259.162898730063</v>
      </c>
      <c r="J24" s="77">
        <v>2186.3208579780803</v>
      </c>
    </row>
    <row r="25" spans="1:12">
      <c r="A25" s="7" t="s">
        <v>15</v>
      </c>
      <c r="B25" s="75">
        <v>924.83276247223216</v>
      </c>
      <c r="C25" s="76">
        <v>3719.2594974060512</v>
      </c>
      <c r="D25" s="76">
        <v>4882.609751718076</v>
      </c>
      <c r="E25" s="76">
        <v>3528.5987784056406</v>
      </c>
      <c r="F25" s="76">
        <v>975.76571903753165</v>
      </c>
      <c r="G25" s="76">
        <v>3003.7603120444292</v>
      </c>
      <c r="H25" s="76">
        <v>2008.6823274675226</v>
      </c>
      <c r="I25" s="76">
        <v>1083.345691403616</v>
      </c>
      <c r="J25" s="77">
        <v>2457.255160044886</v>
      </c>
    </row>
    <row r="26" spans="1:12">
      <c r="A26" s="7" t="s">
        <v>16</v>
      </c>
      <c r="B26" s="75">
        <v>717.80558570069684</v>
      </c>
      <c r="C26" s="76">
        <v>2853.3732097981151</v>
      </c>
      <c r="D26" s="76">
        <v>3448.3826965352055</v>
      </c>
      <c r="E26" s="76">
        <v>2709.2954529895351</v>
      </c>
      <c r="F26" s="76">
        <v>815.84216757142144</v>
      </c>
      <c r="G26" s="76">
        <v>2193.9495164609807</v>
      </c>
      <c r="H26" s="76">
        <v>1629.7946678815838</v>
      </c>
      <c r="I26" s="76">
        <v>842.61189964749963</v>
      </c>
      <c r="J26" s="77">
        <v>1689.3648034149601</v>
      </c>
    </row>
    <row r="27" spans="1:12">
      <c r="A27" s="7" t="s">
        <v>17</v>
      </c>
      <c r="B27" s="75">
        <v>1020.3091377622243</v>
      </c>
      <c r="C27" s="76">
        <v>2866.2001817720957</v>
      </c>
      <c r="D27" s="76">
        <v>1175.2685198829652</v>
      </c>
      <c r="E27" s="76">
        <v>917.35586705439687</v>
      </c>
      <c r="F27" s="76">
        <v>666.626502978041</v>
      </c>
      <c r="G27" s="76">
        <v>856.07000586742356</v>
      </c>
      <c r="H27" s="76">
        <v>463.0109336877681</v>
      </c>
      <c r="I27" s="76">
        <v>363.64668930096843</v>
      </c>
      <c r="J27" s="77">
        <v>912.93216169415973</v>
      </c>
    </row>
    <row r="28" spans="1:12">
      <c r="A28" s="7" t="s">
        <v>18</v>
      </c>
      <c r="B28" s="75">
        <v>1123.3662430747534</v>
      </c>
      <c r="C28" s="76">
        <v>4195.8129782416399</v>
      </c>
      <c r="D28" s="76">
        <v>1136.1171928782546</v>
      </c>
      <c r="E28" s="76">
        <v>1207.1760144680231</v>
      </c>
      <c r="F28" s="76">
        <v>834.73652281773366</v>
      </c>
      <c r="G28" s="76">
        <v>1146.9252302598729</v>
      </c>
      <c r="H28" s="76">
        <v>701.55680054914751</v>
      </c>
      <c r="I28" s="76">
        <v>487.02171141761625</v>
      </c>
      <c r="J28" s="77">
        <v>1030.8673062929449</v>
      </c>
    </row>
    <row r="29" spans="1:12">
      <c r="A29" s="7" t="s">
        <v>19</v>
      </c>
      <c r="B29" s="75">
        <v>828.05615972787064</v>
      </c>
      <c r="C29" s="76">
        <v>3832.7916517752274</v>
      </c>
      <c r="D29" s="76">
        <v>1348.7975109236022</v>
      </c>
      <c r="E29" s="76">
        <v>1081.8994526290203</v>
      </c>
      <c r="F29" s="76">
        <v>788.75616162119093</v>
      </c>
      <c r="G29" s="76">
        <v>1135.3279492410616</v>
      </c>
      <c r="H29" s="76">
        <v>859.87646886439143</v>
      </c>
      <c r="I29" s="76">
        <v>570.96303567537916</v>
      </c>
      <c r="J29" s="77">
        <v>1065.6716095422412</v>
      </c>
    </row>
    <row r="30" spans="1:12">
      <c r="A30" s="7" t="s">
        <v>20</v>
      </c>
      <c r="B30" s="75">
        <v>999.52417592717836</v>
      </c>
      <c r="C30" s="76">
        <v>3943.2794030145305</v>
      </c>
      <c r="D30" s="76">
        <v>1346.7897992888995</v>
      </c>
      <c r="E30" s="76">
        <v>1484.5473850194935</v>
      </c>
      <c r="F30" s="76">
        <v>737.36213171764962</v>
      </c>
      <c r="G30" s="76">
        <v>1517.8129354258856</v>
      </c>
      <c r="H30" s="76">
        <v>942.78376432077039</v>
      </c>
      <c r="I30" s="76">
        <v>613.70025989278292</v>
      </c>
      <c r="J30" s="77">
        <v>1161.0001453928267</v>
      </c>
    </row>
    <row r="31" spans="1:12" ht="15.6" thickBot="1">
      <c r="A31" s="7" t="s">
        <v>21</v>
      </c>
      <c r="B31" s="78">
        <v>860.37678367432193</v>
      </c>
      <c r="C31" s="79">
        <v>2796.0469035908868</v>
      </c>
      <c r="D31" s="79">
        <v>1365.4855271285294</v>
      </c>
      <c r="E31" s="79">
        <v>1336.0400575322867</v>
      </c>
      <c r="F31" s="79">
        <v>884.08651247859962</v>
      </c>
      <c r="G31" s="79">
        <v>1461.1322540794713</v>
      </c>
      <c r="H31" s="79">
        <v>864.43816424079978</v>
      </c>
      <c r="I31" s="79">
        <v>620.53423684021936</v>
      </c>
      <c r="J31" s="80">
        <v>1017.3695604349227</v>
      </c>
    </row>
    <row r="32" spans="1:12" ht="15.6" thickTop="1">
      <c r="B32" s="7"/>
      <c r="C32" s="7"/>
      <c r="D32" s="7"/>
      <c r="E32" s="7"/>
      <c r="F32" s="7"/>
      <c r="G32" s="7"/>
      <c r="H32" s="7"/>
      <c r="I32" s="7"/>
      <c r="J32" s="7"/>
    </row>
    <row r="33" spans="1:13">
      <c r="A33" s="1" t="s">
        <v>114</v>
      </c>
      <c r="K33" s="2" t="s">
        <v>40</v>
      </c>
      <c r="L33" s="1" t="s">
        <v>116</v>
      </c>
      <c r="M33" s="1" t="s">
        <v>117</v>
      </c>
    </row>
    <row r="34" spans="1:13">
      <c r="A34" s="7" t="s">
        <v>10</v>
      </c>
      <c r="B34" s="57" cm="1">
        <f t="array" ref="B34">_xlfn.IFS('入力シート '!$E$27="",0,'入力シート '!$E$16=B$2,'入力シート '!$E$27*'入力シート '!$E$21/1000,TRUE,0)</f>
        <v>0</v>
      </c>
      <c r="C34" s="57" cm="1">
        <f t="array" ref="C34">_xlfn.IFS('入力シート '!$E$27="",0,'入力シート '!$E$16=C$2,'入力シート '!$E$27*'入力シート '!$E$21/1000,TRUE,0)</f>
        <v>0</v>
      </c>
      <c r="D34" s="57" cm="1">
        <f t="array" ref="D34">_xlfn.IFS('入力シート '!$E$27="",0,'入力シート '!$E$16=D$2,'入力シート '!$E$27*'入力シート '!$E$21/1000,TRUE,0)</f>
        <v>0</v>
      </c>
      <c r="E34" s="57" cm="1">
        <f t="array" ref="E34">_xlfn.IFS('入力シート '!$E$27="",0,'入力シート '!$E$16=E$2,'入力シート '!$E$27*'入力シート '!$E$21/1000,TRUE,0)</f>
        <v>0</v>
      </c>
      <c r="F34" s="57" cm="1">
        <f t="array" ref="F34">_xlfn.IFS('入力シート '!$E$27="",0,'入力シート '!$E$16=F$2,'入力シート '!$E$27*'入力シート '!$E$21/1000,TRUE,0)</f>
        <v>0</v>
      </c>
      <c r="G34" s="57" cm="1">
        <f t="array" ref="G34">_xlfn.IFS('入力シート '!$E$27="",0,'入力シート '!$E$16=G$2,'入力シート '!$E$27*'入力シート '!$E$21/1000,TRUE,0)</f>
        <v>0</v>
      </c>
      <c r="H34" s="57" cm="1">
        <f t="array" ref="H34">_xlfn.IFS('入力シート '!$E$27="",0,'入力シート '!$E$16=H$2,'入力シート '!$E$27*'入力シート '!$E$21/1000,TRUE,0)</f>
        <v>0</v>
      </c>
      <c r="I34" s="57" cm="1">
        <f t="array" ref="I34">_xlfn.IFS('入力シート '!$E$27="",0,'入力シート '!$E$16=I$2,'入力シート '!$E$27*'入力シート '!$E$21/1000,TRUE,0)</f>
        <v>0</v>
      </c>
      <c r="J34" s="57" cm="1">
        <f t="array" ref="J34">_xlfn.IFS('入力シート '!$E$27="",0,'入力シート '!$E$16=J$2,'入力シート '!$E$27*'入力シート '!$E$21/1000,TRUE,0)</f>
        <v>0</v>
      </c>
      <c r="K34" s="41">
        <f>SUM(B34:J34)</f>
        <v>0</v>
      </c>
      <c r="L34" s="11">
        <f>MIN($K$34:$K$45)</f>
        <v>0</v>
      </c>
      <c r="M34" s="15">
        <f>K34-L34</f>
        <v>0</v>
      </c>
    </row>
    <row r="35" spans="1:13">
      <c r="A35" s="7" t="s">
        <v>11</v>
      </c>
      <c r="B35" s="57" cm="1">
        <f t="array" ref="B35">_xlfn.IFS('入力シート '!$F$27="",0,'入力シート '!$E$16=B$2,'入力シート '!$F$27*'入力シート '!$F$21/1000,TRUE,0)</f>
        <v>0</v>
      </c>
      <c r="C35" s="57" cm="1">
        <f t="array" ref="C35">_xlfn.IFS('入力シート '!$F$27="",0,'入力シート '!$E$16=C$2,'入力シート '!$F$27*'入力シート '!$F$21/1000,TRUE,0)</f>
        <v>0</v>
      </c>
      <c r="D35" s="57" cm="1">
        <f t="array" ref="D35">_xlfn.IFS('入力シート '!$F$27="",0,'入力シート '!$E$16=D$2,'入力シート '!$F$27*'入力シート '!$F$21/1000,TRUE,0)</f>
        <v>0</v>
      </c>
      <c r="E35" s="57" cm="1">
        <f t="array" ref="E35">_xlfn.IFS('入力シート '!$F$27="",0,'入力シート '!$E$16=E$2,'入力シート '!$F$27*'入力シート '!$F$21/1000,TRUE,0)</f>
        <v>0</v>
      </c>
      <c r="F35" s="57" cm="1">
        <f t="array" ref="F35">_xlfn.IFS('入力シート '!$F$27="",0,'入力シート '!$E$16=F$2,'入力シート '!$F$27*'入力シート '!$F$21/1000,TRUE,0)</f>
        <v>0</v>
      </c>
      <c r="G35" s="57" cm="1">
        <f t="array" ref="G35">_xlfn.IFS('入力シート '!$F$27="",0,'入力シート '!$E$16=G$2,'入力シート '!$F$27*'入力シート '!$F$21/1000,TRUE,0)</f>
        <v>0</v>
      </c>
      <c r="H35" s="57" cm="1">
        <f t="array" ref="H35">_xlfn.IFS('入力シート '!$F$27="",0,'入力シート '!$E$16=H$2,'入力シート '!$F$27*'入力シート '!$F$21/1000,TRUE,0)</f>
        <v>0</v>
      </c>
      <c r="I35" s="57" cm="1">
        <f t="array" ref="I35">_xlfn.IFS('入力シート '!$F$27="",0,'入力シート '!$E$16=I$2,'入力シート '!$F$27*'入力シート '!$F$21/1000,TRUE,0)</f>
        <v>0</v>
      </c>
      <c r="J35" s="57" cm="1">
        <f t="array" ref="J35">_xlfn.IFS('入力シート '!$F$27="",0,'入力シート '!$E$16=J$2,'入力シート '!$F$27*'入力シート '!$F$21/1000,TRUE,0)</f>
        <v>0</v>
      </c>
      <c r="K35" s="41">
        <f t="shared" ref="K35:K45" si="1">SUM(B35:J35)</f>
        <v>0</v>
      </c>
      <c r="L35" s="11">
        <f t="shared" ref="L35:L45" si="2">MIN($K$34:$K$45)</f>
        <v>0</v>
      </c>
      <c r="M35" s="15">
        <f t="shared" ref="M35:M45" si="3">K35-L35</f>
        <v>0</v>
      </c>
    </row>
    <row r="36" spans="1:13">
      <c r="A36" s="7" t="s">
        <v>12</v>
      </c>
      <c r="B36" s="57" cm="1">
        <f t="array" ref="B36">_xlfn.IFS('入力シート '!$G$27="",0,'入力シート '!$E$16=B$2,'入力シート '!$G$27*'入力シート '!$G$21/1000,TRUE,0)</f>
        <v>0</v>
      </c>
      <c r="C36" s="57" cm="1">
        <f t="array" ref="C36">_xlfn.IFS('入力シート '!$G$27="",0,'入力シート '!$E$16=C$2,'入力シート '!$G$27*'入力シート '!$G$21/1000,TRUE,0)</f>
        <v>0</v>
      </c>
      <c r="D36" s="57" cm="1">
        <f t="array" ref="D36">_xlfn.IFS('入力シート '!$G$27="",0,'入力シート '!$E$16=D$2,'入力シート '!$G$27*'入力シート '!$G$21/1000,TRUE,0)</f>
        <v>0</v>
      </c>
      <c r="E36" s="57" cm="1">
        <f t="array" ref="E36">_xlfn.IFS('入力シート '!$G$27="",0,'入力シート '!$E$16=E$2,'入力シート '!$G$27*'入力シート '!$G$21/1000,TRUE,0)</f>
        <v>0</v>
      </c>
      <c r="F36" s="57" cm="1">
        <f t="array" ref="F36">_xlfn.IFS('入力シート '!$G$27="",0,'入力シート '!$E$16=F$2,'入力シート '!$G$27*'入力シート '!$G$21/1000,TRUE,0)</f>
        <v>0</v>
      </c>
      <c r="G36" s="57" cm="1">
        <f t="array" ref="G36">_xlfn.IFS('入力シート '!$G$27="",0,'入力シート '!$E$16=G$2,'入力シート '!$G$27*'入力シート '!$G$21/1000,TRUE,0)</f>
        <v>0</v>
      </c>
      <c r="H36" s="57" cm="1">
        <f t="array" ref="H36">_xlfn.IFS('入力シート '!$G$27="",0,'入力シート '!$E$16=H$2,'入力シート '!$G$27*'入力シート '!$G$21/1000,TRUE,0)</f>
        <v>0</v>
      </c>
      <c r="I36" s="57" cm="1">
        <f t="array" ref="I36">_xlfn.IFS('入力シート '!$G$27="",0,'入力シート '!$E$16=I$2,'入力シート '!$G$27*'入力シート '!$G$21/1000,TRUE,0)</f>
        <v>0</v>
      </c>
      <c r="J36" s="57" cm="1">
        <f t="array" ref="J36">_xlfn.IFS('入力シート '!$G$27="",0,'入力シート '!$E$16=J$2,'入力シート '!$G$27*'入力シート '!$G$21/1000,TRUE,0)</f>
        <v>0</v>
      </c>
      <c r="K36" s="41">
        <f t="shared" si="1"/>
        <v>0</v>
      </c>
      <c r="L36" s="11">
        <f t="shared" si="2"/>
        <v>0</v>
      </c>
      <c r="M36" s="15">
        <f t="shared" si="3"/>
        <v>0</v>
      </c>
    </row>
    <row r="37" spans="1:13">
      <c r="A37" s="7" t="s">
        <v>13</v>
      </c>
      <c r="B37" s="57" cm="1">
        <f t="array" ref="B37">_xlfn.IFS('入力シート '!$H$27="",0,'入力シート '!$E$16=B$2,'入力シート '!$H$27*'入力シート '!$H$21/1000,TRUE,0)</f>
        <v>0</v>
      </c>
      <c r="C37" s="57" cm="1">
        <f t="array" ref="C37">_xlfn.IFS('入力シート '!$H$27="",0,'入力シート '!$E$16=C$2,'入力シート '!$H$27*'入力シート '!$H$21/1000,TRUE,0)</f>
        <v>0</v>
      </c>
      <c r="D37" s="57" cm="1">
        <f t="array" ref="D37">_xlfn.IFS('入力シート '!$H$27="",0,'入力シート '!$E$16=D$2,'入力シート '!$H$27*'入力シート '!$H$21/1000,TRUE,0)</f>
        <v>0</v>
      </c>
      <c r="E37" s="57" cm="1">
        <f t="array" ref="E37">_xlfn.IFS('入力シート '!$H$27="",0,'入力シート '!$E$16=E$2,'入力シート '!$H$27*'入力シート '!$H$21/1000,TRUE,0)</f>
        <v>0</v>
      </c>
      <c r="F37" s="57" cm="1">
        <f t="array" ref="F37">_xlfn.IFS('入力シート '!$H$27="",0,'入力シート '!$E$16=F$2,'入力シート '!$H$27*'入力シート '!$H$21/1000,TRUE,0)</f>
        <v>0</v>
      </c>
      <c r="G37" s="57" cm="1">
        <f t="array" ref="G37">_xlfn.IFS('入力シート '!$H$27="",0,'入力シート '!$E$16=G$2,'入力シート '!$H$27*'入力シート '!$H$21/1000,TRUE,0)</f>
        <v>0</v>
      </c>
      <c r="H37" s="57" cm="1">
        <f t="array" ref="H37">_xlfn.IFS('入力シート '!$H$27="",0,'入力シート '!$E$16=H$2,'入力シート '!$H$27*'入力シート '!$H$21/1000,TRUE,0)</f>
        <v>0</v>
      </c>
      <c r="I37" s="57" cm="1">
        <f t="array" ref="I37">_xlfn.IFS('入力シート '!$H$27="",0,'入力シート '!$E$16=I$2,'入力シート '!$H$27*'入力シート '!$H$21/1000,TRUE,0)</f>
        <v>0</v>
      </c>
      <c r="J37" s="57" cm="1">
        <f t="array" ref="J37">_xlfn.IFS('入力シート '!$H$27="",0,'入力シート '!$E$16=J$2,'入力シート '!$H$27*'入力シート '!$H$21/1000,TRUE,0)</f>
        <v>0</v>
      </c>
      <c r="K37" s="41">
        <f t="shared" si="1"/>
        <v>0</v>
      </c>
      <c r="L37" s="11">
        <f t="shared" si="2"/>
        <v>0</v>
      </c>
      <c r="M37" s="15">
        <f t="shared" si="3"/>
        <v>0</v>
      </c>
    </row>
    <row r="38" spans="1:13">
      <c r="A38" s="7" t="s">
        <v>14</v>
      </c>
      <c r="B38" s="57" cm="1">
        <f t="array" ref="B38">_xlfn.IFS('入力シート '!$I$27="",0,'入力シート '!$E$16=B$2,'入力シート '!$I$27*'入力シート '!$I$21/1000,TRUE,0)</f>
        <v>0</v>
      </c>
      <c r="C38" s="57" cm="1">
        <f t="array" ref="C38">_xlfn.IFS('入力シート '!$I$27="",0,'入力シート '!$E$16=C$2,'入力シート '!$I$27*'入力シート '!$I$21/1000,TRUE,0)</f>
        <v>0</v>
      </c>
      <c r="D38" s="57" cm="1">
        <f t="array" ref="D38">_xlfn.IFS('入力シート '!$I$27="",0,'入力シート '!$E$16=D$2,'入力シート '!$I$27*'入力シート '!$I$21/1000,TRUE,0)</f>
        <v>0</v>
      </c>
      <c r="E38" s="57" cm="1">
        <f t="array" ref="E38">_xlfn.IFS('入力シート '!$I$27="",0,'入力シート '!$E$16=E$2,'入力シート '!$I$27*'入力シート '!$I$21/1000,TRUE,0)</f>
        <v>0</v>
      </c>
      <c r="F38" s="57" cm="1">
        <f t="array" ref="F38">_xlfn.IFS('入力シート '!$I$27="",0,'入力シート '!$E$16=F$2,'入力シート '!$I$27*'入力シート '!$I$21/1000,TRUE,0)</f>
        <v>0</v>
      </c>
      <c r="G38" s="57" cm="1">
        <f t="array" ref="G38">_xlfn.IFS('入力シート '!$I$27="",0,'入力シート '!$E$16=G$2,'入力シート '!$I$27*'入力シート '!$I$21/1000,TRUE,0)</f>
        <v>0</v>
      </c>
      <c r="H38" s="57" cm="1">
        <f t="array" ref="H38">_xlfn.IFS('入力シート '!$I$27="",0,'入力シート '!$E$16=H$2,'入力シート '!$I$27*'入力シート '!$I$21/1000,TRUE,0)</f>
        <v>0</v>
      </c>
      <c r="I38" s="57" cm="1">
        <f t="array" ref="I38">_xlfn.IFS('入力シート '!$I$27="",0,'入力シート '!$E$16=I$2,'入力シート '!$I$27*'入力シート '!$I$21/1000,TRUE,0)</f>
        <v>0</v>
      </c>
      <c r="J38" s="57" cm="1">
        <f t="array" ref="J38">_xlfn.IFS('入力シート '!$I$27="",0,'入力シート '!$E$16=J$2,'入力シート '!$I$27*'入力シート '!$I$21/1000,TRUE,0)</f>
        <v>0</v>
      </c>
      <c r="K38" s="41">
        <f t="shared" si="1"/>
        <v>0</v>
      </c>
      <c r="L38" s="11">
        <f t="shared" si="2"/>
        <v>0</v>
      </c>
      <c r="M38" s="15">
        <f t="shared" si="3"/>
        <v>0</v>
      </c>
    </row>
    <row r="39" spans="1:13">
      <c r="A39" s="7" t="s">
        <v>15</v>
      </c>
      <c r="B39" s="57" cm="1">
        <f t="array" ref="B39">_xlfn.IFS('入力シート '!$J$27="",0,'入力シート '!$E$16=B$2,'入力シート '!$J$27*'入力シート '!$J$21/1000,TRUE,0)</f>
        <v>0</v>
      </c>
      <c r="C39" s="57" cm="1">
        <f t="array" ref="C39">_xlfn.IFS('入力シート '!$J$27="",0,'入力シート '!$E$16=C$2,'入力シート '!$J$27*'入力シート '!$J$21/1000,TRUE,0)</f>
        <v>0</v>
      </c>
      <c r="D39" s="57" cm="1">
        <f t="array" ref="D39">_xlfn.IFS('入力シート '!$J$27="",0,'入力シート '!$E$16=D$2,'入力シート '!$J$27*'入力シート '!$J$21/1000,TRUE,0)</f>
        <v>0</v>
      </c>
      <c r="E39" s="57" cm="1">
        <f t="array" ref="E39">_xlfn.IFS('入力シート '!$J$27="",0,'入力シート '!$E$16=E$2,'入力シート '!$J$27*'入力シート '!$J$21/1000,TRUE,0)</f>
        <v>0</v>
      </c>
      <c r="F39" s="57" cm="1">
        <f t="array" ref="F39">_xlfn.IFS('入力シート '!$J$27="",0,'入力シート '!$E$16=F$2,'入力シート '!$J$27*'入力シート '!$J$21/1000,TRUE,0)</f>
        <v>0</v>
      </c>
      <c r="G39" s="57" cm="1">
        <f t="array" ref="G39">_xlfn.IFS('入力シート '!$J$27="",0,'入力シート '!$E$16=G$2,'入力シート '!$J$27*'入力シート '!$J$21/1000,TRUE,0)</f>
        <v>0</v>
      </c>
      <c r="H39" s="57" cm="1">
        <f t="array" ref="H39">_xlfn.IFS('入力シート '!$J$27="",0,'入力シート '!$E$16=H$2,'入力シート '!$J$27*'入力シート '!$J$21/1000,TRUE,0)</f>
        <v>0</v>
      </c>
      <c r="I39" s="57" cm="1">
        <f t="array" ref="I39">_xlfn.IFS('入力シート '!$J$27="",0,'入力シート '!$E$16=I$2,'入力シート '!$J$27*'入力シート '!$J$21/1000,TRUE,0)</f>
        <v>0</v>
      </c>
      <c r="J39" s="57" cm="1">
        <f t="array" ref="J39">_xlfn.IFS('入力シート '!$J$27="",0,'入力シート '!$E$16=J$2,'入力シート '!$J$27*'入力シート '!$J$21/1000,TRUE,0)</f>
        <v>0</v>
      </c>
      <c r="K39" s="41">
        <f t="shared" si="1"/>
        <v>0</v>
      </c>
      <c r="L39" s="11">
        <f t="shared" si="2"/>
        <v>0</v>
      </c>
      <c r="M39" s="15">
        <f t="shared" si="3"/>
        <v>0</v>
      </c>
    </row>
    <row r="40" spans="1:13">
      <c r="A40" s="7" t="s">
        <v>16</v>
      </c>
      <c r="B40" s="57" cm="1">
        <f t="array" ref="B40">_xlfn.IFS('入力シート '!$K$27="",0,'入力シート '!$E$16=B$2,'入力シート '!$K$27*'入力シート '!$K$21/1000,TRUE,0)</f>
        <v>0</v>
      </c>
      <c r="C40" s="57" cm="1">
        <f t="array" ref="C40">_xlfn.IFS('入力シート '!$K$27="",0,'入力シート '!$E$16=C$2,'入力シート '!$K$27*'入力シート '!$K$21/1000,TRUE,0)</f>
        <v>0</v>
      </c>
      <c r="D40" s="57" cm="1">
        <f t="array" ref="D40">_xlfn.IFS('入力シート '!$K$27="",0,'入力シート '!$E$16=D$2,'入力シート '!$K$27*'入力シート '!$K$21/1000,TRUE,0)</f>
        <v>0</v>
      </c>
      <c r="E40" s="57" cm="1">
        <f t="array" ref="E40">_xlfn.IFS('入力シート '!$K$27="",0,'入力シート '!$E$16=E$2,'入力シート '!$K$27*'入力シート '!$K$21/1000,TRUE,0)</f>
        <v>0</v>
      </c>
      <c r="F40" s="57" cm="1">
        <f t="array" ref="F40">_xlfn.IFS('入力シート '!$K$27="",0,'入力シート '!$E$16=F$2,'入力シート '!$K$27*'入力シート '!$K$21/1000,TRUE,0)</f>
        <v>0</v>
      </c>
      <c r="G40" s="57" cm="1">
        <f t="array" ref="G40">_xlfn.IFS('入力シート '!$K$27="",0,'入力シート '!$E$16=G$2,'入力シート '!$K$27*'入力シート '!$K$21/1000,TRUE,0)</f>
        <v>0</v>
      </c>
      <c r="H40" s="57" cm="1">
        <f t="array" ref="H40">_xlfn.IFS('入力シート '!$K$27="",0,'入力シート '!$E$16=H$2,'入力シート '!$K$27*'入力シート '!$K$21/1000,TRUE,0)</f>
        <v>0</v>
      </c>
      <c r="I40" s="57" cm="1">
        <f t="array" ref="I40">_xlfn.IFS('入力シート '!$K$27="",0,'入力シート '!$E$16=I$2,'入力シート '!$K$27*'入力シート '!$K$21/1000,TRUE,0)</f>
        <v>0</v>
      </c>
      <c r="J40" s="57" cm="1">
        <f t="array" ref="J40">_xlfn.IFS('入力シート '!$K$27="",0,'入力シート '!$E$16=J$2,'入力シート '!$K$27*'入力シート '!$K$21/1000,TRUE,0)</f>
        <v>0</v>
      </c>
      <c r="K40" s="41">
        <f t="shared" si="1"/>
        <v>0</v>
      </c>
      <c r="L40" s="11">
        <f t="shared" si="2"/>
        <v>0</v>
      </c>
      <c r="M40" s="15">
        <f t="shared" si="3"/>
        <v>0</v>
      </c>
    </row>
    <row r="41" spans="1:13">
      <c r="A41" s="7" t="s">
        <v>17</v>
      </c>
      <c r="B41" s="57" cm="1">
        <f t="array" ref="B41">_xlfn.IFS('入力シート '!$L$27="",0,'入力シート '!$E$16=B$2,'入力シート '!$L$27*'入力シート '!$L$21/1000,TRUE,0)</f>
        <v>0</v>
      </c>
      <c r="C41" s="57" cm="1">
        <f t="array" ref="C41">_xlfn.IFS('入力シート '!$L$27="",0,'入力シート '!$E$16=C$2,'入力シート '!$L$27*'入力シート '!$L$21/1000,TRUE,0)</f>
        <v>0</v>
      </c>
      <c r="D41" s="57" cm="1">
        <f t="array" ref="D41">_xlfn.IFS('入力シート '!$L$27="",0,'入力シート '!$E$16=D$2,'入力シート '!$L$27*'入力シート '!$L$21/1000,TRUE,0)</f>
        <v>0</v>
      </c>
      <c r="E41" s="57" cm="1">
        <f t="array" ref="E41">_xlfn.IFS('入力シート '!$L$27="",0,'入力シート '!$E$16=E$2,'入力シート '!$L$27*'入力シート '!$L$21/1000,TRUE,0)</f>
        <v>0</v>
      </c>
      <c r="F41" s="57" cm="1">
        <f t="array" ref="F41">_xlfn.IFS('入力シート '!$L$27="",0,'入力シート '!$E$16=F$2,'入力シート '!$L$27*'入力シート '!$L$21/1000,TRUE,0)</f>
        <v>0</v>
      </c>
      <c r="G41" s="57" cm="1">
        <f t="array" ref="G41">_xlfn.IFS('入力シート '!$L$27="",0,'入力シート '!$E$16=G$2,'入力シート '!$L$27*'入力シート '!$L$21/1000,TRUE,0)</f>
        <v>0</v>
      </c>
      <c r="H41" s="57" cm="1">
        <f t="array" ref="H41">_xlfn.IFS('入力シート '!$L$27="",0,'入力シート '!$E$16=H$2,'入力シート '!$L$27*'入力シート '!$L$21/1000,TRUE,0)</f>
        <v>0</v>
      </c>
      <c r="I41" s="57" cm="1">
        <f t="array" ref="I41">_xlfn.IFS('入力シート '!$L$27="",0,'入力シート '!$E$16=I$2,'入力シート '!$L$27*'入力シート '!$L$21/1000,TRUE,0)</f>
        <v>0</v>
      </c>
      <c r="J41" s="57" cm="1">
        <f t="array" ref="J41">_xlfn.IFS('入力シート '!$L$27="",0,'入力シート '!$E$16=J$2,'入力シート '!$L$27*'入力シート '!$L$21/1000,TRUE,0)</f>
        <v>0</v>
      </c>
      <c r="K41" s="41">
        <f t="shared" si="1"/>
        <v>0</v>
      </c>
      <c r="L41" s="11">
        <f t="shared" si="2"/>
        <v>0</v>
      </c>
      <c r="M41" s="15">
        <f t="shared" si="3"/>
        <v>0</v>
      </c>
    </row>
    <row r="42" spans="1:13">
      <c r="A42" s="7" t="s">
        <v>18</v>
      </c>
      <c r="B42" s="57" cm="1">
        <f t="array" ref="B42">_xlfn.IFS('入力シート '!$M$27="",0,'入力シート '!$E$16=B$2,'入力シート '!$M$27*'入力シート '!$M$21/1000,TRUE,0)</f>
        <v>0</v>
      </c>
      <c r="C42" s="57" cm="1">
        <f t="array" ref="C42">_xlfn.IFS('入力シート '!$M$27="",0,'入力シート '!$E$16=C$2,'入力シート '!$M$27*'入力シート '!$M$21/1000,TRUE,0)</f>
        <v>0</v>
      </c>
      <c r="D42" s="57" cm="1">
        <f t="array" ref="D42">_xlfn.IFS('入力シート '!$M$27="",0,'入力シート '!$E$16=D$2,'入力シート '!$M$27*'入力シート '!$M$21/1000,TRUE,0)</f>
        <v>0</v>
      </c>
      <c r="E42" s="57" cm="1">
        <f t="array" ref="E42">_xlfn.IFS('入力シート '!$M$27="",0,'入力シート '!$E$16=E$2,'入力シート '!$M$27*'入力シート '!$M$21/1000,TRUE,0)</f>
        <v>0</v>
      </c>
      <c r="F42" s="57" cm="1">
        <f t="array" ref="F42">_xlfn.IFS('入力シート '!$M$27="",0,'入力シート '!$E$16=F$2,'入力シート '!$M$27*'入力シート '!$M$21/1000,TRUE,0)</f>
        <v>0</v>
      </c>
      <c r="G42" s="57" cm="1">
        <f t="array" ref="G42">_xlfn.IFS('入力シート '!$M$27="",0,'入力シート '!$E$16=G$2,'入力シート '!$M$27*'入力シート '!$M$21/1000,TRUE,0)</f>
        <v>0</v>
      </c>
      <c r="H42" s="57" cm="1">
        <f t="array" ref="H42">_xlfn.IFS('入力シート '!$M$27="",0,'入力シート '!$E$16=H$2,'入力シート '!$M$27*'入力シート '!$M$21/1000,TRUE,0)</f>
        <v>0</v>
      </c>
      <c r="I42" s="57" cm="1">
        <f t="array" ref="I42">_xlfn.IFS('入力シート '!$M$27="",0,'入力シート '!$E$16=I$2,'入力シート '!$M$27*'入力シート '!$M$21/1000,TRUE,0)</f>
        <v>0</v>
      </c>
      <c r="J42" s="57" cm="1">
        <f t="array" ref="J42">_xlfn.IFS('入力シート '!$M$27="",0,'入力シート '!$E$16=J$2,'入力シート '!$M$27*'入力シート '!$M$21/1000,TRUE,0)</f>
        <v>0</v>
      </c>
      <c r="K42" s="41">
        <f t="shared" si="1"/>
        <v>0</v>
      </c>
      <c r="L42" s="11">
        <f t="shared" si="2"/>
        <v>0</v>
      </c>
      <c r="M42" s="15">
        <f t="shared" si="3"/>
        <v>0</v>
      </c>
    </row>
    <row r="43" spans="1:13">
      <c r="A43" s="7" t="s">
        <v>19</v>
      </c>
      <c r="B43" s="57" cm="1">
        <f t="array" ref="B43">_xlfn.IFS('入力シート '!$N$27="",0,'入力シート '!$E$16=B$2,'入力シート '!$N$27*'入力シート '!$N$21/1000,TRUE,0)</f>
        <v>0</v>
      </c>
      <c r="C43" s="57" cm="1">
        <f t="array" ref="C43">_xlfn.IFS('入力シート '!$N$27="",0,'入力シート '!$E$16=C$2,'入力シート '!$N$27*'入力シート '!$N$21/1000,TRUE,0)</f>
        <v>0</v>
      </c>
      <c r="D43" s="57" cm="1">
        <f t="array" ref="D43">_xlfn.IFS('入力シート '!$N$27="",0,'入力シート '!$E$16=D$2,'入力シート '!$N$27*'入力シート '!$N$21/1000,TRUE,0)</f>
        <v>0</v>
      </c>
      <c r="E43" s="57" cm="1">
        <f t="array" ref="E43">_xlfn.IFS('入力シート '!$N$27="",0,'入力シート '!$E$16=E$2,'入力シート '!$N$27*'入力シート '!$N$21/1000,TRUE,0)</f>
        <v>0</v>
      </c>
      <c r="F43" s="57" cm="1">
        <f t="array" ref="F43">_xlfn.IFS('入力シート '!$N$27="",0,'入力シート '!$E$16=F$2,'入力シート '!$N$27*'入力シート '!$N$21/1000,TRUE,0)</f>
        <v>0</v>
      </c>
      <c r="G43" s="57" cm="1">
        <f t="array" ref="G43">_xlfn.IFS('入力シート '!$N$27="",0,'入力シート '!$E$16=G$2,'入力シート '!$N$27*'入力シート '!$N$21/1000,TRUE,0)</f>
        <v>0</v>
      </c>
      <c r="H43" s="57" cm="1">
        <f t="array" ref="H43">_xlfn.IFS('入力シート '!$N$27="",0,'入力シート '!$E$16=H$2,'入力シート '!$N$27*'入力シート '!$N$21/1000,TRUE,0)</f>
        <v>0</v>
      </c>
      <c r="I43" s="57" cm="1">
        <f t="array" ref="I43">_xlfn.IFS('入力シート '!$N$27="",0,'入力シート '!$E$16=I$2,'入力シート '!$N$27*'入力シート '!$N$21/1000,TRUE,0)</f>
        <v>0</v>
      </c>
      <c r="J43" s="57" cm="1">
        <f t="array" ref="J43">_xlfn.IFS('入力シート '!$N$27="",0,'入力シート '!$E$16=J$2,'入力シート '!$N$27*'入力シート '!$N$21/1000,TRUE,0)</f>
        <v>0</v>
      </c>
      <c r="K43" s="41">
        <f t="shared" si="1"/>
        <v>0</v>
      </c>
      <c r="L43" s="11">
        <f t="shared" si="2"/>
        <v>0</v>
      </c>
      <c r="M43" s="15">
        <f t="shared" si="3"/>
        <v>0</v>
      </c>
    </row>
    <row r="44" spans="1:13">
      <c r="A44" s="7" t="s">
        <v>20</v>
      </c>
      <c r="B44" s="57" cm="1">
        <f t="array" ref="B44">_xlfn.IFS('入力シート '!$O$27="",0,'入力シート '!$E$16=B$2,'入力シート '!$O$27*'入力シート '!$O$21/1000,TRUE,0)</f>
        <v>0</v>
      </c>
      <c r="C44" s="57" cm="1">
        <f t="array" ref="C44">_xlfn.IFS('入力シート '!$O$27="",0,'入力シート '!$E$16=C$2,'入力シート '!$O$27*'入力シート '!$O$21/1000,TRUE,0)</f>
        <v>0</v>
      </c>
      <c r="D44" s="57" cm="1">
        <f t="array" ref="D44">_xlfn.IFS('入力シート '!$O$27="",0,'入力シート '!$E$16=D$2,'入力シート '!$O$27*'入力シート '!$O$21/1000,TRUE,0)</f>
        <v>0</v>
      </c>
      <c r="E44" s="57" cm="1">
        <f t="array" ref="E44">_xlfn.IFS('入力シート '!$O$27="",0,'入力シート '!$E$16=E$2,'入力シート '!$O$27*'入力シート '!$O$21/1000,TRUE,0)</f>
        <v>0</v>
      </c>
      <c r="F44" s="57" cm="1">
        <f t="array" ref="F44">_xlfn.IFS('入力シート '!$O$27="",0,'入力シート '!$E$16=F$2,'入力シート '!$O$27*'入力シート '!$O$21/1000,TRUE,0)</f>
        <v>0</v>
      </c>
      <c r="G44" s="57" cm="1">
        <f t="array" ref="G44">_xlfn.IFS('入力シート '!$O$27="",0,'入力シート '!$E$16=G$2,'入力シート '!$O$27*'入力シート '!$O$21/1000,TRUE,0)</f>
        <v>0</v>
      </c>
      <c r="H44" s="57" cm="1">
        <f t="array" ref="H44">_xlfn.IFS('入力シート '!$O$27="",0,'入力シート '!$E$16=H$2,'入力シート '!$O$27*'入力シート '!$O$21/1000,TRUE,0)</f>
        <v>0</v>
      </c>
      <c r="I44" s="57" cm="1">
        <f t="array" ref="I44">_xlfn.IFS('入力シート '!$O$27="",0,'入力シート '!$E$16=I$2,'入力シート '!$O$27*'入力シート '!$O$21/1000,TRUE,0)</f>
        <v>0</v>
      </c>
      <c r="J44" s="57" cm="1">
        <f t="array" ref="J44">_xlfn.IFS('入力シート '!$O$27="",0,'入力シート '!$E$16=J$2,'入力シート '!$O$27*'入力シート '!$O$21/1000,TRUE,0)</f>
        <v>0</v>
      </c>
      <c r="K44" s="41">
        <f t="shared" si="1"/>
        <v>0</v>
      </c>
      <c r="L44" s="11">
        <f t="shared" si="2"/>
        <v>0</v>
      </c>
      <c r="M44" s="15">
        <f t="shared" si="3"/>
        <v>0</v>
      </c>
    </row>
    <row r="45" spans="1:13">
      <c r="A45" s="7" t="s">
        <v>21</v>
      </c>
      <c r="B45" s="57" cm="1">
        <f t="array" ref="B45">_xlfn.IFS('入力シート '!$P$27="",0,'入力シート '!$E$16=B$2,'入力シート '!$P$27*'入力シート '!$P$21/1000,TRUE,0)</f>
        <v>0</v>
      </c>
      <c r="C45" s="57" cm="1">
        <f t="array" ref="C45">_xlfn.IFS('入力シート '!$P$27="",0,'入力シート '!$E$16=C$2,'入力シート '!$P$27*'入力シート '!$P$21/1000,TRUE,0)</f>
        <v>0</v>
      </c>
      <c r="D45" s="57" cm="1">
        <f t="array" ref="D45">_xlfn.IFS('入力シート '!$P$27="",0,'入力シート '!$E$16=D$2,'入力シート '!$P$27*'入力シート '!$P$21/1000,TRUE,0)</f>
        <v>0</v>
      </c>
      <c r="E45" s="57" cm="1">
        <f t="array" ref="E45">_xlfn.IFS('入力シート '!$P$27="",0,'入力シート '!$E$16=E$2,'入力シート '!$P$27*'入力シート '!$P$21/1000,TRUE,0)</f>
        <v>0</v>
      </c>
      <c r="F45" s="57" cm="1">
        <f t="array" ref="F45">_xlfn.IFS('入力シート '!$P$27="",0,'入力シート '!$E$16=F$2,'入力シート '!$P$27*'入力シート '!$P$21/1000,TRUE,0)</f>
        <v>0</v>
      </c>
      <c r="G45" s="57" cm="1">
        <f t="array" ref="G45">_xlfn.IFS('入力シート '!$P$27="",0,'入力シート '!$E$16=G$2,'入力シート '!$P$27*'入力シート '!$P$21/1000,TRUE,0)</f>
        <v>0</v>
      </c>
      <c r="H45" s="57" cm="1">
        <f t="array" ref="H45">_xlfn.IFS('入力シート '!$P$27="",0,'入力シート '!$E$16=H$2,'入力シート '!$P$27*'入力シート '!$P$21/1000,TRUE,0)</f>
        <v>0</v>
      </c>
      <c r="I45" s="57" cm="1">
        <f t="array" ref="I45">_xlfn.IFS('入力シート '!$P$27="",0,'入力シート '!$E$16=I$2,'入力シート '!$P$27*'入力シート '!$P$21/1000,TRUE,0)</f>
        <v>0</v>
      </c>
      <c r="J45" s="57" cm="1">
        <f t="array" ref="J45">_xlfn.IFS('入力シート '!$P$27="",0,'入力シート '!$E$16=J$2,'入力シート '!$P$27*'入力シート '!$P$21/1000,TRUE,0)</f>
        <v>0</v>
      </c>
      <c r="K45" s="41">
        <f t="shared" si="1"/>
        <v>0</v>
      </c>
      <c r="L45" s="11">
        <f t="shared" si="2"/>
        <v>0</v>
      </c>
      <c r="M45" s="15">
        <f t="shared" si="3"/>
        <v>0</v>
      </c>
    </row>
    <row r="47" spans="1:13">
      <c r="A47" s="83" t="s">
        <v>115</v>
      </c>
    </row>
    <row r="48" spans="1:13">
      <c r="A48" s="7" t="s">
        <v>10</v>
      </c>
      <c r="B48" s="56">
        <f>S$16*($AD$9+$AD3)</f>
        <v>156.46670290947111</v>
      </c>
      <c r="C48" s="56">
        <f t="shared" ref="C48:J48" si="4">T$16*($AD$9+$AD3)</f>
        <v>390.55031161270756</v>
      </c>
      <c r="D48" s="56">
        <f t="shared" si="4"/>
        <v>1656.2615494747213</v>
      </c>
      <c r="E48" s="56">
        <f t="shared" si="4"/>
        <v>690.27375215906613</v>
      </c>
      <c r="F48" s="56">
        <f t="shared" si="4"/>
        <v>141.60803627004728</v>
      </c>
      <c r="G48" s="56">
        <f t="shared" si="4"/>
        <v>787.91641864670862</v>
      </c>
      <c r="H48" s="56">
        <f t="shared" si="4"/>
        <v>293.35477177264715</v>
      </c>
      <c r="I48" s="56">
        <f t="shared" si="4"/>
        <v>130.84931482858576</v>
      </c>
      <c r="J48" s="56">
        <f t="shared" si="4"/>
        <v>460.42675349372411</v>
      </c>
    </row>
    <row r="49" spans="1:12">
      <c r="A49" s="7" t="s">
        <v>11</v>
      </c>
      <c r="B49" s="56">
        <f t="shared" ref="B49:B50" si="5">S$16*($AD$9+$AD4)</f>
        <v>122.50246853289813</v>
      </c>
      <c r="C49" s="56">
        <f t="shared" ref="C49:C50" si="6">T$16*($AD$9+$AD4)</f>
        <v>305.77353755917386</v>
      </c>
      <c r="D49" s="56">
        <f t="shared" ref="D49:D50" si="7">U$16*($AD$9+$AD4)</f>
        <v>1296.7367789693137</v>
      </c>
      <c r="E49" s="56">
        <f t="shared" ref="E49:E50" si="8">V$16*($AD$9+$AD4)</f>
        <v>540.4359971199533</v>
      </c>
      <c r="F49" s="56">
        <f t="shared" ref="F49:F50" si="9">W$16*($AD$9+$AD4)</f>
        <v>110.86917334235531</v>
      </c>
      <c r="G49" s="56">
        <f t="shared" ref="G49:G50" si="10">X$16*($AD$9+$AD4)</f>
        <v>616.88336551494899</v>
      </c>
      <c r="H49" s="56">
        <f t="shared" ref="H49:H50" si="11">Y$16*($AD$9+$AD4)</f>
        <v>229.67623800986306</v>
      </c>
      <c r="I49" s="56">
        <f t="shared" ref="I49:I50" si="12">Z$16*($AD$9+$AD4)</f>
        <v>102.44584805761784</v>
      </c>
      <c r="J49" s="56">
        <f t="shared" ref="J49:J50" si="13">AA$16*($AD$9+$AD4)</f>
        <v>360.4818969963431</v>
      </c>
    </row>
    <row r="50" spans="1:12">
      <c r="A50" s="7" t="s">
        <v>12</v>
      </c>
      <c r="B50" s="56">
        <f t="shared" si="5"/>
        <v>273.4246317594525</v>
      </c>
      <c r="C50" s="56">
        <f t="shared" si="6"/>
        <v>682.48434427629331</v>
      </c>
      <c r="D50" s="56">
        <f t="shared" si="7"/>
        <v>2894.3071966211514</v>
      </c>
      <c r="E50" s="56">
        <f t="shared" si="8"/>
        <v>1206.249272131136</v>
      </c>
      <c r="F50" s="56">
        <f t="shared" si="9"/>
        <v>247.45920027291095</v>
      </c>
      <c r="G50" s="56">
        <f t="shared" si="10"/>
        <v>1376.8792504712665</v>
      </c>
      <c r="H50" s="56">
        <f t="shared" si="11"/>
        <v>512.63571709070027</v>
      </c>
      <c r="I50" s="56">
        <f t="shared" si="12"/>
        <v>228.65839860946596</v>
      </c>
      <c r="J50" s="56">
        <f t="shared" si="13"/>
        <v>804.59301043149503</v>
      </c>
    </row>
    <row r="51" spans="1:12">
      <c r="A51" s="7" t="s">
        <v>13</v>
      </c>
      <c r="B51" s="56">
        <v>0</v>
      </c>
      <c r="C51" s="56">
        <v>0</v>
      </c>
      <c r="D51" s="56">
        <v>0</v>
      </c>
      <c r="E51" s="56">
        <v>0</v>
      </c>
      <c r="F51" s="56">
        <v>0</v>
      </c>
      <c r="G51" s="56">
        <v>0</v>
      </c>
      <c r="H51" s="56">
        <v>0</v>
      </c>
      <c r="I51" s="56">
        <v>0</v>
      </c>
      <c r="J51" s="56">
        <v>0</v>
      </c>
    </row>
    <row r="52" spans="1:12">
      <c r="A52" s="7" t="s">
        <v>14</v>
      </c>
      <c r="B52" s="56">
        <v>0</v>
      </c>
      <c r="C52" s="56">
        <v>0</v>
      </c>
      <c r="D52" s="56">
        <v>0</v>
      </c>
      <c r="E52" s="56">
        <v>0</v>
      </c>
      <c r="F52" s="56">
        <v>0</v>
      </c>
      <c r="G52" s="56">
        <v>0</v>
      </c>
      <c r="H52" s="56">
        <v>0</v>
      </c>
      <c r="I52" s="56">
        <v>0</v>
      </c>
      <c r="J52" s="56">
        <v>0</v>
      </c>
    </row>
    <row r="53" spans="1:12">
      <c r="A53" s="7" t="s">
        <v>15</v>
      </c>
      <c r="B53" s="56">
        <v>0</v>
      </c>
      <c r="C53" s="56">
        <v>0</v>
      </c>
      <c r="D53" s="56">
        <v>0</v>
      </c>
      <c r="E53" s="56">
        <v>0</v>
      </c>
      <c r="F53" s="56">
        <v>0</v>
      </c>
      <c r="G53" s="56">
        <v>0</v>
      </c>
      <c r="H53" s="56">
        <v>0</v>
      </c>
      <c r="I53" s="56">
        <v>0</v>
      </c>
      <c r="J53" s="56">
        <v>0</v>
      </c>
    </row>
    <row r="54" spans="1:12">
      <c r="A54" s="7" t="s">
        <v>16</v>
      </c>
      <c r="B54" s="56">
        <f>S$16*($AD$9+$AD6)</f>
        <v>209.15784278650233</v>
      </c>
      <c r="C54" s="56">
        <f t="shared" ref="C54:J54" si="14">T$16*($AD$9+$AD6)</f>
        <v>522.07056937713219</v>
      </c>
      <c r="D54" s="56">
        <f t="shared" si="14"/>
        <v>2214.0179753055513</v>
      </c>
      <c r="E54" s="56">
        <f t="shared" si="14"/>
        <v>922.72775133038078</v>
      </c>
      <c r="F54" s="56">
        <f t="shared" si="14"/>
        <v>189.29542731281663</v>
      </c>
      <c r="G54" s="56">
        <f t="shared" si="14"/>
        <v>1053.2521958717439</v>
      </c>
      <c r="H54" s="56">
        <f t="shared" si="14"/>
        <v>392.14382417576695</v>
      </c>
      <c r="I54" s="56">
        <f t="shared" si="14"/>
        <v>174.9136392007546</v>
      </c>
      <c r="J54" s="56">
        <f t="shared" si="14"/>
        <v>615.47833968009525</v>
      </c>
    </row>
    <row r="55" spans="1:12">
      <c r="A55" s="7" t="s">
        <v>17</v>
      </c>
      <c r="B55" s="56">
        <f>S$16*($AD$9+$AD7)</f>
        <v>246.09218468830807</v>
      </c>
      <c r="C55" s="56">
        <f t="shared" ref="C55:J55" si="15">T$16*($AD$9+$AD7)</f>
        <v>614.26091064933507</v>
      </c>
      <c r="D55" s="56">
        <f t="shared" si="15"/>
        <v>2604.9825013651789</v>
      </c>
      <c r="E55" s="56">
        <f t="shared" si="15"/>
        <v>1085.6685323017552</v>
      </c>
      <c r="F55" s="56">
        <f t="shared" si="15"/>
        <v>222.72234518343438</v>
      </c>
      <c r="G55" s="56">
        <f t="shared" si="15"/>
        <v>1239.2417633337825</v>
      </c>
      <c r="H55" s="56">
        <f t="shared" si="15"/>
        <v>461.39092427888602</v>
      </c>
      <c r="I55" s="56">
        <f t="shared" si="15"/>
        <v>205.80093497442601</v>
      </c>
      <c r="J55" s="56">
        <f t="shared" si="15"/>
        <v>724.16318327978911</v>
      </c>
    </row>
    <row r="56" spans="1:12">
      <c r="A56" s="7" t="s">
        <v>18</v>
      </c>
      <c r="B56" s="56">
        <v>0</v>
      </c>
      <c r="C56" s="56">
        <v>0</v>
      </c>
      <c r="D56" s="56">
        <v>0</v>
      </c>
      <c r="E56" s="56">
        <v>0</v>
      </c>
      <c r="F56" s="56">
        <v>0</v>
      </c>
      <c r="G56" s="56">
        <v>0</v>
      </c>
      <c r="H56" s="56">
        <v>0</v>
      </c>
      <c r="I56" s="56">
        <v>0</v>
      </c>
      <c r="J56" s="56">
        <v>0</v>
      </c>
    </row>
    <row r="57" spans="1:12" ht="14.4" customHeight="1">
      <c r="A57" s="7" t="s">
        <v>19</v>
      </c>
      <c r="B57" s="56">
        <v>0</v>
      </c>
      <c r="C57" s="56">
        <v>0</v>
      </c>
      <c r="D57" s="56">
        <v>0</v>
      </c>
      <c r="E57" s="56">
        <v>0</v>
      </c>
      <c r="F57" s="56">
        <v>0</v>
      </c>
      <c r="G57" s="56">
        <v>0</v>
      </c>
      <c r="H57" s="56">
        <v>0</v>
      </c>
      <c r="I57" s="56">
        <v>0</v>
      </c>
      <c r="J57" s="56">
        <v>0</v>
      </c>
    </row>
    <row r="58" spans="1:12">
      <c r="A58" s="7" t="s">
        <v>20</v>
      </c>
      <c r="B58" s="56">
        <v>0</v>
      </c>
      <c r="C58" s="56">
        <v>0</v>
      </c>
      <c r="D58" s="56">
        <v>0</v>
      </c>
      <c r="E58" s="56">
        <v>0</v>
      </c>
      <c r="F58" s="56">
        <v>0</v>
      </c>
      <c r="G58" s="56">
        <v>0</v>
      </c>
      <c r="H58" s="56">
        <v>0</v>
      </c>
      <c r="I58" s="56">
        <v>0</v>
      </c>
      <c r="J58" s="56">
        <v>0</v>
      </c>
    </row>
    <row r="59" spans="1:12">
      <c r="A59" s="7" t="s">
        <v>21</v>
      </c>
      <c r="B59" s="56">
        <f>S$16*($AD$9+$AD8)</f>
        <v>104.67391145570605</v>
      </c>
      <c r="C59" s="56">
        <f t="shared" ref="C59:J59" si="16">T$16*($AD$9+$AD8)</f>
        <v>261.27238560398149</v>
      </c>
      <c r="D59" s="56">
        <f t="shared" si="16"/>
        <v>1108.0144947996685</v>
      </c>
      <c r="E59" s="56">
        <f t="shared" si="16"/>
        <v>461.78293700929305</v>
      </c>
      <c r="F59" s="56">
        <f t="shared" si="16"/>
        <v>94.733683105238512</v>
      </c>
      <c r="G59" s="56">
        <f t="shared" si="16"/>
        <v>527.1044375980797</v>
      </c>
      <c r="H59" s="56">
        <f t="shared" si="16"/>
        <v>196.25000613328714</v>
      </c>
      <c r="I59" s="56">
        <f t="shared" si="16"/>
        <v>87.536257489440104</v>
      </c>
      <c r="J59" s="56">
        <f t="shared" si="16"/>
        <v>308.01869235350898</v>
      </c>
    </row>
    <row r="61" spans="1:12">
      <c r="A61" s="1" t="s">
        <v>130</v>
      </c>
      <c r="K61" s="2" t="s">
        <v>36</v>
      </c>
      <c r="L61" s="1" t="s">
        <v>129</v>
      </c>
    </row>
    <row r="62" spans="1:12">
      <c r="A62" s="7" t="s">
        <v>10</v>
      </c>
      <c r="B62" s="87">
        <f>B4-B20-B34+B48</f>
        <v>4084.6636743368354</v>
      </c>
      <c r="C62" s="8">
        <f>C4-C20-C34+C48</f>
        <v>8933.1400766514289</v>
      </c>
      <c r="D62" s="87">
        <f t="shared" ref="D62:J62" si="17">D4-D20-D34+D48</f>
        <v>40926.455283755269</v>
      </c>
      <c r="E62" s="87">
        <f t="shared" si="17"/>
        <v>17339.869643764105</v>
      </c>
      <c r="F62" s="87">
        <f t="shared" si="17"/>
        <v>2562.8218175276475</v>
      </c>
      <c r="G62" s="87">
        <f t="shared" si="17"/>
        <v>16881.838748159658</v>
      </c>
      <c r="H62" s="87">
        <f t="shared" si="17"/>
        <v>6432.1627360444236</v>
      </c>
      <c r="I62" s="87">
        <f t="shared" si="17"/>
        <v>4415.981790704468</v>
      </c>
      <c r="J62" s="87">
        <f t="shared" si="17"/>
        <v>12220.554741850998</v>
      </c>
      <c r="K62" s="88">
        <f>SUM($B62:$J62)</f>
        <v>113797.48851279482</v>
      </c>
      <c r="L62" s="11">
        <f>K62+L34</f>
        <v>113797.48851279482</v>
      </c>
    </row>
    <row r="63" spans="1:12">
      <c r="A63" s="7" t="s">
        <v>11</v>
      </c>
      <c r="B63" s="87">
        <f t="shared" ref="B63:J73" si="18">B5-B21-B35+B49</f>
        <v>3387.5364343955898</v>
      </c>
      <c r="C63" s="87">
        <f t="shared" si="18"/>
        <v>7561.1849783977677</v>
      </c>
      <c r="D63" s="87">
        <f t="shared" si="18"/>
        <v>38399.072630277173</v>
      </c>
      <c r="E63" s="87">
        <f t="shared" si="18"/>
        <v>16185.107085030582</v>
      </c>
      <c r="F63" s="87">
        <f t="shared" si="18"/>
        <v>2170.7120410842258</v>
      </c>
      <c r="G63" s="87">
        <f t="shared" si="18"/>
        <v>16723.481124877824</v>
      </c>
      <c r="H63" s="87">
        <f t="shared" si="18"/>
        <v>5383.9152487940737</v>
      </c>
      <c r="I63" s="87">
        <f t="shared" si="18"/>
        <v>4227.1787831309257</v>
      </c>
      <c r="J63" s="87">
        <f t="shared" si="18"/>
        <v>12661.565106344824</v>
      </c>
      <c r="K63" s="88">
        <f t="shared" ref="K63:K72" si="19">SUM($B63:$J63)</f>
        <v>106699.753432333</v>
      </c>
      <c r="L63" s="11">
        <f t="shared" ref="L63:L72" si="20">K63+L35</f>
        <v>106699.753432333</v>
      </c>
    </row>
    <row r="64" spans="1:12">
      <c r="A64" s="7" t="s">
        <v>12</v>
      </c>
      <c r="B64" s="87">
        <f t="shared" si="18"/>
        <v>3765.0372840468667</v>
      </c>
      <c r="C64" s="87">
        <f t="shared" si="18"/>
        <v>8848.9672442524788</v>
      </c>
      <c r="D64" s="87">
        <f t="shared" si="18"/>
        <v>44641.505776661805</v>
      </c>
      <c r="E64" s="87">
        <f t="shared" si="18"/>
        <v>17290.097283622359</v>
      </c>
      <c r="F64" s="87">
        <f t="shared" si="18"/>
        <v>3026.6346922723314</v>
      </c>
      <c r="G64" s="87">
        <f t="shared" si="18"/>
        <v>19546.560833417163</v>
      </c>
      <c r="H64" s="87">
        <f t="shared" si="18"/>
        <v>6121.430245690799</v>
      </c>
      <c r="I64" s="87">
        <f t="shared" si="18"/>
        <v>4817.2406353320703</v>
      </c>
      <c r="J64" s="87">
        <f t="shared" si="18"/>
        <v>13727.243746423272</v>
      </c>
      <c r="K64" s="88">
        <f t="shared" si="19"/>
        <v>121784.71774171916</v>
      </c>
      <c r="L64" s="11">
        <f t="shared" si="20"/>
        <v>121784.71774171916</v>
      </c>
    </row>
    <row r="65" spans="1:12">
      <c r="A65" s="7" t="s">
        <v>13</v>
      </c>
      <c r="B65" s="87">
        <f t="shared" si="18"/>
        <v>4302.6813824280107</v>
      </c>
      <c r="C65" s="87">
        <f t="shared" si="18"/>
        <v>10710.750266941915</v>
      </c>
      <c r="D65" s="87">
        <f t="shared" si="18"/>
        <v>55430.449831610822</v>
      </c>
      <c r="E65" s="87">
        <f t="shared" si="18"/>
        <v>20132.433881924913</v>
      </c>
      <c r="F65" s="87">
        <f t="shared" si="18"/>
        <v>3526.5009560068065</v>
      </c>
      <c r="G65" s="87">
        <f t="shared" si="18"/>
        <v>23361.776011089591</v>
      </c>
      <c r="H65" s="87">
        <f t="shared" si="18"/>
        <v>7236.6294903990001</v>
      </c>
      <c r="I65" s="87">
        <f t="shared" si="18"/>
        <v>5906.2891665675497</v>
      </c>
      <c r="J65" s="87">
        <f t="shared" si="18"/>
        <v>17437.879027295901</v>
      </c>
      <c r="K65" s="88">
        <f t="shared" si="19"/>
        <v>148045.3900142645</v>
      </c>
      <c r="L65" s="11">
        <f t="shared" si="20"/>
        <v>148045.3900142645</v>
      </c>
    </row>
    <row r="66" spans="1:12">
      <c r="A66" s="7" t="s">
        <v>14</v>
      </c>
      <c r="B66" s="87">
        <f t="shared" si="18"/>
        <v>4506.3131398712212</v>
      </c>
      <c r="C66" s="87">
        <f t="shared" si="18"/>
        <v>11134.553200856029</v>
      </c>
      <c r="D66" s="87">
        <f t="shared" si="18"/>
        <v>55698.048611455408</v>
      </c>
      <c r="E66" s="87">
        <f t="shared" si="18"/>
        <v>20679.719437942673</v>
      </c>
      <c r="F66" s="87">
        <f t="shared" si="18"/>
        <v>3726.6734048108292</v>
      </c>
      <c r="G66" s="87">
        <f t="shared" si="18"/>
        <v>23871.216920374842</v>
      </c>
      <c r="H66" s="87">
        <f t="shared" si="18"/>
        <v>7331.4005813971216</v>
      </c>
      <c r="I66" s="87">
        <f t="shared" si="18"/>
        <v>5904.577101269937</v>
      </c>
      <c r="J66" s="87">
        <f t="shared" si="18"/>
        <v>17641.987142021917</v>
      </c>
      <c r="K66" s="88">
        <f t="shared" si="19"/>
        <v>150494.48953999998</v>
      </c>
      <c r="L66" s="11">
        <f t="shared" si="20"/>
        <v>150494.48953999998</v>
      </c>
    </row>
    <row r="67" spans="1:12">
      <c r="A67" s="7" t="s">
        <v>15</v>
      </c>
      <c r="B67" s="87">
        <f t="shared" si="18"/>
        <v>4092.4935370171397</v>
      </c>
      <c r="C67" s="87">
        <f t="shared" si="18"/>
        <v>9938.5121632315313</v>
      </c>
      <c r="D67" s="87">
        <f t="shared" si="18"/>
        <v>47361.447773200074</v>
      </c>
      <c r="E67" s="87">
        <f t="shared" si="18"/>
        <v>19256.419201827506</v>
      </c>
      <c r="F67" s="87">
        <f t="shared" si="18"/>
        <v>3249.9073578855455</v>
      </c>
      <c r="G67" s="87">
        <f t="shared" si="18"/>
        <v>20847.827156705571</v>
      </c>
      <c r="H67" s="87">
        <f t="shared" si="18"/>
        <v>6767.9607476297679</v>
      </c>
      <c r="I67" s="87">
        <f t="shared" si="18"/>
        <v>5331.9513235217573</v>
      </c>
      <c r="J67" s="87">
        <f t="shared" si="18"/>
        <v>14799.755376034955</v>
      </c>
      <c r="K67" s="88">
        <f t="shared" si="19"/>
        <v>131646.27463705384</v>
      </c>
      <c r="L67" s="11">
        <f t="shared" si="20"/>
        <v>131646.27463705384</v>
      </c>
    </row>
    <row r="68" spans="1:12">
      <c r="A68" s="7" t="s">
        <v>16</v>
      </c>
      <c r="B68" s="87">
        <f t="shared" si="18"/>
        <v>4127.6597031360925</v>
      </c>
      <c r="C68" s="87">
        <f t="shared" si="18"/>
        <v>9418.1966269150416</v>
      </c>
      <c r="D68" s="87">
        <f t="shared" si="18"/>
        <v>41160.547197286163</v>
      </c>
      <c r="E68" s="87">
        <f t="shared" si="18"/>
        <v>17238.11917112341</v>
      </c>
      <c r="F68" s="87">
        <f t="shared" si="18"/>
        <v>2924.61951228722</v>
      </c>
      <c r="G68" s="87">
        <f t="shared" si="18"/>
        <v>18343.110236702429</v>
      </c>
      <c r="H68" s="87">
        <f t="shared" si="18"/>
        <v>6121.9343046822241</v>
      </c>
      <c r="I68" s="87">
        <f t="shared" si="18"/>
        <v>4724.2016116214854</v>
      </c>
      <c r="J68" s="87">
        <f t="shared" si="18"/>
        <v>13754.515550363762</v>
      </c>
      <c r="K68" s="88">
        <f t="shared" si="19"/>
        <v>117812.90391411782</v>
      </c>
      <c r="L68" s="11">
        <f t="shared" si="20"/>
        <v>117812.90391411782</v>
      </c>
    </row>
    <row r="69" spans="1:12">
      <c r="A69" s="7" t="s">
        <v>17</v>
      </c>
      <c r="B69" s="87">
        <f t="shared" si="18"/>
        <v>4594.5083627051381</v>
      </c>
      <c r="C69" s="87">
        <f t="shared" si="18"/>
        <v>11007.982443337458</v>
      </c>
      <c r="D69" s="87">
        <f t="shared" si="18"/>
        <v>44969.345791594984</v>
      </c>
      <c r="E69" s="87">
        <f t="shared" si="18"/>
        <v>19147.977249636613</v>
      </c>
      <c r="F69" s="87">
        <f t="shared" si="18"/>
        <v>3404.9048442420531</v>
      </c>
      <c r="G69" s="87">
        <f t="shared" si="18"/>
        <v>19048.209986633025</v>
      </c>
      <c r="H69" s="87">
        <f t="shared" si="18"/>
        <v>7678.4861018380952</v>
      </c>
      <c r="I69" s="87">
        <f t="shared" si="18"/>
        <v>4974.3918576137567</v>
      </c>
      <c r="J69" s="87">
        <f t="shared" si="18"/>
        <v>14192.196823783432</v>
      </c>
      <c r="K69" s="88">
        <f t="shared" si="19"/>
        <v>129018.00346138455</v>
      </c>
      <c r="L69" s="11">
        <f t="shared" si="20"/>
        <v>129018.00346138455</v>
      </c>
    </row>
    <row r="70" spans="1:12">
      <c r="A70" s="7" t="s">
        <v>18</v>
      </c>
      <c r="B70" s="87">
        <f t="shared" si="18"/>
        <v>5002.1481612016269</v>
      </c>
      <c r="C70" s="87">
        <f t="shared" si="18"/>
        <v>10797.232723660667</v>
      </c>
      <c r="D70" s="87">
        <f t="shared" si="18"/>
        <v>48158.138026474233</v>
      </c>
      <c r="E70" s="87">
        <f t="shared" si="18"/>
        <v>21044.844877574553</v>
      </c>
      <c r="F70" s="87">
        <f t="shared" si="18"/>
        <v>3865.9372450030401</v>
      </c>
      <c r="G70" s="87">
        <f t="shared" si="18"/>
        <v>23264.820717656796</v>
      </c>
      <c r="H70" s="87">
        <f t="shared" si="18"/>
        <v>8907.1245908922319</v>
      </c>
      <c r="I70" s="87">
        <f t="shared" si="18"/>
        <v>6371.230335490699</v>
      </c>
      <c r="J70" s="87">
        <f t="shared" si="18"/>
        <v>15985.591180377851</v>
      </c>
      <c r="K70" s="88">
        <f t="shared" si="19"/>
        <v>143397.06785833169</v>
      </c>
      <c r="L70" s="11">
        <f t="shared" si="20"/>
        <v>143397.06785833169</v>
      </c>
    </row>
    <row r="71" spans="1:12">
      <c r="A71" s="7" t="s">
        <v>19</v>
      </c>
      <c r="B71" s="87">
        <f t="shared" si="18"/>
        <v>5550.2638402721295</v>
      </c>
      <c r="C71" s="87">
        <f t="shared" si="18"/>
        <v>12070.824348224773</v>
      </c>
      <c r="D71" s="87">
        <f t="shared" si="18"/>
        <v>52122.893204973087</v>
      </c>
      <c r="E71" s="87">
        <f t="shared" si="18"/>
        <v>22643.466317771388</v>
      </c>
      <c r="F71" s="87">
        <f t="shared" si="18"/>
        <v>4250.6138383788093</v>
      </c>
      <c r="G71" s="87">
        <f t="shared" si="18"/>
        <v>24124.832009092272</v>
      </c>
      <c r="H71" s="87">
        <f t="shared" si="18"/>
        <v>8990.1090600408934</v>
      </c>
      <c r="I71" s="87">
        <f t="shared" si="18"/>
        <v>6287.2890112329369</v>
      </c>
      <c r="J71" s="87">
        <f t="shared" si="18"/>
        <v>17430.337503125451</v>
      </c>
      <c r="K71" s="88">
        <f t="shared" si="19"/>
        <v>153470.62913311174</v>
      </c>
      <c r="L71" s="11">
        <f t="shared" si="20"/>
        <v>153470.62913311174</v>
      </c>
    </row>
    <row r="72" spans="1:12">
      <c r="A72" s="7" t="s">
        <v>20</v>
      </c>
      <c r="B72" s="87">
        <f t="shared" si="18"/>
        <v>5341.038754581632</v>
      </c>
      <c r="C72" s="87">
        <f t="shared" si="18"/>
        <v>11903.12020125486</v>
      </c>
      <c r="D72" s="87">
        <f t="shared" si="18"/>
        <v>52123.107764188731</v>
      </c>
      <c r="E72" s="87">
        <f t="shared" si="18"/>
        <v>22240.818385380913</v>
      </c>
      <c r="F72" s="87">
        <f t="shared" si="18"/>
        <v>4302.0078682823505</v>
      </c>
      <c r="G72" s="87">
        <f t="shared" si="18"/>
        <v>23756.659283324112</v>
      </c>
      <c r="H72" s="87">
        <f t="shared" si="18"/>
        <v>8907.0793024814957</v>
      </c>
      <c r="I72" s="87">
        <f t="shared" si="18"/>
        <v>6244.5517870155327</v>
      </c>
      <c r="J72" s="87">
        <f t="shared" si="18"/>
        <v>17335.008967274865</v>
      </c>
      <c r="K72" s="88">
        <f t="shared" si="19"/>
        <v>152153.39231378448</v>
      </c>
      <c r="L72" s="11">
        <f t="shared" si="20"/>
        <v>152153.39231378448</v>
      </c>
    </row>
    <row r="73" spans="1:12">
      <c r="A73" s="7" t="s">
        <v>21</v>
      </c>
      <c r="B73" s="87">
        <f t="shared" si="18"/>
        <v>4815.1936417390161</v>
      </c>
      <c r="C73" s="87">
        <f t="shared" si="18"/>
        <v>11800.490634242384</v>
      </c>
      <c r="D73" s="87">
        <f t="shared" si="18"/>
        <v>48118.613932385582</v>
      </c>
      <c r="E73" s="87">
        <f t="shared" si="18"/>
        <v>20172.492517084709</v>
      </c>
      <c r="F73" s="87">
        <f t="shared" si="18"/>
        <v>3521.3028529076978</v>
      </c>
      <c r="G73" s="87">
        <f t="shared" si="18"/>
        <v>20810.846886643605</v>
      </c>
      <c r="H73" s="87">
        <f t="shared" si="18"/>
        <v>7462.1066768563451</v>
      </c>
      <c r="I73" s="87">
        <f t="shared" si="18"/>
        <v>5210.2155387728881</v>
      </c>
      <c r="J73" s="87">
        <f>J15-J31-J45+J59</f>
        <v>14583.712367770473</v>
      </c>
      <c r="K73" s="88">
        <f>SUM($B73:$J73)</f>
        <v>136494.9750484027</v>
      </c>
      <c r="L73" s="11">
        <f>K73+L45</f>
        <v>136494.9750484027</v>
      </c>
    </row>
    <row r="74" spans="1:12">
      <c r="A74" s="7"/>
      <c r="B74" s="89"/>
      <c r="C74" s="89"/>
      <c r="D74" s="89"/>
      <c r="E74" s="89"/>
      <c r="F74" s="89"/>
      <c r="G74" s="89"/>
      <c r="H74" s="89"/>
      <c r="I74" s="89"/>
      <c r="J74" s="89"/>
      <c r="K74" s="89"/>
    </row>
    <row r="75" spans="1:12">
      <c r="A75" s="1" t="s">
        <v>79</v>
      </c>
      <c r="B75" s="2" t="s">
        <v>36</v>
      </c>
    </row>
    <row r="76" spans="1:12">
      <c r="A76" s="7" t="s">
        <v>10</v>
      </c>
      <c r="B76" s="55">
        <f>$B$17-L62</f>
        <v>53370.749571298758</v>
      </c>
      <c r="D76" s="90"/>
    </row>
    <row r="77" spans="1:12">
      <c r="A77" s="7" t="s">
        <v>11</v>
      </c>
      <c r="B77" s="55">
        <f t="shared" ref="B77:B87" si="21">$B$17-L63</f>
        <v>60468.484651760577</v>
      </c>
      <c r="D77" s="90"/>
    </row>
    <row r="78" spans="1:12">
      <c r="A78" s="7" t="s">
        <v>12</v>
      </c>
      <c r="B78" s="55">
        <f t="shared" si="21"/>
        <v>45383.520342374424</v>
      </c>
      <c r="D78" s="90"/>
    </row>
    <row r="79" spans="1:12">
      <c r="A79" s="7" t="s">
        <v>13</v>
      </c>
      <c r="B79" s="55">
        <f t="shared" si="21"/>
        <v>19122.84806982908</v>
      </c>
      <c r="D79" s="90"/>
    </row>
    <row r="80" spans="1:12">
      <c r="A80" s="7" t="s">
        <v>14</v>
      </c>
      <c r="B80" s="55">
        <f t="shared" si="21"/>
        <v>16673.7485440936</v>
      </c>
      <c r="D80" s="90"/>
    </row>
    <row r="81" spans="1:4">
      <c r="A81" s="7" t="s">
        <v>15</v>
      </c>
      <c r="B81" s="55">
        <f t="shared" si="21"/>
        <v>35521.963447039743</v>
      </c>
      <c r="D81" s="90"/>
    </row>
    <row r="82" spans="1:4">
      <c r="A82" s="7" t="s">
        <v>16</v>
      </c>
      <c r="B82" s="55">
        <f t="shared" si="21"/>
        <v>49355.334169975758</v>
      </c>
      <c r="D82" s="90"/>
    </row>
    <row r="83" spans="1:4">
      <c r="A83" s="7" t="s">
        <v>17</v>
      </c>
      <c r="B83" s="55">
        <f t="shared" si="21"/>
        <v>38150.234622709031</v>
      </c>
      <c r="D83" s="90"/>
    </row>
    <row r="84" spans="1:4">
      <c r="A84" s="7" t="s">
        <v>18</v>
      </c>
      <c r="B84" s="55">
        <f t="shared" si="21"/>
        <v>23771.170225761889</v>
      </c>
      <c r="D84" s="90"/>
    </row>
    <row r="85" spans="1:4">
      <c r="A85" s="7" t="s">
        <v>19</v>
      </c>
      <c r="B85" s="55">
        <f t="shared" si="21"/>
        <v>13697.608950981841</v>
      </c>
      <c r="D85" s="90"/>
    </row>
    <row r="86" spans="1:4">
      <c r="A86" s="7" t="s">
        <v>20</v>
      </c>
      <c r="B86" s="55">
        <f t="shared" si="21"/>
        <v>15014.845770309097</v>
      </c>
      <c r="D86" s="90"/>
    </row>
    <row r="87" spans="1:4">
      <c r="A87" s="7" t="s">
        <v>21</v>
      </c>
      <c r="B87" s="55">
        <f t="shared" si="21"/>
        <v>30673.263035690878</v>
      </c>
      <c r="D87" s="90"/>
    </row>
    <row r="88" spans="1:4">
      <c r="A88" s="10" t="s">
        <v>37</v>
      </c>
      <c r="B88" s="40">
        <f>SUM($B$76:$B$87)/$B$17</f>
        <v>2.4000000000000004</v>
      </c>
      <c r="D88" s="91"/>
    </row>
    <row r="90" spans="1:4">
      <c r="A90" s="1" t="s">
        <v>80</v>
      </c>
      <c r="B90" s="54">
        <f>(SUM($B$76:$B$87)-$D$91*$B$17)/12</f>
        <v>4.850638409455617E-12</v>
      </c>
      <c r="D90" s="1" t="s">
        <v>39</v>
      </c>
    </row>
    <row r="91" spans="1:4">
      <c r="A91" s="1" t="s">
        <v>38</v>
      </c>
      <c r="D91" s="82">
        <v>2.4</v>
      </c>
    </row>
    <row r="92" spans="1:4" ht="15.6" thickBot="1"/>
    <row r="93" spans="1:4" ht="15.6" thickBot="1">
      <c r="A93" s="1" t="s">
        <v>81</v>
      </c>
      <c r="B93" s="53">
        <f>(MIN($K$34:$K$45)+$B$90)*1000</f>
        <v>4.850638409455617E-9</v>
      </c>
    </row>
    <row r="94" spans="1:4" ht="15.6" thickBot="1"/>
    <row r="95" spans="1:4" ht="15.6" thickBot="1">
      <c r="A95" s="1" t="s">
        <v>55</v>
      </c>
      <c r="B95" s="46"/>
    </row>
  </sheetData>
  <phoneticPr fontId="2"/>
  <hyperlinks>
    <hyperlink ref="A3" r:id="rId1" xr:uid="{EE263CA1-3A05-4A4D-BAAE-E519B0EA7735}"/>
    <hyperlink ref="A17" r:id="rId2" xr:uid="{27010C6D-9D43-4A51-A489-71B6D0D10B33}"/>
    <hyperlink ref="A19" r:id="rId3" xr:uid="{E649BF76-5F73-4AED-84DC-374D68EC5CF6}"/>
  </hyperlinks>
  <pageMargins left="0.7" right="0.7" top="0.75" bottom="0.75" header="0.3" footer="0.3"/>
  <pageSetup paperSize="9" orientation="portrait" r:id="rId4"/>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8" tint="0.59999389629810485"/>
  </sheetPr>
  <dimension ref="A1:M95"/>
  <sheetViews>
    <sheetView zoomScale="70" zoomScaleNormal="70" workbookViewId="0">
      <selection activeCell="B34" sqref="B34"/>
    </sheetView>
  </sheetViews>
  <sheetFormatPr defaultColWidth="9" defaultRowHeight="15"/>
  <cols>
    <col min="1" max="1" width="24.109375" style="1" bestFit="1" customWidth="1"/>
    <col min="2" max="2" width="11.109375" style="1" customWidth="1"/>
    <col min="3" max="3" width="11.21875" style="1" bestFit="1" customWidth="1"/>
    <col min="4" max="4" width="13.33203125" style="1" bestFit="1" customWidth="1"/>
    <col min="5" max="10" width="9.77734375" style="1" bestFit="1" customWidth="1"/>
    <col min="11" max="11" width="11.109375" style="1" bestFit="1" customWidth="1"/>
    <col min="12" max="12" width="21.109375" style="1" bestFit="1" customWidth="1"/>
    <col min="13" max="13" width="17.88671875" style="1" customWidth="1"/>
    <col min="14" max="14" width="4.33203125" style="1" customWidth="1"/>
    <col min="15" max="15" width="17.88671875" style="1" bestFit="1" customWidth="1"/>
    <col min="16" max="16384" width="9" style="1"/>
  </cols>
  <sheetData>
    <row r="1" spans="1:13">
      <c r="J1" s="7" t="s">
        <v>34</v>
      </c>
      <c r="L1" s="5"/>
      <c r="M1" s="6" t="s">
        <v>63</v>
      </c>
    </row>
    <row r="2" spans="1:13">
      <c r="B2" s="8" t="s">
        <v>25</v>
      </c>
      <c r="C2" s="8" t="s">
        <v>26</v>
      </c>
      <c r="D2" s="8" t="s">
        <v>27</v>
      </c>
      <c r="E2" s="8" t="s">
        <v>28</v>
      </c>
      <c r="F2" s="8" t="s">
        <v>29</v>
      </c>
      <c r="G2" s="8" t="s">
        <v>30</v>
      </c>
      <c r="H2" s="8" t="s">
        <v>31</v>
      </c>
      <c r="I2" s="8" t="s">
        <v>32</v>
      </c>
      <c r="J2" s="8" t="s">
        <v>33</v>
      </c>
    </row>
    <row r="3" spans="1:13">
      <c r="A3" s="1" t="s">
        <v>77</v>
      </c>
    </row>
    <row r="4" spans="1:13">
      <c r="A4" s="7" t="s">
        <v>10</v>
      </c>
      <c r="B4" s="58">
        <f>'計算用(期待容量)'!B4</f>
        <v>4902.6310231637299</v>
      </c>
      <c r="C4" s="58">
        <f>'計算用(期待容量)'!C4</f>
        <v>12337.15533197277</v>
      </c>
      <c r="D4" s="58">
        <f>'計算用(期待容量)'!D4</f>
        <v>41029.806351400504</v>
      </c>
      <c r="E4" s="58">
        <f>'計算用(期待容量)'!E4</f>
        <v>18147.172275722252</v>
      </c>
      <c r="F4" s="58">
        <f>'計算用(期待容量)'!F4</f>
        <v>3576.8221792260692</v>
      </c>
      <c r="G4" s="58">
        <f>'計算用(期待容量)'!G4</f>
        <v>17752.234046875001</v>
      </c>
      <c r="H4" s="58">
        <f>'計算用(期待容量)'!H4</f>
        <v>6935.0910849265902</v>
      </c>
      <c r="I4" s="58">
        <f>'計算用(期待容量)'!I4</f>
        <v>4796.1958635394449</v>
      </c>
      <c r="J4" s="58">
        <f>'計算用(期待容量)'!J4</f>
        <v>12635.792744800812</v>
      </c>
    </row>
    <row r="5" spans="1:13">
      <c r="A5" s="7" t="s">
        <v>11</v>
      </c>
      <c r="B5" s="58">
        <f>'計算用(期待容量)'!B5</f>
        <v>4409.5107677687583</v>
      </c>
      <c r="C5" s="58">
        <f>'計算用(期待容量)'!C5</f>
        <v>11334.896399722922</v>
      </c>
      <c r="D5" s="58">
        <f>'計算用(期待容量)'!D5</f>
        <v>40683.603790469264</v>
      </c>
      <c r="E5" s="58">
        <f>'計算用(期待容量)'!E5</f>
        <v>18380.694143436391</v>
      </c>
      <c r="F5" s="58">
        <f>'計算用(期待容量)'!F5</f>
        <v>3422.8666191446027</v>
      </c>
      <c r="G5" s="58">
        <f>'計算用(期待容量)'!G5</f>
        <v>18898.095041666664</v>
      </c>
      <c r="H5" s="58">
        <f>'計算用(期待容量)'!H5</f>
        <v>6826.6997522388774</v>
      </c>
      <c r="I5" s="58">
        <f>'計算用(期待容量)'!I5</f>
        <v>4964.2167377398728</v>
      </c>
      <c r="J5" s="58">
        <f>'計算用(期待容量)'!J5</f>
        <v>13597.644876043189</v>
      </c>
    </row>
    <row r="6" spans="1:13">
      <c r="A6" s="7" t="s">
        <v>12</v>
      </c>
      <c r="B6" s="58">
        <f>'計算用(期待容量)'!B6</f>
        <v>4598.296115224708</v>
      </c>
      <c r="C6" s="58">
        <f>'計算用(期待容量)'!C6</f>
        <v>12420.187906314708</v>
      </c>
      <c r="D6" s="58">
        <f>'計算用(期待容量)'!D6</f>
        <v>47387.44140560204</v>
      </c>
      <c r="E6" s="58">
        <f>'計算用(期待容量)'!E6</f>
        <v>20005.876738469335</v>
      </c>
      <c r="F6" s="58">
        <f>'計算用(期待容量)'!F6</f>
        <v>3987.3570061099795</v>
      </c>
      <c r="G6" s="58">
        <f>'計算用(期待容量)'!G6</f>
        <v>21668.212593750002</v>
      </c>
      <c r="H6" s="58">
        <f>'計算用(期待容量)'!H6</f>
        <v>7832.7541642822325</v>
      </c>
      <c r="I6" s="58">
        <f>'計算用(期待容量)'!I6</f>
        <v>5773.7673134328352</v>
      </c>
      <c r="J6" s="58">
        <f>'計算用(期待容量)'!J6</f>
        <v>15328.763476869441</v>
      </c>
    </row>
    <row r="7" spans="1:13">
      <c r="A7" s="7" t="s">
        <v>13</v>
      </c>
      <c r="B7" s="58">
        <f>'計算用(期待容量)'!B7</f>
        <v>5365.2364759529746</v>
      </c>
      <c r="C7" s="58">
        <f>'計算用(期待容量)'!C7</f>
        <v>15050.038410039704</v>
      </c>
      <c r="D7" s="58">
        <f>'計算用(期待容量)'!D7</f>
        <v>61601.13279228811</v>
      </c>
      <c r="E7" s="58">
        <f>'計算用(期待容量)'!E7</f>
        <v>24792.42</v>
      </c>
      <c r="F7" s="58">
        <f>'計算用(期待容量)'!F7</f>
        <v>4811.72</v>
      </c>
      <c r="G7" s="58">
        <f>'計算用(期待容量)'!G7</f>
        <v>27473.179515625001</v>
      </c>
      <c r="H7" s="58">
        <f>'計算用(期待容量)'!H7</f>
        <v>10074.584820358757</v>
      </c>
      <c r="I7" s="58">
        <f>'計算用(期待容量)'!I7</f>
        <v>7163.74</v>
      </c>
      <c r="J7" s="58">
        <f>'計算用(期待容量)'!J7</f>
        <v>19828.307999999997</v>
      </c>
    </row>
    <row r="8" spans="1:13">
      <c r="A8" s="7" t="s">
        <v>14</v>
      </c>
      <c r="B8" s="58">
        <f>'計算用(期待容量)'!B8</f>
        <v>5429.45</v>
      </c>
      <c r="C8" s="58">
        <f>'計算用(期待容量)'!C8</f>
        <v>15401.688</v>
      </c>
      <c r="D8" s="58">
        <f>'計算用(期待容量)'!D8</f>
        <v>61599.899999999994</v>
      </c>
      <c r="E8" s="58">
        <f>'計算用(期待容量)'!E8</f>
        <v>24792.42</v>
      </c>
      <c r="F8" s="58">
        <f>'計算用(期待容量)'!F8</f>
        <v>4811.72</v>
      </c>
      <c r="G8" s="58">
        <f>'計算用(期待容量)'!G8</f>
        <v>27476.25</v>
      </c>
      <c r="H8" s="58">
        <f>'計算用(期待容量)'!H8</f>
        <v>10072.02354</v>
      </c>
      <c r="I8" s="58">
        <f>'計算用(期待容量)'!I8</f>
        <v>7163.74</v>
      </c>
      <c r="J8" s="58">
        <f>'計算用(期待容量)'!J8</f>
        <v>19828.307999999997</v>
      </c>
    </row>
    <row r="9" spans="1:13">
      <c r="A9" s="7" t="s">
        <v>15</v>
      </c>
      <c r="B9" s="58">
        <f>'計算用(期待容量)'!B9</f>
        <v>5017.3262994893721</v>
      </c>
      <c r="C9" s="58">
        <f>'計算用(期待容量)'!C9</f>
        <v>13657.771660637582</v>
      </c>
      <c r="D9" s="58">
        <f>'計算用(期待容量)'!D9</f>
        <v>52244.057524918149</v>
      </c>
      <c r="E9" s="58">
        <f>'計算用(期待容量)'!E9</f>
        <v>22785.017980233148</v>
      </c>
      <c r="F9" s="58">
        <f>'計算用(期待容量)'!F9</f>
        <v>4225.6730769230771</v>
      </c>
      <c r="G9" s="58">
        <f>'計算用(期待容量)'!G9</f>
        <v>23851.58746875</v>
      </c>
      <c r="H9" s="58">
        <f>'計算用(期待容量)'!H9</f>
        <v>8776.6430750972904</v>
      </c>
      <c r="I9" s="58">
        <f>'計算用(期待容量)'!I9</f>
        <v>6415.2970149253733</v>
      </c>
      <c r="J9" s="58">
        <f>'計算用(期待容量)'!J9</f>
        <v>17257.010536079841</v>
      </c>
    </row>
    <row r="10" spans="1:13">
      <c r="A10" s="7" t="s">
        <v>16</v>
      </c>
      <c r="B10" s="58">
        <f>'計算用(期待容量)'!B10</f>
        <v>4636.3074460502867</v>
      </c>
      <c r="C10" s="58">
        <f>'計算用(期待容量)'!C10</f>
        <v>11749.499267336025</v>
      </c>
      <c r="D10" s="58">
        <f>'計算用(期待容量)'!D10</f>
        <v>42394.91191851582</v>
      </c>
      <c r="E10" s="58">
        <f>'計算用(期待容量)'!E10</f>
        <v>19024.686872782564</v>
      </c>
      <c r="F10" s="58">
        <f>'計算用(期待容量)'!F10</f>
        <v>3551.166252545825</v>
      </c>
      <c r="G10" s="58">
        <f>'計算用(期待容量)'!G10</f>
        <v>19483.807557291664</v>
      </c>
      <c r="H10" s="58">
        <f>'計算用(期待容量)'!H10</f>
        <v>7359.5851483880406</v>
      </c>
      <c r="I10" s="58">
        <f>'計算用(期待容量)'!I10</f>
        <v>5391.8998720682303</v>
      </c>
      <c r="J10" s="58">
        <f>'計算用(期待容量)'!J10</f>
        <v>14828.402014098627</v>
      </c>
    </row>
    <row r="11" spans="1:13">
      <c r="A11" s="7" t="s">
        <v>17</v>
      </c>
      <c r="B11" s="58">
        <f>'計算用(期待容量)'!B11</f>
        <v>5368.7253157790537</v>
      </c>
      <c r="C11" s="58">
        <f>'計算用(期待容量)'!C11</f>
        <v>13259.921714460219</v>
      </c>
      <c r="D11" s="58">
        <f>'計算用(期待容量)'!D11</f>
        <v>43539.631810112769</v>
      </c>
      <c r="E11" s="58">
        <f>'計算用(期待容量)'!E11</f>
        <v>18979.664584389255</v>
      </c>
      <c r="F11" s="58">
        <f>'計算用(期待容量)'!F11</f>
        <v>3848.8090020366599</v>
      </c>
      <c r="G11" s="58">
        <f>'計算用(期待容量)'!G11</f>
        <v>18665.038229166665</v>
      </c>
      <c r="H11" s="58">
        <f>'計算用(期待容量)'!H11</f>
        <v>7680.1061112469779</v>
      </c>
      <c r="I11" s="58">
        <f>'計算用(期待容量)'!I11</f>
        <v>5132.2376119402988</v>
      </c>
      <c r="J11" s="58">
        <f>'計算用(期待容量)'!J11</f>
        <v>14380.965802197803</v>
      </c>
    </row>
    <row r="12" spans="1:13">
      <c r="A12" s="7" t="s">
        <v>18</v>
      </c>
      <c r="B12" s="58">
        <f>'計算用(期待容量)'!B12</f>
        <v>6125.5144042763804</v>
      </c>
      <c r="C12" s="58">
        <f>'計算用(期待容量)'!C12</f>
        <v>14993.045701902307</v>
      </c>
      <c r="D12" s="58">
        <f>'計算用(期待容量)'!D12</f>
        <v>49294.25521935249</v>
      </c>
      <c r="E12" s="58">
        <f>'計算用(期待容量)'!E12</f>
        <v>22252.020892042576</v>
      </c>
      <c r="F12" s="58">
        <f>'計算用(期待容量)'!F12</f>
        <v>4700.6737678207737</v>
      </c>
      <c r="G12" s="58">
        <f>'計算用(期待容量)'!G12</f>
        <v>24411.745947916668</v>
      </c>
      <c r="H12" s="58">
        <f>'計算用(期待容量)'!H12</f>
        <v>9608.6813914413797</v>
      </c>
      <c r="I12" s="58">
        <f>'計算用(期待容量)'!I12</f>
        <v>6858.2520469083156</v>
      </c>
      <c r="J12" s="58">
        <f>'計算用(期待容量)'!J12</f>
        <v>17016.458486670796</v>
      </c>
    </row>
    <row r="13" spans="1:13">
      <c r="A13" s="7" t="s">
        <v>19</v>
      </c>
      <c r="B13" s="58">
        <f>'計算用(期待容量)'!B13</f>
        <v>6378.32</v>
      </c>
      <c r="C13" s="58">
        <f>'計算用(期待容量)'!C13</f>
        <v>15903.616</v>
      </c>
      <c r="D13" s="58">
        <f>'計算用(期待容量)'!D13</f>
        <v>53471.690715896686</v>
      </c>
      <c r="E13" s="58">
        <f>'計算用(期待容量)'!E13</f>
        <v>23725.365770400407</v>
      </c>
      <c r="F13" s="58">
        <f>'計算用(期待容量)'!F13</f>
        <v>5039.37</v>
      </c>
      <c r="G13" s="58">
        <f>'計算用(期待容量)'!G13</f>
        <v>25260.159958333334</v>
      </c>
      <c r="H13" s="58">
        <f>'計算用(期待容量)'!H13</f>
        <v>9849.9855289052848</v>
      </c>
      <c r="I13" s="58">
        <f>'計算用(期待容量)'!I13</f>
        <v>6858.2520469083156</v>
      </c>
      <c r="J13" s="58">
        <f>'計算用(期待容量)'!J13</f>
        <v>18496.009112667693</v>
      </c>
    </row>
    <row r="14" spans="1:13">
      <c r="A14" s="7" t="s">
        <v>20</v>
      </c>
      <c r="B14" s="58">
        <f>'計算用(期待容量)'!B14</f>
        <v>6340.5629305088105</v>
      </c>
      <c r="C14" s="58">
        <f>'計算用(期待容量)'!C14</f>
        <v>15846.399604269391</v>
      </c>
      <c r="D14" s="58">
        <f>'計算用(期待容量)'!D14</f>
        <v>53469.897563477629</v>
      </c>
      <c r="E14" s="58">
        <f>'計算用(期待容量)'!E14</f>
        <v>23725.365770400407</v>
      </c>
      <c r="F14" s="58">
        <f>'計算用(期待容量)'!F14</f>
        <v>5039.37</v>
      </c>
      <c r="G14" s="58">
        <f>'計算用(期待容量)'!G14</f>
        <v>25274.472218749997</v>
      </c>
      <c r="H14" s="58">
        <f>'計算用(期待容量)'!H14</f>
        <v>9849.863066802267</v>
      </c>
      <c r="I14" s="58">
        <f>'計算用(期待容量)'!I14</f>
        <v>6858.2520469083156</v>
      </c>
      <c r="J14" s="58">
        <f>'計算用(期待容量)'!J14</f>
        <v>18496.009112667693</v>
      </c>
    </row>
    <row r="15" spans="1:13">
      <c r="A15" s="7" t="s">
        <v>21</v>
      </c>
      <c r="B15" s="58">
        <f>'計算用(期待容量)'!B15</f>
        <v>5570.8965139576321</v>
      </c>
      <c r="C15" s="58">
        <f>'計算用(期待容量)'!C15</f>
        <v>14335.265152229289</v>
      </c>
      <c r="D15" s="58">
        <f>'計算用(期待容量)'!D15</f>
        <v>48376.084964714442</v>
      </c>
      <c r="E15" s="58">
        <f>'計算用(期待容量)'!E15</f>
        <v>21046.749637607703</v>
      </c>
      <c r="F15" s="58">
        <f>'計算用(期待容量)'!F15</f>
        <v>4310.6556822810589</v>
      </c>
      <c r="G15" s="58">
        <f>'計算用(期待容量)'!G15</f>
        <v>21744.874703124999</v>
      </c>
      <c r="H15" s="58">
        <f>'計算用(期待容量)'!H15</f>
        <v>8130.2948349638573</v>
      </c>
      <c r="I15" s="58">
        <f>'計算用(期待容量)'!I15</f>
        <v>5743.2135181236681</v>
      </c>
      <c r="J15" s="58">
        <f>'計算用(期待容量)'!J15</f>
        <v>15293.063235851887</v>
      </c>
    </row>
    <row r="16" spans="1:13">
      <c r="B16" s="2"/>
      <c r="C16" s="2"/>
      <c r="D16" s="2"/>
      <c r="E16" s="2"/>
      <c r="F16" s="2"/>
      <c r="G16" s="2"/>
      <c r="H16" s="2"/>
      <c r="I16" s="2"/>
      <c r="J16" s="2"/>
      <c r="K16" s="2"/>
    </row>
    <row r="17" spans="1:12">
      <c r="A17" s="1" t="s">
        <v>35</v>
      </c>
      <c r="B17" s="59">
        <f>'計算用(期待容量)'!B17</f>
        <v>167168.23808409358</v>
      </c>
      <c r="C17" s="2"/>
      <c r="D17" s="2"/>
      <c r="E17" s="2"/>
      <c r="F17" s="2"/>
      <c r="G17" s="2"/>
      <c r="H17" s="2"/>
      <c r="I17" s="2"/>
      <c r="J17" s="2"/>
      <c r="K17" s="2"/>
    </row>
    <row r="18" spans="1:12">
      <c r="L18" s="9"/>
    </row>
    <row r="19" spans="1:12">
      <c r="A19" s="1" t="s">
        <v>87</v>
      </c>
    </row>
    <row r="20" spans="1:12">
      <c r="A20" s="7" t="s">
        <v>10</v>
      </c>
      <c r="B20" s="58">
        <f>'計算用(期待容量)'!B20</f>
        <v>974.43405173636563</v>
      </c>
      <c r="C20" s="58">
        <f>'計算用(期待容量)'!C20</f>
        <v>3794.565566934049</v>
      </c>
      <c r="D20" s="58">
        <f>'計算用(期待容量)'!D20</f>
        <v>1759.6126171199612</v>
      </c>
      <c r="E20" s="58">
        <f>'計算用(期待容量)'!E20</f>
        <v>1497.5763841172113</v>
      </c>
      <c r="F20" s="58">
        <f>'計算用(期待容量)'!F20</f>
        <v>1155.608397968469</v>
      </c>
      <c r="G20" s="58">
        <f>'計算用(期待容量)'!G20</f>
        <v>1658.3117173620521</v>
      </c>
      <c r="H20" s="58">
        <f>'計算用(期待容量)'!H20</f>
        <v>796.28312065481373</v>
      </c>
      <c r="I20" s="58">
        <f>'計算用(期待容量)'!I20</f>
        <v>511.06338766356339</v>
      </c>
      <c r="J20" s="58">
        <f>'計算用(期待容量)'!J20</f>
        <v>875.66475644353864</v>
      </c>
    </row>
    <row r="21" spans="1:12">
      <c r="A21" s="7" t="s">
        <v>11</v>
      </c>
      <c r="B21" s="58">
        <f>'計算用(期待容量)'!B21</f>
        <v>1144.4768019060666</v>
      </c>
      <c r="C21" s="58">
        <f>'計算用(期待容量)'!C21</f>
        <v>4079.4849588843285</v>
      </c>
      <c r="D21" s="58">
        <f>'計算用(期待容量)'!D21</f>
        <v>3581.2679391614092</v>
      </c>
      <c r="E21" s="58">
        <f>'計算用(期待容量)'!E21</f>
        <v>2736.0230555257622</v>
      </c>
      <c r="F21" s="58">
        <f>'計算用(期待容量)'!F21</f>
        <v>1363.0237514027322</v>
      </c>
      <c r="G21" s="58">
        <f>'計算用(期待容量)'!G21</f>
        <v>2791.4972823037897</v>
      </c>
      <c r="H21" s="58">
        <f>'計算用(期待容量)'!H21</f>
        <v>1672.4607414546674</v>
      </c>
      <c r="I21" s="58">
        <f>'計算用(期待容量)'!I21</f>
        <v>839.483802666565</v>
      </c>
      <c r="J21" s="58">
        <f>'計算用(期待容量)'!J21</f>
        <v>1296.561666694708</v>
      </c>
    </row>
    <row r="22" spans="1:12">
      <c r="A22" s="7" t="s">
        <v>12</v>
      </c>
      <c r="B22" s="58">
        <f>'計算用(期待容量)'!B22</f>
        <v>1106.6834629372938</v>
      </c>
      <c r="C22" s="58">
        <f>'計算用(期待容量)'!C22</f>
        <v>4253.7050063385223</v>
      </c>
      <c r="D22" s="58">
        <f>'計算用(期待容量)'!D22</f>
        <v>5640.2428255613822</v>
      </c>
      <c r="E22" s="58">
        <f>'計算用(期待容量)'!E22</f>
        <v>3922.0287269781129</v>
      </c>
      <c r="F22" s="58">
        <f>'計算用(期待容量)'!F22</f>
        <v>1208.181514110559</v>
      </c>
      <c r="G22" s="58">
        <f>'計算用(期待容量)'!G22</f>
        <v>3498.5310108041049</v>
      </c>
      <c r="H22" s="58">
        <f>'計算用(期待容量)'!H22</f>
        <v>2223.9596356821339</v>
      </c>
      <c r="I22" s="58">
        <f>'計算用(期待容量)'!I22</f>
        <v>1185.1850767102305</v>
      </c>
      <c r="J22" s="58">
        <f>'計算用(期待容量)'!J22</f>
        <v>2406.1127408776647</v>
      </c>
    </row>
    <row r="23" spans="1:12">
      <c r="A23" s="7" t="s">
        <v>13</v>
      </c>
      <c r="B23" s="58">
        <f>'計算用(期待容量)'!B23</f>
        <v>1062.5550935249644</v>
      </c>
      <c r="C23" s="58">
        <f>'計算用(期待容量)'!C23</f>
        <v>4339.2881430977886</v>
      </c>
      <c r="D23" s="58">
        <f>'計算用(期待容量)'!D23</f>
        <v>6170.6829606772862</v>
      </c>
      <c r="E23" s="58">
        <f>'計算用(期待容量)'!E23</f>
        <v>4659.9861180750841</v>
      </c>
      <c r="F23" s="58">
        <f>'計算用(期待容量)'!F23</f>
        <v>1285.2190439931935</v>
      </c>
      <c r="G23" s="58">
        <f>'計算用(期待容量)'!G23</f>
        <v>4111.4035045354085</v>
      </c>
      <c r="H23" s="58">
        <f>'計算用(期待容量)'!H23</f>
        <v>2837.9553299597574</v>
      </c>
      <c r="I23" s="58">
        <f>'計算用(期待容量)'!I23</f>
        <v>1257.4508334324503</v>
      </c>
      <c r="J23" s="58">
        <f>'計算用(期待容量)'!J23</f>
        <v>2390.4289727040959</v>
      </c>
    </row>
    <row r="24" spans="1:12">
      <c r="A24" s="7" t="s">
        <v>14</v>
      </c>
      <c r="B24" s="58">
        <f>'計算用(期待容量)'!B24</f>
        <v>923.13686012877838</v>
      </c>
      <c r="C24" s="58">
        <f>'計算用(期待容量)'!C24</f>
        <v>4267.1347991439707</v>
      </c>
      <c r="D24" s="58">
        <f>'計算用(期待容量)'!D24</f>
        <v>5901.8513885445836</v>
      </c>
      <c r="E24" s="58">
        <f>'計算用(期待容量)'!E24</f>
        <v>4112.7005620573254</v>
      </c>
      <c r="F24" s="58">
        <f>'計算用(期待容量)'!F24</f>
        <v>1085.0465951891711</v>
      </c>
      <c r="G24" s="58">
        <f>'計算用(期待容量)'!G24</f>
        <v>3605.0330796251574</v>
      </c>
      <c r="H24" s="58">
        <f>'計算用(期待容量)'!H24</f>
        <v>2740.622958602879</v>
      </c>
      <c r="I24" s="58">
        <f>'計算用(期待容量)'!I24</f>
        <v>1259.162898730063</v>
      </c>
      <c r="J24" s="58">
        <f>'計算用(期待容量)'!J24</f>
        <v>2186.3208579780803</v>
      </c>
    </row>
    <row r="25" spans="1:12">
      <c r="A25" s="7" t="s">
        <v>15</v>
      </c>
      <c r="B25" s="58">
        <f>'計算用(期待容量)'!B25</f>
        <v>924.83276247223216</v>
      </c>
      <c r="C25" s="58">
        <f>'計算用(期待容量)'!C25</f>
        <v>3719.2594974060512</v>
      </c>
      <c r="D25" s="58">
        <f>'計算用(期待容量)'!D25</f>
        <v>4882.609751718076</v>
      </c>
      <c r="E25" s="58">
        <f>'計算用(期待容量)'!E25</f>
        <v>3528.5987784056406</v>
      </c>
      <c r="F25" s="58">
        <f>'計算用(期待容量)'!F25</f>
        <v>975.76571903753165</v>
      </c>
      <c r="G25" s="58">
        <f>'計算用(期待容量)'!G25</f>
        <v>3003.7603120444292</v>
      </c>
      <c r="H25" s="58">
        <f>'計算用(期待容量)'!H25</f>
        <v>2008.6823274675226</v>
      </c>
      <c r="I25" s="58">
        <f>'計算用(期待容量)'!I25</f>
        <v>1083.345691403616</v>
      </c>
      <c r="J25" s="58">
        <f>'計算用(期待容量)'!J25</f>
        <v>2457.255160044886</v>
      </c>
    </row>
    <row r="26" spans="1:12">
      <c r="A26" s="7" t="s">
        <v>16</v>
      </c>
      <c r="B26" s="58">
        <f>'計算用(期待容量)'!B26</f>
        <v>717.80558570069684</v>
      </c>
      <c r="C26" s="58">
        <f>'計算用(期待容量)'!C26</f>
        <v>2853.3732097981151</v>
      </c>
      <c r="D26" s="58">
        <f>'計算用(期待容量)'!D26</f>
        <v>3448.3826965352055</v>
      </c>
      <c r="E26" s="58">
        <f>'計算用(期待容量)'!E26</f>
        <v>2709.2954529895351</v>
      </c>
      <c r="F26" s="58">
        <f>'計算用(期待容量)'!F26</f>
        <v>815.84216757142144</v>
      </c>
      <c r="G26" s="58">
        <f>'計算用(期待容量)'!G26</f>
        <v>2193.9495164609807</v>
      </c>
      <c r="H26" s="58">
        <f>'計算用(期待容量)'!H26</f>
        <v>1629.7946678815838</v>
      </c>
      <c r="I26" s="58">
        <f>'計算用(期待容量)'!I26</f>
        <v>842.61189964749963</v>
      </c>
      <c r="J26" s="58">
        <f>'計算用(期待容量)'!J26</f>
        <v>1689.3648034149601</v>
      </c>
    </row>
    <row r="27" spans="1:12">
      <c r="A27" s="7" t="s">
        <v>17</v>
      </c>
      <c r="B27" s="58">
        <f>'計算用(期待容量)'!B27</f>
        <v>1020.3091377622243</v>
      </c>
      <c r="C27" s="58">
        <f>'計算用(期待容量)'!C27</f>
        <v>2866.2001817720957</v>
      </c>
      <c r="D27" s="58">
        <f>'計算用(期待容量)'!D27</f>
        <v>1175.2685198829652</v>
      </c>
      <c r="E27" s="58">
        <f>'計算用(期待容量)'!E27</f>
        <v>917.35586705439687</v>
      </c>
      <c r="F27" s="58">
        <f>'計算用(期待容量)'!F27</f>
        <v>666.626502978041</v>
      </c>
      <c r="G27" s="58">
        <f>'計算用(期待容量)'!G27</f>
        <v>856.07000586742356</v>
      </c>
      <c r="H27" s="58">
        <f>'計算用(期待容量)'!H27</f>
        <v>463.0109336877681</v>
      </c>
      <c r="I27" s="58">
        <f>'計算用(期待容量)'!I27</f>
        <v>363.64668930096843</v>
      </c>
      <c r="J27" s="58">
        <f>'計算用(期待容量)'!J27</f>
        <v>912.93216169415973</v>
      </c>
    </row>
    <row r="28" spans="1:12">
      <c r="A28" s="7" t="s">
        <v>18</v>
      </c>
      <c r="B28" s="58">
        <f>'計算用(期待容量)'!B28</f>
        <v>1123.3662430747534</v>
      </c>
      <c r="C28" s="58">
        <f>'計算用(期待容量)'!C28</f>
        <v>4195.8129782416399</v>
      </c>
      <c r="D28" s="58">
        <f>'計算用(期待容量)'!D28</f>
        <v>1136.1171928782546</v>
      </c>
      <c r="E28" s="58">
        <f>'計算用(期待容量)'!E28</f>
        <v>1207.1760144680231</v>
      </c>
      <c r="F28" s="58">
        <f>'計算用(期待容量)'!F28</f>
        <v>834.73652281773366</v>
      </c>
      <c r="G28" s="58">
        <f>'計算用(期待容量)'!G28</f>
        <v>1146.9252302598729</v>
      </c>
      <c r="H28" s="58">
        <f>'計算用(期待容量)'!H28</f>
        <v>701.55680054914751</v>
      </c>
      <c r="I28" s="58">
        <f>'計算用(期待容量)'!I28</f>
        <v>487.02171141761625</v>
      </c>
      <c r="J28" s="58">
        <f>'計算用(期待容量)'!J28</f>
        <v>1030.8673062929449</v>
      </c>
    </row>
    <row r="29" spans="1:12">
      <c r="A29" s="7" t="s">
        <v>19</v>
      </c>
      <c r="B29" s="58">
        <f>'計算用(期待容量)'!B29</f>
        <v>828.05615972787064</v>
      </c>
      <c r="C29" s="58">
        <f>'計算用(期待容量)'!C29</f>
        <v>3832.7916517752274</v>
      </c>
      <c r="D29" s="58">
        <f>'計算用(期待容量)'!D29</f>
        <v>1348.7975109236022</v>
      </c>
      <c r="E29" s="58">
        <f>'計算用(期待容量)'!E29</f>
        <v>1081.8994526290203</v>
      </c>
      <c r="F29" s="58">
        <f>'計算用(期待容量)'!F29</f>
        <v>788.75616162119093</v>
      </c>
      <c r="G29" s="58">
        <f>'計算用(期待容量)'!G29</f>
        <v>1135.3279492410616</v>
      </c>
      <c r="H29" s="58">
        <f>'計算用(期待容量)'!H29</f>
        <v>859.87646886439143</v>
      </c>
      <c r="I29" s="58">
        <f>'計算用(期待容量)'!I29</f>
        <v>570.96303567537916</v>
      </c>
      <c r="J29" s="58">
        <f>'計算用(期待容量)'!J29</f>
        <v>1065.6716095422412</v>
      </c>
    </row>
    <row r="30" spans="1:12">
      <c r="A30" s="7" t="s">
        <v>20</v>
      </c>
      <c r="B30" s="58">
        <f>'計算用(期待容量)'!B30</f>
        <v>999.52417592717836</v>
      </c>
      <c r="C30" s="58">
        <f>'計算用(期待容量)'!C30</f>
        <v>3943.2794030145305</v>
      </c>
      <c r="D30" s="58">
        <f>'計算用(期待容量)'!D30</f>
        <v>1346.7897992888995</v>
      </c>
      <c r="E30" s="58">
        <f>'計算用(期待容量)'!E30</f>
        <v>1484.5473850194935</v>
      </c>
      <c r="F30" s="58">
        <f>'計算用(期待容量)'!F30</f>
        <v>737.36213171764962</v>
      </c>
      <c r="G30" s="58">
        <f>'計算用(期待容量)'!G30</f>
        <v>1517.8129354258856</v>
      </c>
      <c r="H30" s="58">
        <f>'計算用(期待容量)'!H30</f>
        <v>942.78376432077039</v>
      </c>
      <c r="I30" s="58">
        <f>'計算用(期待容量)'!I30</f>
        <v>613.70025989278292</v>
      </c>
      <c r="J30" s="58">
        <f>'計算用(期待容量)'!J30</f>
        <v>1161.0001453928267</v>
      </c>
    </row>
    <row r="31" spans="1:12">
      <c r="A31" s="7" t="s">
        <v>21</v>
      </c>
      <c r="B31" s="58">
        <f>'計算用(期待容量)'!B31</f>
        <v>860.37678367432193</v>
      </c>
      <c r="C31" s="58">
        <f>'計算用(期待容量)'!C31</f>
        <v>2796.0469035908868</v>
      </c>
      <c r="D31" s="58">
        <f>'計算用(期待容量)'!D31</f>
        <v>1365.4855271285294</v>
      </c>
      <c r="E31" s="58">
        <f>'計算用(期待容量)'!E31</f>
        <v>1336.0400575322867</v>
      </c>
      <c r="F31" s="58">
        <f>'計算用(期待容量)'!F31</f>
        <v>884.08651247859962</v>
      </c>
      <c r="G31" s="58">
        <f>'計算用(期待容量)'!G31</f>
        <v>1461.1322540794713</v>
      </c>
      <c r="H31" s="58">
        <f>'計算用(期待容量)'!H31</f>
        <v>864.43816424079978</v>
      </c>
      <c r="I31" s="58">
        <f>'計算用(期待容量)'!I31</f>
        <v>620.53423684021936</v>
      </c>
      <c r="J31" s="58">
        <f>'計算用(期待容量)'!J31</f>
        <v>1017.3695604349227</v>
      </c>
    </row>
    <row r="32" spans="1:12">
      <c r="B32" s="7"/>
      <c r="C32" s="7"/>
      <c r="D32" s="7"/>
      <c r="E32" s="7"/>
      <c r="F32" s="7"/>
      <c r="G32" s="7"/>
      <c r="H32" s="7"/>
      <c r="I32" s="7"/>
      <c r="J32" s="7"/>
    </row>
    <row r="33" spans="1:13">
      <c r="A33" s="1" t="s">
        <v>78</v>
      </c>
      <c r="K33" s="2" t="s">
        <v>40</v>
      </c>
      <c r="L33" s="1" t="s">
        <v>116</v>
      </c>
      <c r="M33" s="1" t="s">
        <v>117</v>
      </c>
    </row>
    <row r="34" spans="1:13">
      <c r="A34" s="7" t="s">
        <v>10</v>
      </c>
      <c r="B34" s="57" cm="1">
        <f t="array" ref="B34">_xlfn.IFS('入力シート '!$E$37="",0,'入力シート '!$E$16=B$2,'入力シート '!$E$37*'入力シート '!$E$31/1000,TRUE,0)</f>
        <v>0</v>
      </c>
      <c r="C34" s="57" cm="1">
        <f t="array" ref="C34">_xlfn.IFS('入力シート '!$E$37="",0,'入力シート '!$E$16=C$2,'入力シート '!$E$37*'入力シート '!$E$31/1000,TRUE,0)</f>
        <v>0</v>
      </c>
      <c r="D34" s="57" cm="1">
        <f t="array" ref="D34">_xlfn.IFS('入力シート '!$E$37="",0,'入力シート '!$E$16=D$2,'入力シート '!$E$37*'入力シート '!$E$31/1000,TRUE,0)</f>
        <v>0</v>
      </c>
      <c r="E34" s="57" cm="1">
        <f t="array" ref="E34">_xlfn.IFS('入力シート '!$E$37="",0,'入力シート '!$E$16=E$2,'入力シート '!$E$37*'入力シート '!$E$31/1000,TRUE,0)</f>
        <v>0</v>
      </c>
      <c r="F34" s="57" cm="1">
        <f t="array" ref="F34">_xlfn.IFS('入力シート '!$E$37="",0,'入力シート '!$E$16=F$2,'入力シート '!$E$37*'入力シート '!$E$31/1000,TRUE,0)</f>
        <v>0</v>
      </c>
      <c r="G34" s="57" cm="1">
        <f t="array" ref="G34">_xlfn.IFS('入力シート '!$E$37="",0,'入力シート '!$E$16=G$2,'入力シート '!$E$37*'入力シート '!$E$31/1000,TRUE,0)</f>
        <v>0</v>
      </c>
      <c r="H34" s="57" cm="1">
        <f t="array" ref="H34">_xlfn.IFS('入力シート '!$E$37="",0,'入力シート '!$E$16=H$2,'入力シート '!$E$37*'入力シート '!$E$31/1000,TRUE,0)</f>
        <v>0</v>
      </c>
      <c r="I34" s="57" cm="1">
        <f t="array" ref="I34">_xlfn.IFS('入力シート '!$E$37="",0,'入力シート '!$E$16=I$2,'入力シート '!$E$37*'入力シート '!$E$31/1000,TRUE,0)</f>
        <v>0</v>
      </c>
      <c r="J34" s="57" cm="1">
        <f t="array" ref="J34">_xlfn.IFS('入力シート '!$E$37="",0,'入力シート '!$E$16=J$2,'入力シート '!$E$37*'入力シート '!$E$31/1000,TRUE,0)</f>
        <v>0</v>
      </c>
      <c r="K34" s="41">
        <f>SUM(B34:J34)</f>
        <v>0</v>
      </c>
      <c r="L34" s="11">
        <f>MIN($K$34:$K$45)</f>
        <v>0</v>
      </c>
      <c r="M34" s="15">
        <f>K34-L34</f>
        <v>0</v>
      </c>
    </row>
    <row r="35" spans="1:13">
      <c r="A35" s="7" t="s">
        <v>11</v>
      </c>
      <c r="B35" s="57" cm="1">
        <f t="array" ref="B35">_xlfn.IFS('入力シート '!$F$37="",0,'入力シート '!$E$16=B$2,'入力シート '!$F$37*'入力シート '!$F$31/1000,TRUE,0)</f>
        <v>0</v>
      </c>
      <c r="C35" s="57" cm="1">
        <f t="array" ref="C35">_xlfn.IFS('入力シート '!$F$37="",0,'入力シート '!$E$16=C$2,'入力シート '!$F$37*'入力シート '!$F$31/1000,TRUE,0)</f>
        <v>0</v>
      </c>
      <c r="D35" s="57" cm="1">
        <f t="array" ref="D35">_xlfn.IFS('入力シート '!$F$37="",0,'入力シート '!$E$16=D$2,'入力シート '!$F$37*'入力シート '!$F$31/1000,TRUE,0)</f>
        <v>0</v>
      </c>
      <c r="E35" s="57" cm="1">
        <f t="array" ref="E35">_xlfn.IFS('入力シート '!$F$37="",0,'入力シート '!$E$16=E$2,'入力シート '!$F$37*'入力シート '!$F$31/1000,TRUE,0)</f>
        <v>0</v>
      </c>
      <c r="F35" s="57" cm="1">
        <f t="array" ref="F35">_xlfn.IFS('入力シート '!$F$37="",0,'入力シート '!$E$16=F$2,'入力シート '!$F$37*'入力シート '!$F$31/1000,TRUE,0)</f>
        <v>0</v>
      </c>
      <c r="G35" s="57" cm="1">
        <f t="array" ref="G35">_xlfn.IFS('入力シート '!$F$37="",0,'入力シート '!$E$16=G$2,'入力シート '!$F$37*'入力シート '!$F$31/1000,TRUE,0)</f>
        <v>0</v>
      </c>
      <c r="H35" s="57" cm="1">
        <f t="array" ref="H35">_xlfn.IFS('入力シート '!$F$37="",0,'入力シート '!$E$16=H$2,'入力シート '!$F$37*'入力シート '!$F$31/1000,TRUE,0)</f>
        <v>0</v>
      </c>
      <c r="I35" s="57" cm="1">
        <f t="array" ref="I35">_xlfn.IFS('入力シート '!$F$37="",0,'入力シート '!$E$16=I$2,'入力シート '!$F$37*'入力シート '!$F$31/1000,TRUE,0)</f>
        <v>0</v>
      </c>
      <c r="J35" s="57" cm="1">
        <f t="array" ref="J35">_xlfn.IFS('入力シート '!$F$37="",0,'入力シート '!$E$16=J$2,'入力シート '!$F$37*'入力シート '!$F$31/1000,TRUE,0)</f>
        <v>0</v>
      </c>
      <c r="K35" s="41">
        <f t="shared" ref="K35:K45" si="0">SUM(B35:J35)</f>
        <v>0</v>
      </c>
      <c r="L35" s="11">
        <f t="shared" ref="L35:L45" si="1">MIN($K$34:$K$45)</f>
        <v>0</v>
      </c>
      <c r="M35" s="15">
        <f t="shared" ref="M35:M45" si="2">K35-L35</f>
        <v>0</v>
      </c>
    </row>
    <row r="36" spans="1:13">
      <c r="A36" s="7" t="s">
        <v>12</v>
      </c>
      <c r="B36" s="57" cm="1">
        <f t="array" ref="B36">_xlfn.IFS('入力シート '!$G$37="",0,'入力シート '!$E$16=B$2,'入力シート '!$G$37*'入力シート '!$G$31/1000,TRUE,0)</f>
        <v>0</v>
      </c>
      <c r="C36" s="57" cm="1">
        <f t="array" ref="C36">_xlfn.IFS('入力シート '!$G$37="",0,'入力シート '!$E$16=C$2,'入力シート '!$G$37*'入力シート '!$G$31/1000,TRUE,0)</f>
        <v>0</v>
      </c>
      <c r="D36" s="57" cm="1">
        <f t="array" ref="D36">_xlfn.IFS('入力シート '!$G$37="",0,'入力シート '!$E$16=D$2,'入力シート '!$G$37*'入力シート '!$G$31/1000,TRUE,0)</f>
        <v>0</v>
      </c>
      <c r="E36" s="57" cm="1">
        <f t="array" ref="E36">_xlfn.IFS('入力シート '!$G$37="",0,'入力シート '!$E$16=E$2,'入力シート '!$G$37*'入力シート '!$G$31/1000,TRUE,0)</f>
        <v>0</v>
      </c>
      <c r="F36" s="57" cm="1">
        <f t="array" ref="F36">_xlfn.IFS('入力シート '!$G$37="",0,'入力シート '!$E$16=F$2,'入力シート '!$G$37*'入力シート '!$G$31/1000,TRUE,0)</f>
        <v>0</v>
      </c>
      <c r="G36" s="57" cm="1">
        <f t="array" ref="G36">_xlfn.IFS('入力シート '!$G$37="",0,'入力シート '!$E$16=G$2,'入力シート '!$G$37*'入力シート '!$G$31/1000,TRUE,0)</f>
        <v>0</v>
      </c>
      <c r="H36" s="57" cm="1">
        <f t="array" ref="H36">_xlfn.IFS('入力シート '!$G$37="",0,'入力シート '!$E$16=H$2,'入力シート '!$G$37*'入力シート '!$G$31/1000,TRUE,0)</f>
        <v>0</v>
      </c>
      <c r="I36" s="57" cm="1">
        <f t="array" ref="I36">_xlfn.IFS('入力シート '!$G$37="",0,'入力シート '!$E$16=I$2,'入力シート '!$G$37*'入力シート '!$G$31/1000,TRUE,0)</f>
        <v>0</v>
      </c>
      <c r="J36" s="57" cm="1">
        <f t="array" ref="J36">_xlfn.IFS('入力シート '!$G$37="",0,'入力シート '!$E$16=J$2,'入力シート '!$G$37*'入力シート '!$G$31/1000,TRUE,0)</f>
        <v>0</v>
      </c>
      <c r="K36" s="41">
        <f t="shared" si="0"/>
        <v>0</v>
      </c>
      <c r="L36" s="11">
        <f t="shared" si="1"/>
        <v>0</v>
      </c>
      <c r="M36" s="15">
        <f t="shared" si="2"/>
        <v>0</v>
      </c>
    </row>
    <row r="37" spans="1:13">
      <c r="A37" s="7" t="s">
        <v>13</v>
      </c>
      <c r="B37" s="57" cm="1">
        <f t="array" ref="B37">_xlfn.IFS('入力シート '!$H$37="",0,'入力シート '!$E$16=B$2,'入力シート '!$H$37*'入力シート '!$H$31/1000,TRUE,0)</f>
        <v>0</v>
      </c>
      <c r="C37" s="57" cm="1">
        <f t="array" ref="C37">_xlfn.IFS('入力シート '!$H$37="",0,'入力シート '!$E$16=C$2,'入力シート '!$H$37*'入力シート '!$H$31/1000,TRUE,0)</f>
        <v>0</v>
      </c>
      <c r="D37" s="57" cm="1">
        <f t="array" ref="D37">_xlfn.IFS('入力シート '!$H$37="",0,'入力シート '!$E$16=D$2,'入力シート '!$H$37*'入力シート '!$H$31/1000,TRUE,0)</f>
        <v>0</v>
      </c>
      <c r="E37" s="57" cm="1">
        <f t="array" ref="E37">_xlfn.IFS('入力シート '!$H$37="",0,'入力シート '!$E$16=E$2,'入力シート '!$H$37*'入力シート '!$H$31/1000,TRUE,0)</f>
        <v>0</v>
      </c>
      <c r="F37" s="57" cm="1">
        <f t="array" ref="F37">_xlfn.IFS('入力シート '!$H$37="",0,'入力シート '!$E$16=F$2,'入力シート '!$H$37*'入力シート '!$H$31/1000,TRUE,0)</f>
        <v>0</v>
      </c>
      <c r="G37" s="57" cm="1">
        <f t="array" ref="G37">_xlfn.IFS('入力シート '!$H$37="",0,'入力シート '!$E$16=G$2,'入力シート '!$H$37*'入力シート '!$H$31/1000,TRUE,0)</f>
        <v>0</v>
      </c>
      <c r="H37" s="57" cm="1">
        <f t="array" ref="H37">_xlfn.IFS('入力シート '!$H$37="",0,'入力シート '!$E$16=H$2,'入力シート '!$H$37*'入力シート '!$H$31/1000,TRUE,0)</f>
        <v>0</v>
      </c>
      <c r="I37" s="57" cm="1">
        <f t="array" ref="I37">_xlfn.IFS('入力シート '!$H$37="",0,'入力シート '!$E$16=I$2,'入力シート '!$H$37*'入力シート '!$H$31/1000,TRUE,0)</f>
        <v>0</v>
      </c>
      <c r="J37" s="57" cm="1">
        <f t="array" ref="J37">_xlfn.IFS('入力シート '!$H$37="",0,'入力シート '!$E$16=J$2,'入力シート '!$H$37*'入力シート '!$H$31/1000,TRUE,0)</f>
        <v>0</v>
      </c>
      <c r="K37" s="41">
        <f t="shared" si="0"/>
        <v>0</v>
      </c>
      <c r="L37" s="11">
        <f t="shared" si="1"/>
        <v>0</v>
      </c>
      <c r="M37" s="15">
        <f t="shared" si="2"/>
        <v>0</v>
      </c>
    </row>
    <row r="38" spans="1:13">
      <c r="A38" s="7" t="s">
        <v>14</v>
      </c>
      <c r="B38" s="57" cm="1">
        <f t="array" ref="B38">_xlfn.IFS('入力シート '!$I$37="",0,'入力シート '!$E$16=B$2,'入力シート '!$I$37*'入力シート '!$I$31/1000,TRUE,0)</f>
        <v>0</v>
      </c>
      <c r="C38" s="57" cm="1">
        <f t="array" ref="C38">_xlfn.IFS('入力シート '!$I$37="",0,'入力シート '!$E$16=C$2,'入力シート '!$I$37*'入力シート '!$I$31/1000,TRUE,0)</f>
        <v>0</v>
      </c>
      <c r="D38" s="57" cm="1">
        <f t="array" ref="D38">_xlfn.IFS('入力シート '!$I$37="",0,'入力シート '!$E$16=D$2,'入力シート '!$I$37*'入力シート '!$I$31/1000,TRUE,0)</f>
        <v>0</v>
      </c>
      <c r="E38" s="57" cm="1">
        <f t="array" ref="E38">_xlfn.IFS('入力シート '!$I$37="",0,'入力シート '!$E$16=E$2,'入力シート '!$I$37*'入力シート '!$I$31/1000,TRUE,0)</f>
        <v>0</v>
      </c>
      <c r="F38" s="57" cm="1">
        <f t="array" ref="F38">_xlfn.IFS('入力シート '!$I$37="",0,'入力シート '!$E$16=F$2,'入力シート '!$I$37*'入力シート '!$I$31/1000,TRUE,0)</f>
        <v>0</v>
      </c>
      <c r="G38" s="57" cm="1">
        <f t="array" ref="G38">_xlfn.IFS('入力シート '!$I$37="",0,'入力シート '!$E$16=G$2,'入力シート '!$I$37*'入力シート '!$I$31/1000,TRUE,0)</f>
        <v>0</v>
      </c>
      <c r="H38" s="57" cm="1">
        <f t="array" ref="H38">_xlfn.IFS('入力シート '!$I$37="",0,'入力シート '!$E$16=H$2,'入力シート '!$I$37*'入力シート '!$I$31/1000,TRUE,0)</f>
        <v>0</v>
      </c>
      <c r="I38" s="57" cm="1">
        <f t="array" ref="I38">_xlfn.IFS('入力シート '!$I$37="",0,'入力シート '!$E$16=I$2,'入力シート '!$I$37*'入力シート '!$I$31/1000,TRUE,0)</f>
        <v>0</v>
      </c>
      <c r="J38" s="57" cm="1">
        <f t="array" ref="J38">_xlfn.IFS('入力シート '!$I$37="",0,'入力シート '!$E$16=J$2,'入力シート '!$I$37*'入力シート '!$I$31/1000,TRUE,0)</f>
        <v>0</v>
      </c>
      <c r="K38" s="41">
        <f t="shared" si="0"/>
        <v>0</v>
      </c>
      <c r="L38" s="11">
        <f t="shared" si="1"/>
        <v>0</v>
      </c>
      <c r="M38" s="15">
        <f t="shared" si="2"/>
        <v>0</v>
      </c>
    </row>
    <row r="39" spans="1:13">
      <c r="A39" s="7" t="s">
        <v>15</v>
      </c>
      <c r="B39" s="57" cm="1">
        <f t="array" ref="B39">_xlfn.IFS('入力シート '!$J$37="",0,'入力シート '!$E$16=B$2,'入力シート '!$J$37*'入力シート '!$J$31/1000,TRUE,0)</f>
        <v>0</v>
      </c>
      <c r="C39" s="57" cm="1">
        <f t="array" ref="C39">_xlfn.IFS('入力シート '!$J$37="",0,'入力シート '!$E$16=C$2,'入力シート '!$J$37*'入力シート '!$J$31/1000,TRUE,0)</f>
        <v>0</v>
      </c>
      <c r="D39" s="57" cm="1">
        <f t="array" ref="D39">_xlfn.IFS('入力シート '!$J$37="",0,'入力シート '!$E$16=D$2,'入力シート '!$J$37*'入力シート '!$J$31/1000,TRUE,0)</f>
        <v>0</v>
      </c>
      <c r="E39" s="57" cm="1">
        <f t="array" ref="E39">_xlfn.IFS('入力シート '!$J$37="",0,'入力シート '!$E$16=E$2,'入力シート '!$J$37*'入力シート '!$J$31/1000,TRUE,0)</f>
        <v>0</v>
      </c>
      <c r="F39" s="57" cm="1">
        <f t="array" ref="F39">_xlfn.IFS('入力シート '!$J$37="",0,'入力シート '!$E$16=F$2,'入力シート '!$J$37*'入力シート '!$J$31/1000,TRUE,0)</f>
        <v>0</v>
      </c>
      <c r="G39" s="57" cm="1">
        <f t="array" ref="G39">_xlfn.IFS('入力シート '!$J$37="",0,'入力シート '!$E$16=G$2,'入力シート '!$J$37*'入力シート '!$J$31/1000,TRUE,0)</f>
        <v>0</v>
      </c>
      <c r="H39" s="57" cm="1">
        <f t="array" ref="H39">_xlfn.IFS('入力シート '!$J$37="",0,'入力シート '!$E$16=H$2,'入力シート '!$J$37*'入力シート '!$J$31/1000,TRUE,0)</f>
        <v>0</v>
      </c>
      <c r="I39" s="57" cm="1">
        <f t="array" ref="I39">_xlfn.IFS('入力シート '!$J$37="",0,'入力シート '!$E$16=I$2,'入力シート '!$J$37*'入力シート '!$J$31/1000,TRUE,0)</f>
        <v>0</v>
      </c>
      <c r="J39" s="57" cm="1">
        <f t="array" ref="J39">_xlfn.IFS('入力シート '!$J$37="",0,'入力シート '!$E$16=J$2,'入力シート '!$J$37*'入力シート '!$J$31/1000,TRUE,0)</f>
        <v>0</v>
      </c>
      <c r="K39" s="41">
        <f>SUM(B39:J39)</f>
        <v>0</v>
      </c>
      <c r="L39" s="11">
        <f t="shared" si="1"/>
        <v>0</v>
      </c>
      <c r="M39" s="15">
        <f t="shared" si="2"/>
        <v>0</v>
      </c>
    </row>
    <row r="40" spans="1:13">
      <c r="A40" s="7" t="s">
        <v>16</v>
      </c>
      <c r="B40" s="57" cm="1">
        <f t="array" ref="B40">_xlfn.IFS('入力シート '!$K$37="",0,'入力シート '!$E$16=B$2,'入力シート '!$K$37*'入力シート '!$K$31/1000,TRUE,0)</f>
        <v>0</v>
      </c>
      <c r="C40" s="57" cm="1">
        <f t="array" ref="C40">_xlfn.IFS('入力シート '!$K$37="",0,'入力シート '!$E$16=C$2,'入力シート '!$K$37*'入力シート '!$K$31/1000,TRUE,0)</f>
        <v>0</v>
      </c>
      <c r="D40" s="57" cm="1">
        <f t="array" ref="D40">_xlfn.IFS('入力シート '!$K$37="",0,'入力シート '!$E$16=D$2,'入力シート '!$K$37*'入力シート '!$K$31/1000,TRUE,0)</f>
        <v>0</v>
      </c>
      <c r="E40" s="57" cm="1">
        <f t="array" ref="E40">_xlfn.IFS('入力シート '!$K$37="",0,'入力シート '!$E$16=E$2,'入力シート '!$K$37*'入力シート '!$K$31/1000,TRUE,0)</f>
        <v>0</v>
      </c>
      <c r="F40" s="57" cm="1">
        <f t="array" ref="F40">_xlfn.IFS('入力シート '!$K$37="",0,'入力シート '!$E$16=F$2,'入力シート '!$K$37*'入力シート '!$K$31/1000,TRUE,0)</f>
        <v>0</v>
      </c>
      <c r="G40" s="57" cm="1">
        <f t="array" ref="G40">_xlfn.IFS('入力シート '!$K$37="",0,'入力シート '!$E$16=G$2,'入力シート '!$K$37*'入力シート '!$K$31/1000,TRUE,0)</f>
        <v>0</v>
      </c>
      <c r="H40" s="57" cm="1">
        <f t="array" ref="H40">_xlfn.IFS('入力シート '!$K$37="",0,'入力シート '!$E$16=H$2,'入力シート '!$K$37*'入力シート '!$K$31/1000,TRUE,0)</f>
        <v>0</v>
      </c>
      <c r="I40" s="57" cm="1">
        <f t="array" ref="I40">_xlfn.IFS('入力シート '!$K$37="",0,'入力シート '!$E$16=I$2,'入力シート '!$K$37*'入力シート '!$K$31/1000,TRUE,0)</f>
        <v>0</v>
      </c>
      <c r="J40" s="57" cm="1">
        <f t="array" ref="J40">_xlfn.IFS('入力シート '!$K$37="",0,'入力シート '!$E$16=J$2,'入力シート '!$K$37*'入力シート '!$K$31/1000,TRUE,0)</f>
        <v>0</v>
      </c>
      <c r="K40" s="41">
        <f t="shared" si="0"/>
        <v>0</v>
      </c>
      <c r="L40" s="11">
        <f t="shared" si="1"/>
        <v>0</v>
      </c>
      <c r="M40" s="15">
        <f t="shared" si="2"/>
        <v>0</v>
      </c>
    </row>
    <row r="41" spans="1:13">
      <c r="A41" s="7" t="s">
        <v>17</v>
      </c>
      <c r="B41" s="57" cm="1">
        <f t="array" ref="B41">_xlfn.IFS('入力シート '!$L$37="",0,'入力シート '!$E$16=B$2,'入力シート '!$L$37*'入力シート '!$L$31/1000,TRUE,0)</f>
        <v>0</v>
      </c>
      <c r="C41" s="57" cm="1">
        <f t="array" ref="C41">_xlfn.IFS('入力シート '!$L$37="",0,'入力シート '!$E$16=C$2,'入力シート '!$L$37*'入力シート '!$L$31/1000,TRUE,0)</f>
        <v>0</v>
      </c>
      <c r="D41" s="57" cm="1">
        <f t="array" ref="D41">_xlfn.IFS('入力シート '!$L$37="",0,'入力シート '!$E$16=D$2,'入力シート '!$L$37*'入力シート '!$L$31/1000,TRUE,0)</f>
        <v>0</v>
      </c>
      <c r="E41" s="57" cm="1">
        <f t="array" ref="E41">_xlfn.IFS('入力シート '!$L$37="",0,'入力シート '!$E$16=E$2,'入力シート '!$L$37*'入力シート '!$L$31/1000,TRUE,0)</f>
        <v>0</v>
      </c>
      <c r="F41" s="57" cm="1">
        <f t="array" ref="F41">_xlfn.IFS('入力シート '!$L$37="",0,'入力シート '!$E$16=F$2,'入力シート '!$L$37*'入力シート '!$L$31/1000,TRUE,0)</f>
        <v>0</v>
      </c>
      <c r="G41" s="57" cm="1">
        <f t="array" ref="G41">_xlfn.IFS('入力シート '!$L$37="",0,'入力シート '!$E$16=G$2,'入力シート '!$L$37*'入力シート '!$L$31/1000,TRUE,0)</f>
        <v>0</v>
      </c>
      <c r="H41" s="57" cm="1">
        <f t="array" ref="H41">_xlfn.IFS('入力シート '!$L$37="",0,'入力シート '!$E$16=H$2,'入力シート '!$L$37*'入力シート '!$L$31/1000,TRUE,0)</f>
        <v>0</v>
      </c>
      <c r="I41" s="57" cm="1">
        <f t="array" ref="I41">_xlfn.IFS('入力シート '!$L$37="",0,'入力シート '!$E$16=I$2,'入力シート '!$L$37*'入力シート '!$L$31/1000,TRUE,0)</f>
        <v>0</v>
      </c>
      <c r="J41" s="57" cm="1">
        <f t="array" ref="J41">_xlfn.IFS('入力シート '!$L$37="",0,'入力シート '!$E$16=J$2,'入力シート '!$L$37*'入力シート '!$L$31/1000,TRUE,0)</f>
        <v>0</v>
      </c>
      <c r="K41" s="41">
        <f t="shared" si="0"/>
        <v>0</v>
      </c>
      <c r="L41" s="11">
        <f t="shared" si="1"/>
        <v>0</v>
      </c>
      <c r="M41" s="15">
        <f t="shared" si="2"/>
        <v>0</v>
      </c>
    </row>
    <row r="42" spans="1:13">
      <c r="A42" s="7" t="s">
        <v>18</v>
      </c>
      <c r="B42" s="57" cm="1">
        <f t="array" ref="B42">_xlfn.IFS('入力シート '!$M$37="",0,'入力シート '!$E$16=B$2,'入力シート '!$M$37*'入力シート '!$M$31/1000,TRUE,0)</f>
        <v>0</v>
      </c>
      <c r="C42" s="57" cm="1">
        <f t="array" ref="C42">_xlfn.IFS('入力シート '!$M$37="",0,'入力シート '!$E$16=C$2,'入力シート '!$M$37*'入力シート '!$M$31/1000,TRUE,0)</f>
        <v>0</v>
      </c>
      <c r="D42" s="57" cm="1">
        <f t="array" ref="D42">_xlfn.IFS('入力シート '!$M$37="",0,'入力シート '!$E$16=D$2,'入力シート '!$M$37*'入力シート '!$M$31/1000,TRUE,0)</f>
        <v>0</v>
      </c>
      <c r="E42" s="57" cm="1">
        <f t="array" ref="E42">_xlfn.IFS('入力シート '!$M$37="",0,'入力シート '!$E$16=E$2,'入力シート '!$M$37*'入力シート '!$M$31/1000,TRUE,0)</f>
        <v>0</v>
      </c>
      <c r="F42" s="57" cm="1">
        <f t="array" ref="F42">_xlfn.IFS('入力シート '!$M$37="",0,'入力シート '!$E$16=F$2,'入力シート '!$M$37*'入力シート '!$M$31/1000,TRUE,0)</f>
        <v>0</v>
      </c>
      <c r="G42" s="57" cm="1">
        <f t="array" ref="G42">_xlfn.IFS('入力シート '!$M$37="",0,'入力シート '!$E$16=G$2,'入力シート '!$M$37*'入力シート '!$M$31/1000,TRUE,0)</f>
        <v>0</v>
      </c>
      <c r="H42" s="57" cm="1">
        <f t="array" ref="H42">_xlfn.IFS('入力シート '!$M$37="",0,'入力シート '!$E$16=H$2,'入力シート '!$M$37*'入力シート '!$M$31/1000,TRUE,0)</f>
        <v>0</v>
      </c>
      <c r="I42" s="57" cm="1">
        <f t="array" ref="I42">_xlfn.IFS('入力シート '!$M$37="",0,'入力シート '!$E$16=I$2,'入力シート '!$M$37*'入力シート '!$M$31/1000,TRUE,0)</f>
        <v>0</v>
      </c>
      <c r="J42" s="57" cm="1">
        <f t="array" ref="J42">_xlfn.IFS('入力シート '!$M$37="",0,'入力シート '!$E$16=J$2,'入力シート '!$M$37*'入力シート '!$M$31/1000,TRUE,0)</f>
        <v>0</v>
      </c>
      <c r="K42" s="41">
        <f t="shared" si="0"/>
        <v>0</v>
      </c>
      <c r="L42" s="11">
        <f t="shared" si="1"/>
        <v>0</v>
      </c>
      <c r="M42" s="15">
        <f t="shared" si="2"/>
        <v>0</v>
      </c>
    </row>
    <row r="43" spans="1:13">
      <c r="A43" s="7" t="s">
        <v>19</v>
      </c>
      <c r="B43" s="57" cm="1">
        <f t="array" ref="B43">_xlfn.IFS('入力シート '!$N$37="",0,'入力シート '!$E$16=B$2,'入力シート '!$N$37*'入力シート '!$N$31/1000,TRUE,0)</f>
        <v>0</v>
      </c>
      <c r="C43" s="57" cm="1">
        <f t="array" ref="C43">_xlfn.IFS('入力シート '!$N$37="",0,'入力シート '!$E$16=C$2,'入力シート '!$N$37*'入力シート '!$N$31/1000,TRUE,0)</f>
        <v>0</v>
      </c>
      <c r="D43" s="57" cm="1">
        <f t="array" ref="D43">_xlfn.IFS('入力シート '!$N$37="",0,'入力シート '!$E$16=D$2,'入力シート '!$N$37*'入力シート '!$N$31/1000,TRUE,0)</f>
        <v>0</v>
      </c>
      <c r="E43" s="57" cm="1">
        <f t="array" ref="E43">_xlfn.IFS('入力シート '!$N$37="",0,'入力シート '!$E$16=E$2,'入力シート '!$N$37*'入力シート '!$N$31/1000,TRUE,0)</f>
        <v>0</v>
      </c>
      <c r="F43" s="57" cm="1">
        <f t="array" ref="F43">_xlfn.IFS('入力シート '!$N$37="",0,'入力シート '!$E$16=F$2,'入力シート '!$N$37*'入力シート '!$N$31/1000,TRUE,0)</f>
        <v>0</v>
      </c>
      <c r="G43" s="57" cm="1">
        <f t="array" ref="G43">_xlfn.IFS('入力シート '!$N$37="",0,'入力シート '!$E$16=G$2,'入力シート '!$N$37*'入力シート '!$N$31/1000,TRUE,0)</f>
        <v>0</v>
      </c>
      <c r="H43" s="57" cm="1">
        <f t="array" ref="H43">_xlfn.IFS('入力シート '!$N$37="",0,'入力シート '!$E$16=H$2,'入力シート '!$N$37*'入力シート '!$N$31/1000,TRUE,0)</f>
        <v>0</v>
      </c>
      <c r="I43" s="57" cm="1">
        <f t="array" ref="I43">_xlfn.IFS('入力シート '!$N$37="",0,'入力シート '!$E$16=I$2,'入力シート '!$N$37*'入力シート '!$N$31/1000,TRUE,0)</f>
        <v>0</v>
      </c>
      <c r="J43" s="57" cm="1">
        <f t="array" ref="J43">_xlfn.IFS('入力シート '!$N$37="",0,'入力シート '!$E$16=J$2,'入力シート '!$N$37*'入力シート '!$N$31/1000,TRUE,0)</f>
        <v>0</v>
      </c>
      <c r="K43" s="41">
        <f t="shared" si="0"/>
        <v>0</v>
      </c>
      <c r="L43" s="11">
        <f t="shared" si="1"/>
        <v>0</v>
      </c>
      <c r="M43" s="15">
        <f t="shared" si="2"/>
        <v>0</v>
      </c>
    </row>
    <row r="44" spans="1:13">
      <c r="A44" s="7" t="s">
        <v>20</v>
      </c>
      <c r="B44" s="57" cm="1">
        <f t="array" ref="B44">_xlfn.IFS('入力シート '!$O$37="",0,'入力シート '!$E$16=B$2,'入力シート '!$O$37*'入力シート '!$O$31/1000,TRUE,0)</f>
        <v>0</v>
      </c>
      <c r="C44" s="57" cm="1">
        <f t="array" ref="C44">_xlfn.IFS('入力シート '!$O$37="",0,'入力シート '!$E$16=C$2,'入力シート '!$O$37*'入力シート '!$O$31/1000,TRUE,0)</f>
        <v>0</v>
      </c>
      <c r="D44" s="57" cm="1">
        <f t="array" ref="D44">_xlfn.IFS('入力シート '!$O$37="",0,'入力シート '!$E$16=D$2,'入力シート '!$O$37*'入力シート '!$O$31/1000,TRUE,0)</f>
        <v>0</v>
      </c>
      <c r="E44" s="57" cm="1">
        <f t="array" ref="E44">_xlfn.IFS('入力シート '!$O$37="",0,'入力シート '!$E$16=E$2,'入力シート '!$O$37*'入力シート '!$O$31/1000,TRUE,0)</f>
        <v>0</v>
      </c>
      <c r="F44" s="57" cm="1">
        <f t="array" ref="F44">_xlfn.IFS('入力シート '!$O$37="",0,'入力シート '!$E$16=F$2,'入力シート '!$O$37*'入力シート '!$O$31/1000,TRUE,0)</f>
        <v>0</v>
      </c>
      <c r="G44" s="57" cm="1">
        <f t="array" ref="G44">_xlfn.IFS('入力シート '!$O$37="",0,'入力シート '!$E$16=G$2,'入力シート '!$O$37*'入力シート '!$O$31/1000,TRUE,0)</f>
        <v>0</v>
      </c>
      <c r="H44" s="57" cm="1">
        <f t="array" ref="H44">_xlfn.IFS('入力シート '!$O$37="",0,'入力シート '!$E$16=H$2,'入力シート '!$O$37*'入力シート '!$O$31/1000,TRUE,0)</f>
        <v>0</v>
      </c>
      <c r="I44" s="57" cm="1">
        <f t="array" ref="I44">_xlfn.IFS('入力シート '!$O$37="",0,'入力シート '!$E$16=I$2,'入力シート '!$O$37*'入力シート '!$O$31/1000,TRUE,0)</f>
        <v>0</v>
      </c>
      <c r="J44" s="57" cm="1">
        <f t="array" ref="J44">_xlfn.IFS('入力シート '!$O$37="",0,'入力シート '!$E$16=J$2,'入力シート '!$O$37*'入力シート '!$O$31/1000,TRUE,0)</f>
        <v>0</v>
      </c>
      <c r="K44" s="41">
        <f t="shared" si="0"/>
        <v>0</v>
      </c>
      <c r="L44" s="11">
        <f t="shared" si="1"/>
        <v>0</v>
      </c>
      <c r="M44" s="15">
        <f t="shared" si="2"/>
        <v>0</v>
      </c>
    </row>
    <row r="45" spans="1:13">
      <c r="A45" s="7" t="s">
        <v>21</v>
      </c>
      <c r="B45" s="57" cm="1">
        <f t="array" ref="B45">_xlfn.IFS('入力シート '!$P$37="",0,'入力シート '!$E$16=B$2,'入力シート '!$P$37*'入力シート '!$P$31/1000,TRUE,0)</f>
        <v>0</v>
      </c>
      <c r="C45" s="57" cm="1">
        <f t="array" ref="C45">_xlfn.IFS('入力シート '!$P$37="",0,'入力シート '!$E$16=C$2,'入力シート '!$P$37*'入力シート '!$P$31/1000,TRUE,0)</f>
        <v>0</v>
      </c>
      <c r="D45" s="57" cm="1">
        <f t="array" ref="D45">_xlfn.IFS('入力シート '!$P$37="",0,'入力シート '!$E$16=D$2,'入力シート '!$P$37*'入力シート '!$P$31/1000,TRUE,0)</f>
        <v>0</v>
      </c>
      <c r="E45" s="57" cm="1">
        <f t="array" ref="E45">_xlfn.IFS('入力シート '!$P$37="",0,'入力シート '!$E$16=E$2,'入力シート '!$P$37*'入力シート '!$P$31/1000,TRUE,0)</f>
        <v>0</v>
      </c>
      <c r="F45" s="57" cm="1">
        <f t="array" ref="F45">_xlfn.IFS('入力シート '!$P$37="",0,'入力シート '!$E$16=F$2,'入力シート '!$P$37*'入力シート '!$P$31/1000,TRUE,0)</f>
        <v>0</v>
      </c>
      <c r="G45" s="57" cm="1">
        <f t="array" ref="G45">_xlfn.IFS('入力シート '!$P$37="",0,'入力シート '!$E$16=G$2,'入力シート '!$P$37*'入力シート '!$P$31/1000,TRUE,0)</f>
        <v>0</v>
      </c>
      <c r="H45" s="57" cm="1">
        <f t="array" ref="H45">_xlfn.IFS('入力シート '!$P$37="",0,'入力シート '!$E$16=H$2,'入力シート '!$P$37*'入力シート '!$P$31/1000,TRUE,0)</f>
        <v>0</v>
      </c>
      <c r="I45" s="57" cm="1">
        <f t="array" ref="I45">_xlfn.IFS('入力シート '!$P$37="",0,'入力シート '!$E$16=I$2,'入力シート '!$P$37*'入力シート '!$P$31/1000,TRUE,0)</f>
        <v>0</v>
      </c>
      <c r="J45" s="57" cm="1">
        <f t="array" ref="J45">_xlfn.IFS('入力シート '!$P$37="",0,'入力シート '!$E$16=J$2,'入力シート '!$P$37*'入力シート '!$P$31/1000,TRUE,0)</f>
        <v>0</v>
      </c>
      <c r="K45" s="41">
        <f t="shared" si="0"/>
        <v>0</v>
      </c>
      <c r="L45" s="11">
        <f t="shared" si="1"/>
        <v>0</v>
      </c>
      <c r="M45" s="15">
        <f t="shared" si="2"/>
        <v>0</v>
      </c>
    </row>
    <row r="47" spans="1:13">
      <c r="A47" s="83" t="s">
        <v>115</v>
      </c>
    </row>
    <row r="48" spans="1:13">
      <c r="A48" s="7" t="s">
        <v>10</v>
      </c>
      <c r="B48" s="56">
        <f>'計算用(期待容量)'!B48</f>
        <v>156.46670290947111</v>
      </c>
      <c r="C48" s="56">
        <f>'計算用(期待容量)'!C48</f>
        <v>390.55031161270756</v>
      </c>
      <c r="D48" s="56">
        <f>'計算用(期待容量)'!D48</f>
        <v>1656.2615494747213</v>
      </c>
      <c r="E48" s="56">
        <f>'計算用(期待容量)'!E48</f>
        <v>690.27375215906613</v>
      </c>
      <c r="F48" s="56">
        <f>'計算用(期待容量)'!F48</f>
        <v>141.60803627004728</v>
      </c>
      <c r="G48" s="56">
        <f>'計算用(期待容量)'!G48</f>
        <v>787.91641864670862</v>
      </c>
      <c r="H48" s="56">
        <f>'計算用(期待容量)'!H48</f>
        <v>293.35477177264715</v>
      </c>
      <c r="I48" s="56">
        <f>'計算用(期待容量)'!I48</f>
        <v>130.84931482858576</v>
      </c>
      <c r="J48" s="56">
        <f>'計算用(期待容量)'!J48</f>
        <v>460.42675349372411</v>
      </c>
    </row>
    <row r="49" spans="1:12">
      <c r="A49" s="7" t="s">
        <v>11</v>
      </c>
      <c r="B49" s="56">
        <f>'計算用(期待容量)'!B49</f>
        <v>122.50246853289813</v>
      </c>
      <c r="C49" s="56">
        <f>'計算用(期待容量)'!C49</f>
        <v>305.77353755917386</v>
      </c>
      <c r="D49" s="56">
        <f>'計算用(期待容量)'!D49</f>
        <v>1296.7367789693137</v>
      </c>
      <c r="E49" s="56">
        <f>'計算用(期待容量)'!E49</f>
        <v>540.4359971199533</v>
      </c>
      <c r="F49" s="56">
        <f>'計算用(期待容量)'!F49</f>
        <v>110.86917334235531</v>
      </c>
      <c r="G49" s="56">
        <f>'計算用(期待容量)'!G49</f>
        <v>616.88336551494899</v>
      </c>
      <c r="H49" s="56">
        <f>'計算用(期待容量)'!H49</f>
        <v>229.67623800986306</v>
      </c>
      <c r="I49" s="56">
        <f>'計算用(期待容量)'!I49</f>
        <v>102.44584805761784</v>
      </c>
      <c r="J49" s="56">
        <f>'計算用(期待容量)'!J49</f>
        <v>360.4818969963431</v>
      </c>
    </row>
    <row r="50" spans="1:12">
      <c r="A50" s="7" t="s">
        <v>12</v>
      </c>
      <c r="B50" s="56">
        <f>'計算用(期待容量)'!B50</f>
        <v>273.4246317594525</v>
      </c>
      <c r="C50" s="56">
        <f>'計算用(期待容量)'!C50</f>
        <v>682.48434427629331</v>
      </c>
      <c r="D50" s="56">
        <f>'計算用(期待容量)'!D50</f>
        <v>2894.3071966211514</v>
      </c>
      <c r="E50" s="56">
        <f>'計算用(期待容量)'!E50</f>
        <v>1206.249272131136</v>
      </c>
      <c r="F50" s="56">
        <f>'計算用(期待容量)'!F50</f>
        <v>247.45920027291095</v>
      </c>
      <c r="G50" s="56">
        <f>'計算用(期待容量)'!G50</f>
        <v>1376.8792504712665</v>
      </c>
      <c r="H50" s="56">
        <f>'計算用(期待容量)'!H50</f>
        <v>512.63571709070027</v>
      </c>
      <c r="I50" s="56">
        <f>'計算用(期待容量)'!I50</f>
        <v>228.65839860946596</v>
      </c>
      <c r="J50" s="56">
        <f>'計算用(期待容量)'!J50</f>
        <v>804.59301043149503</v>
      </c>
    </row>
    <row r="51" spans="1:12">
      <c r="A51" s="7" t="s">
        <v>13</v>
      </c>
      <c r="B51" s="56">
        <f>'計算用(期待容量)'!B51</f>
        <v>0</v>
      </c>
      <c r="C51" s="56">
        <f>'計算用(期待容量)'!C51</f>
        <v>0</v>
      </c>
      <c r="D51" s="56">
        <f>'計算用(期待容量)'!D51</f>
        <v>0</v>
      </c>
      <c r="E51" s="56">
        <f>'計算用(期待容量)'!E51</f>
        <v>0</v>
      </c>
      <c r="F51" s="56">
        <f>'計算用(期待容量)'!F51</f>
        <v>0</v>
      </c>
      <c r="G51" s="56">
        <f>'計算用(期待容量)'!G51</f>
        <v>0</v>
      </c>
      <c r="H51" s="56">
        <f>'計算用(期待容量)'!H51</f>
        <v>0</v>
      </c>
      <c r="I51" s="56">
        <f>'計算用(期待容量)'!I51</f>
        <v>0</v>
      </c>
      <c r="J51" s="56">
        <f>'計算用(期待容量)'!J51</f>
        <v>0</v>
      </c>
    </row>
    <row r="52" spans="1:12">
      <c r="A52" s="7" t="s">
        <v>14</v>
      </c>
      <c r="B52" s="56">
        <f>'計算用(期待容量)'!B52</f>
        <v>0</v>
      </c>
      <c r="C52" s="56">
        <f>'計算用(期待容量)'!C52</f>
        <v>0</v>
      </c>
      <c r="D52" s="56">
        <f>'計算用(期待容量)'!D52</f>
        <v>0</v>
      </c>
      <c r="E52" s="56">
        <f>'計算用(期待容量)'!E52</f>
        <v>0</v>
      </c>
      <c r="F52" s="56">
        <f>'計算用(期待容量)'!F52</f>
        <v>0</v>
      </c>
      <c r="G52" s="56">
        <f>'計算用(期待容量)'!G52</f>
        <v>0</v>
      </c>
      <c r="H52" s="56">
        <f>'計算用(期待容量)'!H52</f>
        <v>0</v>
      </c>
      <c r="I52" s="56">
        <f>'計算用(期待容量)'!I52</f>
        <v>0</v>
      </c>
      <c r="J52" s="56">
        <f>'計算用(期待容量)'!J52</f>
        <v>0</v>
      </c>
    </row>
    <row r="53" spans="1:12">
      <c r="A53" s="7" t="s">
        <v>15</v>
      </c>
      <c r="B53" s="56">
        <f>'計算用(期待容量)'!B53</f>
        <v>0</v>
      </c>
      <c r="C53" s="56">
        <f>'計算用(期待容量)'!C53</f>
        <v>0</v>
      </c>
      <c r="D53" s="56">
        <f>'計算用(期待容量)'!D53</f>
        <v>0</v>
      </c>
      <c r="E53" s="56">
        <f>'計算用(期待容量)'!E53</f>
        <v>0</v>
      </c>
      <c r="F53" s="56">
        <f>'計算用(期待容量)'!F53</f>
        <v>0</v>
      </c>
      <c r="G53" s="56">
        <f>'計算用(期待容量)'!G53</f>
        <v>0</v>
      </c>
      <c r="H53" s="56">
        <f>'計算用(期待容量)'!H53</f>
        <v>0</v>
      </c>
      <c r="I53" s="56">
        <f>'計算用(期待容量)'!I53</f>
        <v>0</v>
      </c>
      <c r="J53" s="56">
        <f>'計算用(期待容量)'!J53</f>
        <v>0</v>
      </c>
    </row>
    <row r="54" spans="1:12">
      <c r="A54" s="7" t="s">
        <v>16</v>
      </c>
      <c r="B54" s="56">
        <f>'計算用(期待容量)'!B54</f>
        <v>209.15784278650233</v>
      </c>
      <c r="C54" s="56">
        <f>'計算用(期待容量)'!C54</f>
        <v>522.07056937713219</v>
      </c>
      <c r="D54" s="56">
        <f>'計算用(期待容量)'!D54</f>
        <v>2214.0179753055513</v>
      </c>
      <c r="E54" s="56">
        <f>'計算用(期待容量)'!E54</f>
        <v>922.72775133038078</v>
      </c>
      <c r="F54" s="56">
        <f>'計算用(期待容量)'!F54</f>
        <v>189.29542731281663</v>
      </c>
      <c r="G54" s="56">
        <f>'計算用(期待容量)'!G54</f>
        <v>1053.2521958717439</v>
      </c>
      <c r="H54" s="56">
        <f>'計算用(期待容量)'!H54</f>
        <v>392.14382417576695</v>
      </c>
      <c r="I54" s="56">
        <f>'計算用(期待容量)'!I54</f>
        <v>174.9136392007546</v>
      </c>
      <c r="J54" s="56">
        <f>'計算用(期待容量)'!J54</f>
        <v>615.47833968009525</v>
      </c>
    </row>
    <row r="55" spans="1:12">
      <c r="A55" s="7" t="s">
        <v>17</v>
      </c>
      <c r="B55" s="56">
        <f>'計算用(期待容量)'!B55</f>
        <v>246.09218468830807</v>
      </c>
      <c r="C55" s="56">
        <f>'計算用(期待容量)'!C55</f>
        <v>614.26091064933507</v>
      </c>
      <c r="D55" s="56">
        <f>'計算用(期待容量)'!D55</f>
        <v>2604.9825013651789</v>
      </c>
      <c r="E55" s="56">
        <f>'計算用(期待容量)'!E55</f>
        <v>1085.6685323017552</v>
      </c>
      <c r="F55" s="56">
        <f>'計算用(期待容量)'!F55</f>
        <v>222.72234518343438</v>
      </c>
      <c r="G55" s="56">
        <f>'計算用(期待容量)'!G55</f>
        <v>1239.2417633337825</v>
      </c>
      <c r="H55" s="56">
        <f>'計算用(期待容量)'!H55</f>
        <v>461.39092427888602</v>
      </c>
      <c r="I55" s="56">
        <f>'計算用(期待容量)'!I55</f>
        <v>205.80093497442601</v>
      </c>
      <c r="J55" s="56">
        <f>'計算用(期待容量)'!J55</f>
        <v>724.16318327978911</v>
      </c>
    </row>
    <row r="56" spans="1:12">
      <c r="A56" s="7" t="s">
        <v>18</v>
      </c>
      <c r="B56" s="56">
        <f>'計算用(期待容量)'!B56</f>
        <v>0</v>
      </c>
      <c r="C56" s="56">
        <f>'計算用(期待容量)'!C56</f>
        <v>0</v>
      </c>
      <c r="D56" s="56">
        <f>'計算用(期待容量)'!D56</f>
        <v>0</v>
      </c>
      <c r="E56" s="56">
        <f>'計算用(期待容量)'!E56</f>
        <v>0</v>
      </c>
      <c r="F56" s="56">
        <f>'計算用(期待容量)'!F56</f>
        <v>0</v>
      </c>
      <c r="G56" s="56">
        <f>'計算用(期待容量)'!G56</f>
        <v>0</v>
      </c>
      <c r="H56" s="56">
        <f>'計算用(期待容量)'!H56</f>
        <v>0</v>
      </c>
      <c r="I56" s="56">
        <f>'計算用(期待容量)'!I56</f>
        <v>0</v>
      </c>
      <c r="J56" s="56">
        <f>'計算用(期待容量)'!J56</f>
        <v>0</v>
      </c>
    </row>
    <row r="57" spans="1:12">
      <c r="A57" s="7" t="s">
        <v>19</v>
      </c>
      <c r="B57" s="56">
        <f>'計算用(期待容量)'!B57</f>
        <v>0</v>
      </c>
      <c r="C57" s="56">
        <f>'計算用(期待容量)'!C57</f>
        <v>0</v>
      </c>
      <c r="D57" s="56">
        <f>'計算用(期待容量)'!D57</f>
        <v>0</v>
      </c>
      <c r="E57" s="56">
        <f>'計算用(期待容量)'!E57</f>
        <v>0</v>
      </c>
      <c r="F57" s="56">
        <f>'計算用(期待容量)'!F57</f>
        <v>0</v>
      </c>
      <c r="G57" s="56">
        <f>'計算用(期待容量)'!G57</f>
        <v>0</v>
      </c>
      <c r="H57" s="56">
        <f>'計算用(期待容量)'!H57</f>
        <v>0</v>
      </c>
      <c r="I57" s="56">
        <f>'計算用(期待容量)'!I57</f>
        <v>0</v>
      </c>
      <c r="J57" s="56">
        <f>'計算用(期待容量)'!J57</f>
        <v>0</v>
      </c>
    </row>
    <row r="58" spans="1:12">
      <c r="A58" s="7" t="s">
        <v>20</v>
      </c>
      <c r="B58" s="56">
        <f>'計算用(期待容量)'!B58</f>
        <v>0</v>
      </c>
      <c r="C58" s="56">
        <f>'計算用(期待容量)'!C58</f>
        <v>0</v>
      </c>
      <c r="D58" s="56">
        <f>'計算用(期待容量)'!D58</f>
        <v>0</v>
      </c>
      <c r="E58" s="56">
        <f>'計算用(期待容量)'!E58</f>
        <v>0</v>
      </c>
      <c r="F58" s="56">
        <f>'計算用(期待容量)'!F58</f>
        <v>0</v>
      </c>
      <c r="G58" s="56">
        <f>'計算用(期待容量)'!G58</f>
        <v>0</v>
      </c>
      <c r="H58" s="56">
        <f>'計算用(期待容量)'!H58</f>
        <v>0</v>
      </c>
      <c r="I58" s="56">
        <f>'計算用(期待容量)'!I58</f>
        <v>0</v>
      </c>
      <c r="J58" s="56">
        <f>'計算用(期待容量)'!J58</f>
        <v>0</v>
      </c>
    </row>
    <row r="59" spans="1:12">
      <c r="A59" s="7" t="s">
        <v>21</v>
      </c>
      <c r="B59" s="56">
        <f>'計算用(期待容量)'!B59</f>
        <v>104.67391145570605</v>
      </c>
      <c r="C59" s="56">
        <f>'計算用(期待容量)'!C59</f>
        <v>261.27238560398149</v>
      </c>
      <c r="D59" s="56">
        <f>'計算用(期待容量)'!D59</f>
        <v>1108.0144947996685</v>
      </c>
      <c r="E59" s="56">
        <f>'計算用(期待容量)'!E59</f>
        <v>461.78293700929305</v>
      </c>
      <c r="F59" s="56">
        <f>'計算用(期待容量)'!F59</f>
        <v>94.733683105238512</v>
      </c>
      <c r="G59" s="56">
        <f>'計算用(期待容量)'!G59</f>
        <v>527.1044375980797</v>
      </c>
      <c r="H59" s="56">
        <f>'計算用(期待容量)'!H59</f>
        <v>196.25000613328714</v>
      </c>
      <c r="I59" s="56">
        <f>'計算用(期待容量)'!I59</f>
        <v>87.536257489440104</v>
      </c>
      <c r="J59" s="56">
        <f>'計算用(期待容量)'!J59</f>
        <v>308.01869235350898</v>
      </c>
    </row>
    <row r="61" spans="1:12">
      <c r="A61" s="1" t="s">
        <v>130</v>
      </c>
      <c r="K61" s="2" t="s">
        <v>36</v>
      </c>
      <c r="L61" s="1" t="s">
        <v>129</v>
      </c>
    </row>
    <row r="62" spans="1:12">
      <c r="A62" s="7" t="s">
        <v>10</v>
      </c>
      <c r="B62" s="87">
        <f>B4-B20-B34+B48</f>
        <v>4084.6636743368354</v>
      </c>
      <c r="C62" s="87">
        <f t="shared" ref="C62:J62" si="3">C4-C20-C34+C48</f>
        <v>8933.1400766514289</v>
      </c>
      <c r="D62" s="87">
        <f t="shared" si="3"/>
        <v>40926.455283755269</v>
      </c>
      <c r="E62" s="87">
        <f t="shared" si="3"/>
        <v>17339.869643764105</v>
      </c>
      <c r="F62" s="87">
        <f t="shared" si="3"/>
        <v>2562.8218175276475</v>
      </c>
      <c r="G62" s="87">
        <f t="shared" si="3"/>
        <v>16881.838748159658</v>
      </c>
      <c r="H62" s="87">
        <f t="shared" si="3"/>
        <v>6432.1627360444236</v>
      </c>
      <c r="I62" s="87">
        <f t="shared" si="3"/>
        <v>4415.981790704468</v>
      </c>
      <c r="J62" s="87">
        <f t="shared" si="3"/>
        <v>12220.554741850998</v>
      </c>
      <c r="K62" s="88">
        <f>SUM($B62:$J62)</f>
        <v>113797.48851279482</v>
      </c>
      <c r="L62" s="11">
        <f>K62+L34</f>
        <v>113797.48851279482</v>
      </c>
    </row>
    <row r="63" spans="1:12">
      <c r="A63" s="7" t="s">
        <v>11</v>
      </c>
      <c r="B63" s="87">
        <f t="shared" ref="B63:J73" si="4">B5-B21-B35+B49</f>
        <v>3387.5364343955898</v>
      </c>
      <c r="C63" s="87">
        <f t="shared" si="4"/>
        <v>7561.1849783977677</v>
      </c>
      <c r="D63" s="87">
        <f t="shared" si="4"/>
        <v>38399.072630277173</v>
      </c>
      <c r="E63" s="87">
        <f t="shared" si="4"/>
        <v>16185.107085030582</v>
      </c>
      <c r="F63" s="87">
        <f t="shared" si="4"/>
        <v>2170.7120410842258</v>
      </c>
      <c r="G63" s="87">
        <f t="shared" si="4"/>
        <v>16723.481124877824</v>
      </c>
      <c r="H63" s="87">
        <f t="shared" si="4"/>
        <v>5383.9152487940737</v>
      </c>
      <c r="I63" s="87">
        <f t="shared" si="4"/>
        <v>4227.1787831309257</v>
      </c>
      <c r="J63" s="87">
        <f t="shared" si="4"/>
        <v>12661.565106344824</v>
      </c>
      <c r="K63" s="88">
        <f t="shared" ref="K63:K72" si="5">SUM($B63:$J63)</f>
        <v>106699.753432333</v>
      </c>
      <c r="L63" s="11">
        <f t="shared" ref="L63:L72" si="6">K63+L35</f>
        <v>106699.753432333</v>
      </c>
    </row>
    <row r="64" spans="1:12">
      <c r="A64" s="7" t="s">
        <v>12</v>
      </c>
      <c r="B64" s="87">
        <f t="shared" si="4"/>
        <v>3765.0372840468667</v>
      </c>
      <c r="C64" s="87">
        <f t="shared" si="4"/>
        <v>8848.9672442524788</v>
      </c>
      <c r="D64" s="87">
        <f t="shared" si="4"/>
        <v>44641.505776661805</v>
      </c>
      <c r="E64" s="87">
        <f t="shared" si="4"/>
        <v>17290.097283622359</v>
      </c>
      <c r="F64" s="87">
        <f t="shared" si="4"/>
        <v>3026.6346922723314</v>
      </c>
      <c r="G64" s="87">
        <f t="shared" si="4"/>
        <v>19546.560833417163</v>
      </c>
      <c r="H64" s="87">
        <f t="shared" si="4"/>
        <v>6121.430245690799</v>
      </c>
      <c r="I64" s="87">
        <f t="shared" si="4"/>
        <v>4817.2406353320703</v>
      </c>
      <c r="J64" s="87">
        <f t="shared" si="4"/>
        <v>13727.243746423272</v>
      </c>
      <c r="K64" s="88">
        <f t="shared" si="5"/>
        <v>121784.71774171916</v>
      </c>
      <c r="L64" s="11">
        <f t="shared" si="6"/>
        <v>121784.71774171916</v>
      </c>
    </row>
    <row r="65" spans="1:12">
      <c r="A65" s="7" t="s">
        <v>13</v>
      </c>
      <c r="B65" s="87">
        <f t="shared" si="4"/>
        <v>4302.6813824280107</v>
      </c>
      <c r="C65" s="87">
        <f t="shared" si="4"/>
        <v>10710.750266941915</v>
      </c>
      <c r="D65" s="87">
        <f t="shared" si="4"/>
        <v>55430.449831610822</v>
      </c>
      <c r="E65" s="87">
        <f t="shared" si="4"/>
        <v>20132.433881924913</v>
      </c>
      <c r="F65" s="87">
        <f t="shared" si="4"/>
        <v>3526.5009560068065</v>
      </c>
      <c r="G65" s="87">
        <f t="shared" si="4"/>
        <v>23361.776011089591</v>
      </c>
      <c r="H65" s="87">
        <f t="shared" si="4"/>
        <v>7236.6294903990001</v>
      </c>
      <c r="I65" s="87">
        <f t="shared" si="4"/>
        <v>5906.2891665675497</v>
      </c>
      <c r="J65" s="87">
        <f t="shared" si="4"/>
        <v>17437.879027295901</v>
      </c>
      <c r="K65" s="88">
        <f t="shared" si="5"/>
        <v>148045.3900142645</v>
      </c>
      <c r="L65" s="11">
        <f t="shared" si="6"/>
        <v>148045.3900142645</v>
      </c>
    </row>
    <row r="66" spans="1:12">
      <c r="A66" s="7" t="s">
        <v>14</v>
      </c>
      <c r="B66" s="87">
        <f t="shared" si="4"/>
        <v>4506.3131398712212</v>
      </c>
      <c r="C66" s="87">
        <f t="shared" si="4"/>
        <v>11134.553200856029</v>
      </c>
      <c r="D66" s="87">
        <f t="shared" si="4"/>
        <v>55698.048611455408</v>
      </c>
      <c r="E66" s="87">
        <f t="shared" si="4"/>
        <v>20679.719437942673</v>
      </c>
      <c r="F66" s="87">
        <f t="shared" si="4"/>
        <v>3726.6734048108292</v>
      </c>
      <c r="G66" s="87">
        <f t="shared" si="4"/>
        <v>23871.216920374842</v>
      </c>
      <c r="H66" s="87">
        <f t="shared" si="4"/>
        <v>7331.4005813971216</v>
      </c>
      <c r="I66" s="87">
        <f t="shared" si="4"/>
        <v>5904.577101269937</v>
      </c>
      <c r="J66" s="87">
        <f t="shared" si="4"/>
        <v>17641.987142021917</v>
      </c>
      <c r="K66" s="88">
        <f t="shared" si="5"/>
        <v>150494.48953999998</v>
      </c>
      <c r="L66" s="11">
        <f t="shared" si="6"/>
        <v>150494.48953999998</v>
      </c>
    </row>
    <row r="67" spans="1:12">
      <c r="A67" s="7" t="s">
        <v>15</v>
      </c>
      <c r="B67" s="87">
        <f t="shared" si="4"/>
        <v>4092.4935370171397</v>
      </c>
      <c r="C67" s="87">
        <f t="shared" si="4"/>
        <v>9938.5121632315313</v>
      </c>
      <c r="D67" s="87">
        <f t="shared" si="4"/>
        <v>47361.447773200074</v>
      </c>
      <c r="E67" s="87">
        <f t="shared" si="4"/>
        <v>19256.419201827506</v>
      </c>
      <c r="F67" s="87">
        <f t="shared" si="4"/>
        <v>3249.9073578855455</v>
      </c>
      <c r="G67" s="87">
        <f t="shared" si="4"/>
        <v>20847.827156705571</v>
      </c>
      <c r="H67" s="87">
        <f t="shared" si="4"/>
        <v>6767.9607476297679</v>
      </c>
      <c r="I67" s="87">
        <f t="shared" si="4"/>
        <v>5331.9513235217573</v>
      </c>
      <c r="J67" s="87">
        <f t="shared" si="4"/>
        <v>14799.755376034955</v>
      </c>
      <c r="K67" s="88">
        <f t="shared" si="5"/>
        <v>131646.27463705384</v>
      </c>
      <c r="L67" s="11">
        <f t="shared" si="6"/>
        <v>131646.27463705384</v>
      </c>
    </row>
    <row r="68" spans="1:12">
      <c r="A68" s="7" t="s">
        <v>16</v>
      </c>
      <c r="B68" s="87">
        <f t="shared" si="4"/>
        <v>4127.6597031360925</v>
      </c>
      <c r="C68" s="87">
        <f t="shared" si="4"/>
        <v>9418.1966269150416</v>
      </c>
      <c r="D68" s="87">
        <f t="shared" si="4"/>
        <v>41160.547197286163</v>
      </c>
      <c r="E68" s="87">
        <f t="shared" si="4"/>
        <v>17238.11917112341</v>
      </c>
      <c r="F68" s="87">
        <f t="shared" si="4"/>
        <v>2924.61951228722</v>
      </c>
      <c r="G68" s="87">
        <f t="shared" si="4"/>
        <v>18343.110236702429</v>
      </c>
      <c r="H68" s="87">
        <f t="shared" si="4"/>
        <v>6121.9343046822241</v>
      </c>
      <c r="I68" s="87">
        <f t="shared" si="4"/>
        <v>4724.2016116214854</v>
      </c>
      <c r="J68" s="87">
        <f t="shared" si="4"/>
        <v>13754.515550363762</v>
      </c>
      <c r="K68" s="88">
        <f t="shared" si="5"/>
        <v>117812.90391411782</v>
      </c>
      <c r="L68" s="11">
        <f t="shared" si="6"/>
        <v>117812.90391411782</v>
      </c>
    </row>
    <row r="69" spans="1:12">
      <c r="A69" s="7" t="s">
        <v>17</v>
      </c>
      <c r="B69" s="87">
        <f t="shared" si="4"/>
        <v>4594.5083627051381</v>
      </c>
      <c r="C69" s="87">
        <f t="shared" si="4"/>
        <v>11007.982443337458</v>
      </c>
      <c r="D69" s="87">
        <f t="shared" si="4"/>
        <v>44969.345791594984</v>
      </c>
      <c r="E69" s="87">
        <f t="shared" si="4"/>
        <v>19147.977249636613</v>
      </c>
      <c r="F69" s="87">
        <f t="shared" si="4"/>
        <v>3404.9048442420531</v>
      </c>
      <c r="G69" s="87">
        <f t="shared" si="4"/>
        <v>19048.209986633025</v>
      </c>
      <c r="H69" s="87">
        <f t="shared" si="4"/>
        <v>7678.4861018380952</v>
      </c>
      <c r="I69" s="87">
        <f t="shared" si="4"/>
        <v>4974.3918576137567</v>
      </c>
      <c r="J69" s="87">
        <f t="shared" si="4"/>
        <v>14192.196823783432</v>
      </c>
      <c r="K69" s="88">
        <f t="shared" si="5"/>
        <v>129018.00346138455</v>
      </c>
      <c r="L69" s="11">
        <f t="shared" si="6"/>
        <v>129018.00346138455</v>
      </c>
    </row>
    <row r="70" spans="1:12">
      <c r="A70" s="7" t="s">
        <v>18</v>
      </c>
      <c r="B70" s="87">
        <f t="shared" si="4"/>
        <v>5002.1481612016269</v>
      </c>
      <c r="C70" s="87">
        <f t="shared" si="4"/>
        <v>10797.232723660667</v>
      </c>
      <c r="D70" s="87">
        <f t="shared" si="4"/>
        <v>48158.138026474233</v>
      </c>
      <c r="E70" s="87">
        <f t="shared" si="4"/>
        <v>21044.844877574553</v>
      </c>
      <c r="F70" s="87">
        <f t="shared" si="4"/>
        <v>3865.9372450030401</v>
      </c>
      <c r="G70" s="87">
        <f t="shared" si="4"/>
        <v>23264.820717656796</v>
      </c>
      <c r="H70" s="87">
        <f t="shared" si="4"/>
        <v>8907.1245908922319</v>
      </c>
      <c r="I70" s="87">
        <f t="shared" si="4"/>
        <v>6371.230335490699</v>
      </c>
      <c r="J70" s="87">
        <f t="shared" si="4"/>
        <v>15985.591180377851</v>
      </c>
      <c r="K70" s="88">
        <f t="shared" si="5"/>
        <v>143397.06785833169</v>
      </c>
      <c r="L70" s="11">
        <f t="shared" si="6"/>
        <v>143397.06785833169</v>
      </c>
    </row>
    <row r="71" spans="1:12">
      <c r="A71" s="7" t="s">
        <v>19</v>
      </c>
      <c r="B71" s="87">
        <f t="shared" si="4"/>
        <v>5550.2638402721295</v>
      </c>
      <c r="C71" s="87">
        <f t="shared" si="4"/>
        <v>12070.824348224773</v>
      </c>
      <c r="D71" s="87">
        <f t="shared" si="4"/>
        <v>52122.893204973087</v>
      </c>
      <c r="E71" s="87">
        <f t="shared" si="4"/>
        <v>22643.466317771388</v>
      </c>
      <c r="F71" s="87">
        <f t="shared" si="4"/>
        <v>4250.6138383788093</v>
      </c>
      <c r="G71" s="87">
        <f t="shared" si="4"/>
        <v>24124.832009092272</v>
      </c>
      <c r="H71" s="87">
        <f t="shared" si="4"/>
        <v>8990.1090600408934</v>
      </c>
      <c r="I71" s="87">
        <f t="shared" si="4"/>
        <v>6287.2890112329369</v>
      </c>
      <c r="J71" s="87">
        <f t="shared" si="4"/>
        <v>17430.337503125451</v>
      </c>
      <c r="K71" s="88">
        <f t="shared" si="5"/>
        <v>153470.62913311174</v>
      </c>
      <c r="L71" s="11">
        <f t="shared" si="6"/>
        <v>153470.62913311174</v>
      </c>
    </row>
    <row r="72" spans="1:12">
      <c r="A72" s="7" t="s">
        <v>20</v>
      </c>
      <c r="B72" s="87">
        <f t="shared" si="4"/>
        <v>5341.038754581632</v>
      </c>
      <c r="C72" s="87">
        <f t="shared" si="4"/>
        <v>11903.12020125486</v>
      </c>
      <c r="D72" s="87">
        <f t="shared" si="4"/>
        <v>52123.107764188731</v>
      </c>
      <c r="E72" s="87">
        <f t="shared" si="4"/>
        <v>22240.818385380913</v>
      </c>
      <c r="F72" s="87">
        <f t="shared" si="4"/>
        <v>4302.0078682823505</v>
      </c>
      <c r="G72" s="87">
        <f t="shared" si="4"/>
        <v>23756.659283324112</v>
      </c>
      <c r="H72" s="87">
        <f t="shared" si="4"/>
        <v>8907.0793024814957</v>
      </c>
      <c r="I72" s="87">
        <f t="shared" si="4"/>
        <v>6244.5517870155327</v>
      </c>
      <c r="J72" s="87">
        <f t="shared" si="4"/>
        <v>17335.008967274865</v>
      </c>
      <c r="K72" s="88">
        <f t="shared" si="5"/>
        <v>152153.39231378448</v>
      </c>
      <c r="L72" s="11">
        <f t="shared" si="6"/>
        <v>152153.39231378448</v>
      </c>
    </row>
    <row r="73" spans="1:12">
      <c r="A73" s="7" t="s">
        <v>21</v>
      </c>
      <c r="B73" s="87">
        <f t="shared" si="4"/>
        <v>4815.1936417390161</v>
      </c>
      <c r="C73" s="87">
        <f t="shared" si="4"/>
        <v>11800.490634242384</v>
      </c>
      <c r="D73" s="87">
        <f t="shared" si="4"/>
        <v>48118.613932385582</v>
      </c>
      <c r="E73" s="87">
        <f t="shared" si="4"/>
        <v>20172.492517084709</v>
      </c>
      <c r="F73" s="87">
        <f t="shared" si="4"/>
        <v>3521.3028529076978</v>
      </c>
      <c r="G73" s="87">
        <f t="shared" si="4"/>
        <v>20810.846886643605</v>
      </c>
      <c r="H73" s="87">
        <f t="shared" si="4"/>
        <v>7462.1066768563451</v>
      </c>
      <c r="I73" s="87">
        <f t="shared" si="4"/>
        <v>5210.2155387728881</v>
      </c>
      <c r="J73" s="87">
        <f>J15-J31-J45+J59</f>
        <v>14583.712367770473</v>
      </c>
      <c r="K73" s="88">
        <f>SUM($B73:$J73)</f>
        <v>136494.9750484027</v>
      </c>
      <c r="L73" s="11">
        <f>K73+L45</f>
        <v>136494.9750484027</v>
      </c>
    </row>
    <row r="75" spans="1:12">
      <c r="A75" s="1" t="s">
        <v>79</v>
      </c>
      <c r="B75" s="2" t="s">
        <v>36</v>
      </c>
    </row>
    <row r="76" spans="1:12">
      <c r="A76" s="7" t="s">
        <v>10</v>
      </c>
      <c r="B76" s="55">
        <f>$B$17-L62</f>
        <v>53370.749571298758</v>
      </c>
      <c r="D76" s="15"/>
    </row>
    <row r="77" spans="1:12">
      <c r="A77" s="7" t="s">
        <v>11</v>
      </c>
      <c r="B77" s="55">
        <f t="shared" ref="B77:B87" si="7">$B$17-L63</f>
        <v>60468.484651760577</v>
      </c>
      <c r="D77" s="15"/>
    </row>
    <row r="78" spans="1:12">
      <c r="A78" s="7" t="s">
        <v>12</v>
      </c>
      <c r="B78" s="55">
        <f t="shared" si="7"/>
        <v>45383.520342374424</v>
      </c>
      <c r="D78" s="15"/>
    </row>
    <row r="79" spans="1:12">
      <c r="A79" s="7" t="s">
        <v>13</v>
      </c>
      <c r="B79" s="55">
        <f t="shared" si="7"/>
        <v>19122.84806982908</v>
      </c>
      <c r="D79" s="15"/>
    </row>
    <row r="80" spans="1:12">
      <c r="A80" s="7" t="s">
        <v>14</v>
      </c>
      <c r="B80" s="55">
        <f t="shared" si="7"/>
        <v>16673.7485440936</v>
      </c>
      <c r="D80" s="15"/>
    </row>
    <row r="81" spans="1:4">
      <c r="A81" s="7" t="s">
        <v>15</v>
      </c>
      <c r="B81" s="55">
        <f t="shared" si="7"/>
        <v>35521.963447039743</v>
      </c>
      <c r="D81" s="15"/>
    </row>
    <row r="82" spans="1:4">
      <c r="A82" s="7" t="s">
        <v>16</v>
      </c>
      <c r="B82" s="55">
        <f t="shared" si="7"/>
        <v>49355.334169975758</v>
      </c>
      <c r="D82" s="15"/>
    </row>
    <row r="83" spans="1:4">
      <c r="A83" s="7" t="s">
        <v>17</v>
      </c>
      <c r="B83" s="55">
        <f t="shared" si="7"/>
        <v>38150.234622709031</v>
      </c>
      <c r="D83" s="15"/>
    </row>
    <row r="84" spans="1:4">
      <c r="A84" s="7" t="s">
        <v>18</v>
      </c>
      <c r="B84" s="55">
        <f t="shared" si="7"/>
        <v>23771.170225761889</v>
      </c>
      <c r="D84" s="15"/>
    </row>
    <row r="85" spans="1:4">
      <c r="A85" s="7" t="s">
        <v>19</v>
      </c>
      <c r="B85" s="55">
        <f t="shared" si="7"/>
        <v>13697.608950981841</v>
      </c>
      <c r="D85" s="15"/>
    </row>
    <row r="86" spans="1:4">
      <c r="A86" s="7" t="s">
        <v>20</v>
      </c>
      <c r="B86" s="55">
        <f t="shared" si="7"/>
        <v>15014.845770309097</v>
      </c>
      <c r="D86" s="15"/>
    </row>
    <row r="87" spans="1:4">
      <c r="A87" s="7" t="s">
        <v>21</v>
      </c>
      <c r="B87" s="55">
        <f t="shared" si="7"/>
        <v>30673.263035690878</v>
      </c>
      <c r="D87" s="15"/>
    </row>
    <row r="88" spans="1:4">
      <c r="A88" s="10" t="s">
        <v>37</v>
      </c>
      <c r="B88" s="40">
        <f>SUM($B$76:$B$87)/$B$17</f>
        <v>2.4000000000000004</v>
      </c>
    </row>
    <row r="90" spans="1:4">
      <c r="A90" s="1" t="s">
        <v>80</v>
      </c>
      <c r="B90" s="54">
        <f>(SUM($B$76:$B$87)-$D$91*$B$17)/12</f>
        <v>4.850638409455617E-12</v>
      </c>
      <c r="D90" s="1" t="s">
        <v>39</v>
      </c>
    </row>
    <row r="91" spans="1:4">
      <c r="A91" s="1" t="s">
        <v>38</v>
      </c>
      <c r="D91" s="16">
        <f>'計算用(期待容量)'!D91</f>
        <v>2.4</v>
      </c>
    </row>
    <row r="92" spans="1:4" ht="15.6" thickBot="1"/>
    <row r="93" spans="1:4" ht="15.6" thickBot="1">
      <c r="A93" s="1" t="s">
        <v>81</v>
      </c>
      <c r="B93" s="53">
        <f>(MIN($K$34:$K$45)+$B$90)*1000</f>
        <v>4.850638409455617E-9</v>
      </c>
    </row>
    <row r="94" spans="1:4" ht="15.6" thickBot="1"/>
    <row r="95" spans="1:4" ht="15.6" thickBot="1">
      <c r="A95" s="1" t="s">
        <v>55</v>
      </c>
      <c r="B95" s="46"/>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59999389629810485"/>
  </sheetPr>
  <dimension ref="A1:Z221"/>
  <sheetViews>
    <sheetView topLeftCell="A25" zoomScale="70" zoomScaleNormal="70" workbookViewId="0">
      <selection activeCell="D11" sqref="D11"/>
    </sheetView>
  </sheetViews>
  <sheetFormatPr defaultColWidth="9" defaultRowHeight="15"/>
  <cols>
    <col min="1" max="1" width="9" style="1"/>
    <col min="2" max="2" width="11.21875" style="1" bestFit="1" customWidth="1"/>
    <col min="3" max="4" width="9.109375" style="1" bestFit="1" customWidth="1"/>
    <col min="5" max="7" width="9.77734375" style="1" bestFit="1" customWidth="1"/>
    <col min="8" max="11" width="9.109375" style="1" bestFit="1" customWidth="1"/>
    <col min="12" max="12" width="9.77734375" style="1" bestFit="1" customWidth="1"/>
    <col min="13" max="13" width="9.109375" style="1" bestFit="1" customWidth="1"/>
    <col min="14" max="16384" width="9" style="1"/>
  </cols>
  <sheetData>
    <row r="1" spans="1:16">
      <c r="A1" s="45" t="s">
        <v>92</v>
      </c>
      <c r="O1" s="5"/>
      <c r="P1" s="6" t="s">
        <v>63</v>
      </c>
    </row>
    <row r="3" spans="1:16">
      <c r="A3" s="24" t="s">
        <v>45</v>
      </c>
      <c r="B3" s="26">
        <v>4</v>
      </c>
      <c r="C3" s="26">
        <v>5</v>
      </c>
      <c r="D3" s="26">
        <v>6</v>
      </c>
      <c r="E3" s="26">
        <v>7</v>
      </c>
      <c r="F3" s="26">
        <v>8</v>
      </c>
      <c r="G3" s="26">
        <v>9</v>
      </c>
      <c r="H3" s="26">
        <v>10</v>
      </c>
      <c r="I3" s="26">
        <v>11</v>
      </c>
      <c r="J3" s="26">
        <v>12</v>
      </c>
      <c r="K3" s="26">
        <v>1</v>
      </c>
      <c r="L3" s="26">
        <v>2</v>
      </c>
      <c r="M3" s="26">
        <v>3</v>
      </c>
    </row>
    <row r="4" spans="1:16">
      <c r="A4" s="25">
        <v>20</v>
      </c>
      <c r="B4" s="63">
        <v>1</v>
      </c>
      <c r="C4" s="64">
        <v>1</v>
      </c>
      <c r="D4" s="64">
        <v>1</v>
      </c>
      <c r="E4" s="64">
        <v>1</v>
      </c>
      <c r="F4" s="64">
        <v>1</v>
      </c>
      <c r="G4" s="64">
        <v>1</v>
      </c>
      <c r="H4" s="64">
        <v>1</v>
      </c>
      <c r="I4" s="64">
        <v>1</v>
      </c>
      <c r="J4" s="64">
        <v>1</v>
      </c>
      <c r="K4" s="64">
        <v>1</v>
      </c>
      <c r="L4" s="64">
        <v>1</v>
      </c>
      <c r="M4" s="65">
        <v>1</v>
      </c>
    </row>
    <row r="5" spans="1:16">
      <c r="A5" s="25">
        <v>19</v>
      </c>
      <c r="B5" s="66">
        <v>1</v>
      </c>
      <c r="C5" s="67">
        <v>1</v>
      </c>
      <c r="D5" s="67">
        <v>1</v>
      </c>
      <c r="E5" s="67">
        <v>1</v>
      </c>
      <c r="F5" s="67">
        <v>1</v>
      </c>
      <c r="G5" s="67">
        <v>1</v>
      </c>
      <c r="H5" s="67">
        <v>1</v>
      </c>
      <c r="I5" s="67">
        <v>1</v>
      </c>
      <c r="J5" s="67">
        <v>1</v>
      </c>
      <c r="K5" s="67">
        <v>1</v>
      </c>
      <c r="L5" s="67">
        <v>1</v>
      </c>
      <c r="M5" s="68">
        <v>1</v>
      </c>
    </row>
    <row r="6" spans="1:16">
      <c r="A6" s="25">
        <v>18</v>
      </c>
      <c r="B6" s="66">
        <v>1</v>
      </c>
      <c r="C6" s="67">
        <v>1</v>
      </c>
      <c r="D6" s="67">
        <v>1</v>
      </c>
      <c r="E6" s="67">
        <v>1</v>
      </c>
      <c r="F6" s="67">
        <v>1</v>
      </c>
      <c r="G6" s="67">
        <v>1</v>
      </c>
      <c r="H6" s="67">
        <v>1</v>
      </c>
      <c r="I6" s="67">
        <v>1</v>
      </c>
      <c r="J6" s="67">
        <v>1</v>
      </c>
      <c r="K6" s="67">
        <v>1</v>
      </c>
      <c r="L6" s="67">
        <v>1</v>
      </c>
      <c r="M6" s="68">
        <v>1</v>
      </c>
    </row>
    <row r="7" spans="1:16">
      <c r="A7" s="25">
        <v>17</v>
      </c>
      <c r="B7" s="66">
        <v>1</v>
      </c>
      <c r="C7" s="67">
        <v>1</v>
      </c>
      <c r="D7" s="67">
        <v>1</v>
      </c>
      <c r="E7" s="67">
        <v>1</v>
      </c>
      <c r="F7" s="67">
        <v>1</v>
      </c>
      <c r="G7" s="67">
        <v>1</v>
      </c>
      <c r="H7" s="67">
        <v>1</v>
      </c>
      <c r="I7" s="67">
        <v>1</v>
      </c>
      <c r="J7" s="67">
        <v>1</v>
      </c>
      <c r="K7" s="67">
        <v>1</v>
      </c>
      <c r="L7" s="67">
        <v>1</v>
      </c>
      <c r="M7" s="68">
        <v>1</v>
      </c>
    </row>
    <row r="8" spans="1:16">
      <c r="A8" s="25">
        <v>16</v>
      </c>
      <c r="B8" s="66">
        <v>1</v>
      </c>
      <c r="C8" s="67">
        <v>1</v>
      </c>
      <c r="D8" s="67">
        <v>1</v>
      </c>
      <c r="E8" s="67">
        <v>1</v>
      </c>
      <c r="F8" s="67">
        <v>1</v>
      </c>
      <c r="G8" s="67">
        <v>1</v>
      </c>
      <c r="H8" s="67">
        <v>1</v>
      </c>
      <c r="I8" s="67">
        <v>1</v>
      </c>
      <c r="J8" s="67">
        <v>1</v>
      </c>
      <c r="K8" s="67">
        <v>1</v>
      </c>
      <c r="L8" s="67">
        <v>1</v>
      </c>
      <c r="M8" s="68">
        <v>1</v>
      </c>
    </row>
    <row r="9" spans="1:16">
      <c r="A9" s="25">
        <v>15</v>
      </c>
      <c r="B9" s="66">
        <v>1</v>
      </c>
      <c r="C9" s="67">
        <v>1</v>
      </c>
      <c r="D9" s="67">
        <v>1</v>
      </c>
      <c r="E9" s="67">
        <v>1</v>
      </c>
      <c r="F9" s="67">
        <v>1</v>
      </c>
      <c r="G9" s="67">
        <v>1</v>
      </c>
      <c r="H9" s="67">
        <v>1</v>
      </c>
      <c r="I9" s="67">
        <v>1</v>
      </c>
      <c r="J9" s="67">
        <v>1</v>
      </c>
      <c r="K9" s="67">
        <v>1</v>
      </c>
      <c r="L9" s="67">
        <v>1</v>
      </c>
      <c r="M9" s="68">
        <v>1</v>
      </c>
    </row>
    <row r="10" spans="1:16">
      <c r="A10" s="25">
        <v>14</v>
      </c>
      <c r="B10" s="66">
        <v>1</v>
      </c>
      <c r="C10" s="67">
        <v>1</v>
      </c>
      <c r="D10" s="67">
        <v>1</v>
      </c>
      <c r="E10" s="67">
        <v>1</v>
      </c>
      <c r="F10" s="67">
        <v>1</v>
      </c>
      <c r="G10" s="67">
        <v>1</v>
      </c>
      <c r="H10" s="67">
        <v>1</v>
      </c>
      <c r="I10" s="67">
        <v>1</v>
      </c>
      <c r="J10" s="67">
        <v>1</v>
      </c>
      <c r="K10" s="67">
        <v>1</v>
      </c>
      <c r="L10" s="67">
        <v>1</v>
      </c>
      <c r="M10" s="68">
        <v>1</v>
      </c>
    </row>
    <row r="11" spans="1:16">
      <c r="A11" s="25">
        <v>13</v>
      </c>
      <c r="B11" s="66">
        <v>1</v>
      </c>
      <c r="C11" s="67">
        <v>1</v>
      </c>
      <c r="D11" s="67">
        <v>1</v>
      </c>
      <c r="E11" s="67">
        <v>1</v>
      </c>
      <c r="F11" s="67">
        <v>1</v>
      </c>
      <c r="G11" s="67">
        <v>1</v>
      </c>
      <c r="H11" s="67">
        <v>1</v>
      </c>
      <c r="I11" s="67">
        <v>1</v>
      </c>
      <c r="J11" s="67">
        <v>1</v>
      </c>
      <c r="K11" s="67">
        <v>1</v>
      </c>
      <c r="L11" s="67">
        <v>1</v>
      </c>
      <c r="M11" s="68">
        <v>1</v>
      </c>
    </row>
    <row r="12" spans="1:16">
      <c r="A12" s="25">
        <v>12</v>
      </c>
      <c r="B12" s="66">
        <v>1</v>
      </c>
      <c r="C12" s="67">
        <v>1</v>
      </c>
      <c r="D12" s="67">
        <v>1</v>
      </c>
      <c r="E12" s="67">
        <v>1</v>
      </c>
      <c r="F12" s="67">
        <v>1</v>
      </c>
      <c r="G12" s="67">
        <v>1</v>
      </c>
      <c r="H12" s="67">
        <v>1</v>
      </c>
      <c r="I12" s="67">
        <v>1</v>
      </c>
      <c r="J12" s="67">
        <v>1</v>
      </c>
      <c r="K12" s="67">
        <v>1</v>
      </c>
      <c r="L12" s="67">
        <v>1</v>
      </c>
      <c r="M12" s="68">
        <v>1</v>
      </c>
    </row>
    <row r="13" spans="1:16">
      <c r="A13" s="25">
        <v>11</v>
      </c>
      <c r="B13" s="66">
        <v>1</v>
      </c>
      <c r="C13" s="67">
        <v>1</v>
      </c>
      <c r="D13" s="67">
        <v>1</v>
      </c>
      <c r="E13" s="67">
        <v>1</v>
      </c>
      <c r="F13" s="67">
        <v>1</v>
      </c>
      <c r="G13" s="67">
        <v>1</v>
      </c>
      <c r="H13" s="67">
        <v>1</v>
      </c>
      <c r="I13" s="67">
        <v>1</v>
      </c>
      <c r="J13" s="67">
        <v>1</v>
      </c>
      <c r="K13" s="67">
        <v>1</v>
      </c>
      <c r="L13" s="67">
        <v>1</v>
      </c>
      <c r="M13" s="68">
        <v>1</v>
      </c>
    </row>
    <row r="14" spans="1:16">
      <c r="A14" s="25">
        <v>10</v>
      </c>
      <c r="B14" s="66">
        <v>1</v>
      </c>
      <c r="C14" s="67">
        <v>1</v>
      </c>
      <c r="D14" s="67">
        <v>1</v>
      </c>
      <c r="E14" s="67">
        <v>1</v>
      </c>
      <c r="F14" s="67">
        <v>1</v>
      </c>
      <c r="G14" s="67">
        <v>1</v>
      </c>
      <c r="H14" s="67">
        <v>1</v>
      </c>
      <c r="I14" s="67">
        <v>1</v>
      </c>
      <c r="J14" s="67">
        <v>0.99780570617839492</v>
      </c>
      <c r="K14" s="67">
        <v>1</v>
      </c>
      <c r="L14" s="67">
        <v>1</v>
      </c>
      <c r="M14" s="68">
        <v>1</v>
      </c>
    </row>
    <row r="15" spans="1:16">
      <c r="A15" s="25">
        <v>9</v>
      </c>
      <c r="B15" s="66">
        <v>1</v>
      </c>
      <c r="C15" s="67">
        <v>0.99952763513687626</v>
      </c>
      <c r="D15" s="67">
        <v>1</v>
      </c>
      <c r="E15" s="67">
        <v>1</v>
      </c>
      <c r="F15" s="67">
        <v>1</v>
      </c>
      <c r="G15" s="67">
        <v>1</v>
      </c>
      <c r="H15" s="67">
        <v>1</v>
      </c>
      <c r="I15" s="67">
        <v>1</v>
      </c>
      <c r="J15" s="67">
        <v>0.98617431875913275</v>
      </c>
      <c r="K15" s="67">
        <v>1</v>
      </c>
      <c r="L15" s="67">
        <v>1</v>
      </c>
      <c r="M15" s="68">
        <v>1</v>
      </c>
    </row>
    <row r="16" spans="1:16">
      <c r="A16" s="25">
        <v>8</v>
      </c>
      <c r="B16" s="66">
        <v>1</v>
      </c>
      <c r="C16" s="67">
        <v>0.98462743116208462</v>
      </c>
      <c r="D16" s="67">
        <v>1</v>
      </c>
      <c r="E16" s="67">
        <v>1</v>
      </c>
      <c r="F16" s="67">
        <v>1</v>
      </c>
      <c r="G16" s="67">
        <v>1</v>
      </c>
      <c r="H16" s="67">
        <v>1</v>
      </c>
      <c r="I16" s="67">
        <v>1</v>
      </c>
      <c r="J16" s="67">
        <v>0.96609124460305451</v>
      </c>
      <c r="K16" s="67">
        <v>0.99497643249944212</v>
      </c>
      <c r="L16" s="67">
        <v>0.98608057843589858</v>
      </c>
      <c r="M16" s="68">
        <v>0.99478527092249291</v>
      </c>
    </row>
    <row r="17" spans="1:13">
      <c r="A17" s="25">
        <v>7</v>
      </c>
      <c r="B17" s="66">
        <v>0.98502018974541261</v>
      </c>
      <c r="C17" s="67">
        <v>0.96119715713800891</v>
      </c>
      <c r="D17" s="67">
        <v>0.98149138534361513</v>
      </c>
      <c r="E17" s="67">
        <v>1</v>
      </c>
      <c r="F17" s="67">
        <v>0.99781281605863292</v>
      </c>
      <c r="G17" s="67">
        <v>0.99145631339417384</v>
      </c>
      <c r="H17" s="67">
        <v>0.9966914008066281</v>
      </c>
      <c r="I17" s="67">
        <v>0.98597537605835683</v>
      </c>
      <c r="J17" s="67">
        <v>0.93755648371016054</v>
      </c>
      <c r="K17" s="67">
        <v>0.97575460246550105</v>
      </c>
      <c r="L17" s="67">
        <v>0.96177492116605012</v>
      </c>
      <c r="M17" s="68">
        <v>0.97144434189143924</v>
      </c>
    </row>
    <row r="18" spans="1:13">
      <c r="A18" s="25">
        <v>6</v>
      </c>
      <c r="B18" s="66">
        <v>0.95029833001349684</v>
      </c>
      <c r="C18" s="67">
        <v>0.92923681306464923</v>
      </c>
      <c r="D18" s="67">
        <v>0.94577566761916065</v>
      </c>
      <c r="E18" s="67">
        <v>0.97522414032059268</v>
      </c>
      <c r="F18" s="67">
        <v>0.97471554987359654</v>
      </c>
      <c r="G18" s="67">
        <v>0.96187097735184346</v>
      </c>
      <c r="H18" s="67">
        <v>0.97354069610952587</v>
      </c>
      <c r="I18" s="67">
        <v>0.95953812770989233</v>
      </c>
      <c r="J18" s="67">
        <v>0.90057003608045061</v>
      </c>
      <c r="K18" s="67">
        <v>0.94873067846028902</v>
      </c>
      <c r="L18" s="67">
        <v>0.92853363447469817</v>
      </c>
      <c r="M18" s="68">
        <v>0.93811478120458835</v>
      </c>
    </row>
    <row r="19" spans="1:13">
      <c r="A19" s="25">
        <v>5</v>
      </c>
      <c r="B19" s="66">
        <v>0.90409605176867525</v>
      </c>
      <c r="C19" s="67">
        <v>0.88874639894200547</v>
      </c>
      <c r="D19" s="67">
        <v>0.89860324157769278</v>
      </c>
      <c r="E19" s="67">
        <v>0.9403114606722307</v>
      </c>
      <c r="F19" s="67">
        <v>0.94325948075135768</v>
      </c>
      <c r="G19" s="67">
        <v>0.92216594612956326</v>
      </c>
      <c r="H19" s="67">
        <v>0.94213509108707383</v>
      </c>
      <c r="I19" s="67">
        <v>0.92465853584858126</v>
      </c>
      <c r="J19" s="67">
        <v>0.85513190171392495</v>
      </c>
      <c r="K19" s="67">
        <v>0.91390466048380614</v>
      </c>
      <c r="L19" s="67">
        <v>0.88635671836184271</v>
      </c>
      <c r="M19" s="68">
        <v>0.89479658886194069</v>
      </c>
    </row>
    <row r="20" spans="1:13">
      <c r="A20" s="25">
        <v>4</v>
      </c>
      <c r="B20" s="66">
        <v>0.84641335501094805</v>
      </c>
      <c r="C20" s="67">
        <v>0.83972591477007763</v>
      </c>
      <c r="D20" s="67">
        <v>0.83997410721921173</v>
      </c>
      <c r="E20" s="67">
        <v>0.89590622268771014</v>
      </c>
      <c r="F20" s="67">
        <v>0.90344460869191634</v>
      </c>
      <c r="G20" s="67">
        <v>0.87234121972733347</v>
      </c>
      <c r="H20" s="67">
        <v>0.90247458573927231</v>
      </c>
      <c r="I20" s="67">
        <v>0.88133660047442342</v>
      </c>
      <c r="J20" s="67">
        <v>0.80124208061058311</v>
      </c>
      <c r="K20" s="67">
        <v>0.8712765485360523</v>
      </c>
      <c r="L20" s="67">
        <v>0.83524417282748353</v>
      </c>
      <c r="M20" s="68">
        <v>0.84148976486349569</v>
      </c>
    </row>
    <row r="21" spans="1:13">
      <c r="A21" s="25">
        <v>3</v>
      </c>
      <c r="B21" s="66">
        <v>0.77725023974031526</v>
      </c>
      <c r="C21" s="67">
        <v>0.78217536054886583</v>
      </c>
      <c r="D21" s="67">
        <v>0.7698882645437175</v>
      </c>
      <c r="E21" s="67">
        <v>0.84200842636703077</v>
      </c>
      <c r="F21" s="67">
        <v>0.85527093369527241</v>
      </c>
      <c r="G21" s="67">
        <v>0.81239679814515409</v>
      </c>
      <c r="H21" s="67">
        <v>0.85455918006612119</v>
      </c>
      <c r="I21" s="67">
        <v>0.82957232158741889</v>
      </c>
      <c r="J21" s="67">
        <v>0.73890057277042553</v>
      </c>
      <c r="K21" s="67">
        <v>0.82084634261702771</v>
      </c>
      <c r="L21" s="67">
        <v>0.77519599787162097</v>
      </c>
      <c r="M21" s="68">
        <v>0.7781943092092537</v>
      </c>
    </row>
    <row r="22" spans="1:13">
      <c r="A22" s="25">
        <v>2</v>
      </c>
      <c r="B22" s="66">
        <v>0.69660670595677676</v>
      </c>
      <c r="C22" s="67">
        <v>0.71609473627836984</v>
      </c>
      <c r="D22" s="67">
        <v>0.68834571355120977</v>
      </c>
      <c r="E22" s="67">
        <v>0.77861807171019293</v>
      </c>
      <c r="F22" s="67">
        <v>0.79873845576142599</v>
      </c>
      <c r="G22" s="67">
        <v>0.74233268138302499</v>
      </c>
      <c r="H22" s="67">
        <v>0.79838887406762038</v>
      </c>
      <c r="I22" s="67">
        <v>0.7693656991875677</v>
      </c>
      <c r="J22" s="67">
        <v>0.66810737819345212</v>
      </c>
      <c r="K22" s="67">
        <v>0.76261404272673228</v>
      </c>
      <c r="L22" s="67">
        <v>0.70621219349425468</v>
      </c>
      <c r="M22" s="68">
        <v>0.70491022189921471</v>
      </c>
    </row>
    <row r="23" spans="1:13">
      <c r="A23" s="25">
        <v>1</v>
      </c>
      <c r="B23" s="69">
        <v>0.60448275366033266</v>
      </c>
      <c r="C23" s="70">
        <v>0.64148404195858999</v>
      </c>
      <c r="D23" s="70">
        <v>0.59534645424168875</v>
      </c>
      <c r="E23" s="70">
        <v>0.7057351587171965</v>
      </c>
      <c r="F23" s="70">
        <v>0.7338471748903771</v>
      </c>
      <c r="G23" s="70">
        <v>0.66214886944094631</v>
      </c>
      <c r="H23" s="70">
        <v>0.73396366774376998</v>
      </c>
      <c r="I23" s="70">
        <v>0.70071673327486983</v>
      </c>
      <c r="J23" s="70">
        <v>0.58886249687966274</v>
      </c>
      <c r="K23" s="70">
        <v>0.69657964886516588</v>
      </c>
      <c r="L23" s="70">
        <v>0.62829275969538489</v>
      </c>
      <c r="M23" s="71">
        <v>0.62163750293337872</v>
      </c>
    </row>
    <row r="24" spans="1:13">
      <c r="B24" s="2"/>
      <c r="C24" s="2"/>
      <c r="D24" s="2"/>
      <c r="E24" s="2"/>
      <c r="F24" s="2"/>
      <c r="G24" s="2"/>
      <c r="H24" s="2"/>
      <c r="I24" s="2"/>
      <c r="J24" s="2"/>
      <c r="K24" s="2"/>
      <c r="L24" s="2"/>
      <c r="M24" s="2"/>
    </row>
    <row r="25" spans="1:13">
      <c r="A25" s="24" t="s">
        <v>46</v>
      </c>
      <c r="B25" s="26">
        <v>4</v>
      </c>
      <c r="C25" s="26">
        <v>5</v>
      </c>
      <c r="D25" s="26">
        <v>6</v>
      </c>
      <c r="E25" s="26">
        <v>7</v>
      </c>
      <c r="F25" s="26">
        <v>8</v>
      </c>
      <c r="G25" s="26">
        <v>9</v>
      </c>
      <c r="H25" s="26">
        <v>10</v>
      </c>
      <c r="I25" s="26">
        <v>11</v>
      </c>
      <c r="J25" s="26">
        <v>12</v>
      </c>
      <c r="K25" s="26">
        <v>1</v>
      </c>
      <c r="L25" s="26">
        <v>2</v>
      </c>
      <c r="M25" s="26">
        <v>3</v>
      </c>
    </row>
    <row r="26" spans="1:13">
      <c r="A26" s="25">
        <v>20</v>
      </c>
      <c r="B26" s="63">
        <v>1</v>
      </c>
      <c r="C26" s="64">
        <v>1</v>
      </c>
      <c r="D26" s="64">
        <v>1</v>
      </c>
      <c r="E26" s="64">
        <v>1</v>
      </c>
      <c r="F26" s="64">
        <v>1</v>
      </c>
      <c r="G26" s="64">
        <v>1</v>
      </c>
      <c r="H26" s="64">
        <v>1</v>
      </c>
      <c r="I26" s="64">
        <v>1</v>
      </c>
      <c r="J26" s="64">
        <v>1</v>
      </c>
      <c r="K26" s="64">
        <v>1</v>
      </c>
      <c r="L26" s="64">
        <v>1</v>
      </c>
      <c r="M26" s="65">
        <v>1</v>
      </c>
    </row>
    <row r="27" spans="1:13">
      <c r="A27" s="25">
        <v>19</v>
      </c>
      <c r="B27" s="66">
        <v>1</v>
      </c>
      <c r="C27" s="67">
        <v>1</v>
      </c>
      <c r="D27" s="67">
        <v>1</v>
      </c>
      <c r="E27" s="67">
        <v>1</v>
      </c>
      <c r="F27" s="67">
        <v>1</v>
      </c>
      <c r="G27" s="67">
        <v>1</v>
      </c>
      <c r="H27" s="67">
        <v>1</v>
      </c>
      <c r="I27" s="67">
        <v>1</v>
      </c>
      <c r="J27" s="67">
        <v>1</v>
      </c>
      <c r="K27" s="67">
        <v>1</v>
      </c>
      <c r="L27" s="67">
        <v>1</v>
      </c>
      <c r="M27" s="68">
        <v>1</v>
      </c>
    </row>
    <row r="28" spans="1:13">
      <c r="A28" s="25">
        <v>18</v>
      </c>
      <c r="B28" s="66">
        <v>1</v>
      </c>
      <c r="C28" s="67">
        <v>1</v>
      </c>
      <c r="D28" s="67">
        <v>1</v>
      </c>
      <c r="E28" s="67">
        <v>1</v>
      </c>
      <c r="F28" s="67">
        <v>1</v>
      </c>
      <c r="G28" s="67">
        <v>1</v>
      </c>
      <c r="H28" s="67">
        <v>1</v>
      </c>
      <c r="I28" s="67">
        <v>1</v>
      </c>
      <c r="J28" s="67">
        <v>1</v>
      </c>
      <c r="K28" s="67">
        <v>1</v>
      </c>
      <c r="L28" s="67">
        <v>1</v>
      </c>
      <c r="M28" s="68">
        <v>1</v>
      </c>
    </row>
    <row r="29" spans="1:13">
      <c r="A29" s="25">
        <v>17</v>
      </c>
      <c r="B29" s="66">
        <v>1</v>
      </c>
      <c r="C29" s="67">
        <v>1</v>
      </c>
      <c r="D29" s="67">
        <v>1</v>
      </c>
      <c r="E29" s="67">
        <v>1</v>
      </c>
      <c r="F29" s="67">
        <v>1</v>
      </c>
      <c r="G29" s="67">
        <v>1</v>
      </c>
      <c r="H29" s="67">
        <v>1</v>
      </c>
      <c r="I29" s="67">
        <v>1</v>
      </c>
      <c r="J29" s="67">
        <v>1</v>
      </c>
      <c r="K29" s="67">
        <v>1</v>
      </c>
      <c r="L29" s="67">
        <v>1</v>
      </c>
      <c r="M29" s="68">
        <v>1</v>
      </c>
    </row>
    <row r="30" spans="1:13">
      <c r="A30" s="25">
        <v>16</v>
      </c>
      <c r="B30" s="66">
        <v>1</v>
      </c>
      <c r="C30" s="67">
        <v>1</v>
      </c>
      <c r="D30" s="67">
        <v>1</v>
      </c>
      <c r="E30" s="67">
        <v>1</v>
      </c>
      <c r="F30" s="67">
        <v>1</v>
      </c>
      <c r="G30" s="67">
        <v>1</v>
      </c>
      <c r="H30" s="67">
        <v>1</v>
      </c>
      <c r="I30" s="67">
        <v>1</v>
      </c>
      <c r="J30" s="67">
        <v>1</v>
      </c>
      <c r="K30" s="67">
        <v>1</v>
      </c>
      <c r="L30" s="67">
        <v>1</v>
      </c>
      <c r="M30" s="68">
        <v>1</v>
      </c>
    </row>
    <row r="31" spans="1:13">
      <c r="A31" s="25">
        <v>15</v>
      </c>
      <c r="B31" s="66">
        <v>1</v>
      </c>
      <c r="C31" s="67">
        <v>1</v>
      </c>
      <c r="D31" s="67">
        <v>1</v>
      </c>
      <c r="E31" s="67">
        <v>1</v>
      </c>
      <c r="F31" s="67">
        <v>1</v>
      </c>
      <c r="G31" s="67">
        <v>1</v>
      </c>
      <c r="H31" s="67">
        <v>1</v>
      </c>
      <c r="I31" s="67">
        <v>1</v>
      </c>
      <c r="J31" s="67">
        <v>1</v>
      </c>
      <c r="K31" s="67">
        <v>1</v>
      </c>
      <c r="L31" s="67">
        <v>1</v>
      </c>
      <c r="M31" s="68">
        <v>1</v>
      </c>
    </row>
    <row r="32" spans="1:13">
      <c r="A32" s="25">
        <v>14</v>
      </c>
      <c r="B32" s="66">
        <v>1</v>
      </c>
      <c r="C32" s="67">
        <v>1</v>
      </c>
      <c r="D32" s="67">
        <v>1</v>
      </c>
      <c r="E32" s="67">
        <v>1</v>
      </c>
      <c r="F32" s="67">
        <v>1</v>
      </c>
      <c r="G32" s="67">
        <v>1</v>
      </c>
      <c r="H32" s="67">
        <v>1</v>
      </c>
      <c r="I32" s="67">
        <v>1</v>
      </c>
      <c r="J32" s="67">
        <v>1</v>
      </c>
      <c r="K32" s="67">
        <v>1</v>
      </c>
      <c r="L32" s="67">
        <v>1</v>
      </c>
      <c r="M32" s="68">
        <v>1</v>
      </c>
    </row>
    <row r="33" spans="1:13">
      <c r="A33" s="25">
        <v>13</v>
      </c>
      <c r="B33" s="66">
        <v>1</v>
      </c>
      <c r="C33" s="67">
        <v>1</v>
      </c>
      <c r="D33" s="67">
        <v>1</v>
      </c>
      <c r="E33" s="67">
        <v>1</v>
      </c>
      <c r="F33" s="67">
        <v>1</v>
      </c>
      <c r="G33" s="67">
        <v>1</v>
      </c>
      <c r="H33" s="67">
        <v>1</v>
      </c>
      <c r="I33" s="67">
        <v>1</v>
      </c>
      <c r="J33" s="67">
        <v>1</v>
      </c>
      <c r="K33" s="67">
        <v>1</v>
      </c>
      <c r="L33" s="67">
        <v>1</v>
      </c>
      <c r="M33" s="68">
        <v>1</v>
      </c>
    </row>
    <row r="34" spans="1:13">
      <c r="A34" s="25">
        <v>12</v>
      </c>
      <c r="B34" s="66">
        <v>1</v>
      </c>
      <c r="C34" s="67">
        <v>1</v>
      </c>
      <c r="D34" s="67">
        <v>1</v>
      </c>
      <c r="E34" s="67">
        <v>1</v>
      </c>
      <c r="F34" s="67">
        <v>1</v>
      </c>
      <c r="G34" s="67">
        <v>1</v>
      </c>
      <c r="H34" s="67">
        <v>1</v>
      </c>
      <c r="I34" s="67">
        <v>1</v>
      </c>
      <c r="J34" s="67">
        <v>1</v>
      </c>
      <c r="K34" s="67">
        <v>1</v>
      </c>
      <c r="L34" s="67">
        <v>1</v>
      </c>
      <c r="M34" s="68">
        <v>1</v>
      </c>
    </row>
    <row r="35" spans="1:13">
      <c r="A35" s="25">
        <v>11</v>
      </c>
      <c r="B35" s="66">
        <v>1</v>
      </c>
      <c r="C35" s="67">
        <v>1</v>
      </c>
      <c r="D35" s="67">
        <v>1</v>
      </c>
      <c r="E35" s="67">
        <v>1</v>
      </c>
      <c r="F35" s="67">
        <v>1</v>
      </c>
      <c r="G35" s="67">
        <v>1</v>
      </c>
      <c r="H35" s="67">
        <v>1</v>
      </c>
      <c r="I35" s="67">
        <v>1</v>
      </c>
      <c r="J35" s="67">
        <v>1</v>
      </c>
      <c r="K35" s="67">
        <v>1</v>
      </c>
      <c r="L35" s="67">
        <v>1</v>
      </c>
      <c r="M35" s="68">
        <v>1</v>
      </c>
    </row>
    <row r="36" spans="1:13">
      <c r="A36" s="25">
        <v>10</v>
      </c>
      <c r="B36" s="66">
        <v>1</v>
      </c>
      <c r="C36" s="67">
        <v>1</v>
      </c>
      <c r="D36" s="67">
        <v>1</v>
      </c>
      <c r="E36" s="67">
        <v>1</v>
      </c>
      <c r="F36" s="67">
        <v>1</v>
      </c>
      <c r="G36" s="67">
        <v>1</v>
      </c>
      <c r="H36" s="67">
        <v>1</v>
      </c>
      <c r="I36" s="67">
        <v>1</v>
      </c>
      <c r="J36" s="67">
        <v>1</v>
      </c>
      <c r="K36" s="67">
        <v>1</v>
      </c>
      <c r="L36" s="67">
        <v>1</v>
      </c>
      <c r="M36" s="68">
        <v>1</v>
      </c>
    </row>
    <row r="37" spans="1:13">
      <c r="A37" s="25">
        <v>9</v>
      </c>
      <c r="B37" s="66">
        <v>1</v>
      </c>
      <c r="C37" s="67">
        <v>0.9993206282534477</v>
      </c>
      <c r="D37" s="67">
        <v>1</v>
      </c>
      <c r="E37" s="67">
        <v>1</v>
      </c>
      <c r="F37" s="67">
        <v>1</v>
      </c>
      <c r="G37" s="67">
        <v>1</v>
      </c>
      <c r="H37" s="67">
        <v>1</v>
      </c>
      <c r="I37" s="67">
        <v>1</v>
      </c>
      <c r="J37" s="67">
        <v>0.99301188481552893</v>
      </c>
      <c r="K37" s="67">
        <v>1</v>
      </c>
      <c r="L37" s="67">
        <v>0.99913482705426027</v>
      </c>
      <c r="M37" s="68">
        <v>1</v>
      </c>
    </row>
    <row r="38" spans="1:13">
      <c r="A38" s="25">
        <v>8</v>
      </c>
      <c r="B38" s="66">
        <v>1</v>
      </c>
      <c r="C38" s="67">
        <v>0.98561573371577582</v>
      </c>
      <c r="D38" s="67">
        <v>1</v>
      </c>
      <c r="E38" s="67">
        <v>1</v>
      </c>
      <c r="F38" s="67">
        <v>1</v>
      </c>
      <c r="G38" s="67">
        <v>1</v>
      </c>
      <c r="H38" s="67">
        <v>1</v>
      </c>
      <c r="I38" s="67">
        <v>1</v>
      </c>
      <c r="J38" s="67">
        <v>0.97384954772942378</v>
      </c>
      <c r="K38" s="67">
        <v>0.99392082324942055</v>
      </c>
      <c r="L38" s="67">
        <v>0.98456830006726392</v>
      </c>
      <c r="M38" s="68">
        <v>0.99522987183682987</v>
      </c>
    </row>
    <row r="39" spans="1:13">
      <c r="A39" s="25">
        <v>7</v>
      </c>
      <c r="B39" s="66">
        <v>0.98554342048441512</v>
      </c>
      <c r="C39" s="67">
        <v>0.96432252009956509</v>
      </c>
      <c r="D39" s="67">
        <v>0.98420306644513489</v>
      </c>
      <c r="E39" s="67">
        <v>1</v>
      </c>
      <c r="F39" s="67">
        <v>0.99996143417181238</v>
      </c>
      <c r="G39" s="67">
        <v>0.9970082460189662</v>
      </c>
      <c r="H39" s="67">
        <v>0.99655027059723222</v>
      </c>
      <c r="I39" s="67">
        <v>0.98700474754858347</v>
      </c>
      <c r="J39" s="67">
        <v>0.94536275963399319</v>
      </c>
      <c r="K39" s="67">
        <v>0.97446782848174429</v>
      </c>
      <c r="L39" s="67">
        <v>0.96221492569514488</v>
      </c>
      <c r="M39" s="68">
        <v>0.9757571348954811</v>
      </c>
    </row>
    <row r="40" spans="1:13">
      <c r="A40" s="25">
        <v>6</v>
      </c>
      <c r="B40" s="66">
        <v>0.95127778939467245</v>
      </c>
      <c r="C40" s="67">
        <v>0.93544098740481563</v>
      </c>
      <c r="D40" s="67">
        <v>0.94579593861086741</v>
      </c>
      <c r="E40" s="67">
        <v>0.97974739167638747</v>
      </c>
      <c r="F40" s="67">
        <v>0.97401372334286218</v>
      </c>
      <c r="G40" s="67">
        <v>0.95864579848000586</v>
      </c>
      <c r="H40" s="67">
        <v>0.97359782699810371</v>
      </c>
      <c r="I40" s="67">
        <v>0.96146379516842184</v>
      </c>
      <c r="J40" s="67">
        <v>0.90755152052923727</v>
      </c>
      <c r="K40" s="67">
        <v>0.9471109273586944</v>
      </c>
      <c r="L40" s="67">
        <v>0.93207470393790337</v>
      </c>
      <c r="M40" s="68">
        <v>0.94792400706269253</v>
      </c>
    </row>
    <row r="41" spans="1:13">
      <c r="A41" s="25">
        <v>5</v>
      </c>
      <c r="B41" s="66">
        <v>0.90565433900341763</v>
      </c>
      <c r="C41" s="67">
        <v>0.89897113563152731</v>
      </c>
      <c r="D41" s="67">
        <v>0.89465851273796249</v>
      </c>
      <c r="E41" s="67">
        <v>0.94912822597722457</v>
      </c>
      <c r="F41" s="67">
        <v>0.9381110460345532</v>
      </c>
      <c r="G41" s="67">
        <v>0.90633510688900321</v>
      </c>
      <c r="H41" s="67">
        <v>0.94247592379487877</v>
      </c>
      <c r="I41" s="67">
        <v>0.92770539304074062</v>
      </c>
      <c r="J41" s="67">
        <v>0.86041583041515568</v>
      </c>
      <c r="K41" s="67">
        <v>0.91185011988027065</v>
      </c>
      <c r="L41" s="67">
        <v>0.89414763479553927</v>
      </c>
      <c r="M41" s="68">
        <v>0.91173048833846426</v>
      </c>
    </row>
    <row r="42" spans="1:13">
      <c r="A42" s="25">
        <v>4</v>
      </c>
      <c r="B42" s="66">
        <v>0.84867306931065101</v>
      </c>
      <c r="C42" s="67">
        <v>0.85491296477970014</v>
      </c>
      <c r="D42" s="67">
        <v>0.83079078882642055</v>
      </c>
      <c r="E42" s="67">
        <v>0.91008231854921195</v>
      </c>
      <c r="F42" s="67">
        <v>0.8922534022468851</v>
      </c>
      <c r="G42" s="67">
        <v>0.84007617124595857</v>
      </c>
      <c r="H42" s="67">
        <v>0.90318456098755751</v>
      </c>
      <c r="I42" s="67">
        <v>0.8857295411655397</v>
      </c>
      <c r="J42" s="67">
        <v>0.80395568929174877</v>
      </c>
      <c r="K42" s="67">
        <v>0.86868540604647326</v>
      </c>
      <c r="L42" s="67">
        <v>0.84843371826805236</v>
      </c>
      <c r="M42" s="68">
        <v>0.86717657872279608</v>
      </c>
    </row>
    <row r="43" spans="1:13">
      <c r="A43" s="25">
        <v>3</v>
      </c>
      <c r="B43" s="66">
        <v>0.78033398031637236</v>
      </c>
      <c r="C43" s="67">
        <v>0.80326647484933411</v>
      </c>
      <c r="D43" s="67">
        <v>0.75419276687624126</v>
      </c>
      <c r="E43" s="67">
        <v>0.86260966939234973</v>
      </c>
      <c r="F43" s="67">
        <v>0.8364407919798581</v>
      </c>
      <c r="G43" s="67">
        <v>0.75986899155087162</v>
      </c>
      <c r="H43" s="67">
        <v>0.8557237385761397</v>
      </c>
      <c r="I43" s="67">
        <v>0.83553623954281919</v>
      </c>
      <c r="J43" s="67">
        <v>0.73817109715901652</v>
      </c>
      <c r="K43" s="67">
        <v>0.81761678585730202</v>
      </c>
      <c r="L43" s="67">
        <v>0.79493295435544298</v>
      </c>
      <c r="M43" s="68">
        <v>0.81426227821568808</v>
      </c>
    </row>
    <row r="44" spans="1:13">
      <c r="A44" s="25">
        <v>2</v>
      </c>
      <c r="B44" s="66">
        <v>0.70063707202058179</v>
      </c>
      <c r="C44" s="67">
        <v>0.74403166584042935</v>
      </c>
      <c r="D44" s="67">
        <v>0.66486444688742463</v>
      </c>
      <c r="E44" s="67">
        <v>0.80671027850663779</v>
      </c>
      <c r="F44" s="67">
        <v>0.77067321523347221</v>
      </c>
      <c r="G44" s="67">
        <v>0.66571356780374247</v>
      </c>
      <c r="H44" s="67">
        <v>0.80009345656062558</v>
      </c>
      <c r="I44" s="67">
        <v>0.77712548817257887</v>
      </c>
      <c r="J44" s="67">
        <v>0.66306205401695872</v>
      </c>
      <c r="K44" s="67">
        <v>0.75864425931275714</v>
      </c>
      <c r="L44" s="67">
        <v>0.7336453430577109</v>
      </c>
      <c r="M44" s="68">
        <v>0.7529875868171404</v>
      </c>
    </row>
    <row r="45" spans="1:13">
      <c r="A45" s="25">
        <v>1</v>
      </c>
      <c r="B45" s="69">
        <v>0.60958234442327919</v>
      </c>
      <c r="C45" s="70">
        <v>0.67720853775298573</v>
      </c>
      <c r="D45" s="70">
        <v>0.56280582885997066</v>
      </c>
      <c r="E45" s="70">
        <v>0.74238414589207635</v>
      </c>
      <c r="F45" s="70">
        <v>0.69495067200772742</v>
      </c>
      <c r="G45" s="70">
        <v>0.55760990000457122</v>
      </c>
      <c r="H45" s="70">
        <v>0.73629371494101492</v>
      </c>
      <c r="I45" s="70">
        <v>0.71049728705481896</v>
      </c>
      <c r="J45" s="70">
        <v>0.5786285598655756</v>
      </c>
      <c r="K45" s="70">
        <v>0.6917678264128384</v>
      </c>
      <c r="L45" s="70">
        <v>0.66457088437485623</v>
      </c>
      <c r="M45" s="71">
        <v>0.6833525045271529</v>
      </c>
    </row>
    <row r="46" spans="1:13">
      <c r="B46" s="2"/>
      <c r="C46" s="2"/>
      <c r="D46" s="2"/>
      <c r="E46" s="2"/>
      <c r="F46" s="2"/>
      <c r="G46" s="2"/>
      <c r="H46" s="2"/>
      <c r="I46" s="2"/>
      <c r="J46" s="2"/>
      <c r="K46" s="2"/>
      <c r="L46" s="2"/>
      <c r="M46" s="2"/>
    </row>
    <row r="47" spans="1:13">
      <c r="A47" s="24" t="s">
        <v>47</v>
      </c>
      <c r="B47" s="26">
        <v>4</v>
      </c>
      <c r="C47" s="26">
        <v>5</v>
      </c>
      <c r="D47" s="26">
        <v>6</v>
      </c>
      <c r="E47" s="26">
        <v>7</v>
      </c>
      <c r="F47" s="26">
        <v>8</v>
      </c>
      <c r="G47" s="26">
        <v>9</v>
      </c>
      <c r="H47" s="26">
        <v>10</v>
      </c>
      <c r="I47" s="26">
        <v>11</v>
      </c>
      <c r="J47" s="26">
        <v>12</v>
      </c>
      <c r="K47" s="26">
        <v>1</v>
      </c>
      <c r="L47" s="26">
        <v>2</v>
      </c>
      <c r="M47" s="26">
        <v>3</v>
      </c>
    </row>
    <row r="48" spans="1:13">
      <c r="A48" s="25">
        <v>20</v>
      </c>
      <c r="B48" s="63">
        <v>1</v>
      </c>
      <c r="C48" s="64">
        <v>1</v>
      </c>
      <c r="D48" s="64">
        <v>1</v>
      </c>
      <c r="E48" s="64">
        <v>1</v>
      </c>
      <c r="F48" s="64">
        <v>1</v>
      </c>
      <c r="G48" s="64">
        <v>1</v>
      </c>
      <c r="H48" s="64">
        <v>1</v>
      </c>
      <c r="I48" s="64">
        <v>0.99121679443764898</v>
      </c>
      <c r="J48" s="64">
        <v>1</v>
      </c>
      <c r="K48" s="64">
        <v>1</v>
      </c>
      <c r="L48" s="64">
        <v>1</v>
      </c>
      <c r="M48" s="65">
        <v>1</v>
      </c>
    </row>
    <row r="49" spans="1:13">
      <c r="A49" s="25">
        <v>19</v>
      </c>
      <c r="B49" s="66">
        <v>1</v>
      </c>
      <c r="C49" s="67">
        <v>1</v>
      </c>
      <c r="D49" s="67">
        <v>1</v>
      </c>
      <c r="E49" s="67">
        <v>1</v>
      </c>
      <c r="F49" s="67">
        <v>1</v>
      </c>
      <c r="G49" s="67">
        <v>1</v>
      </c>
      <c r="H49" s="67">
        <v>1</v>
      </c>
      <c r="I49" s="67">
        <v>0.99121679443764898</v>
      </c>
      <c r="J49" s="67">
        <v>1</v>
      </c>
      <c r="K49" s="67">
        <v>1</v>
      </c>
      <c r="L49" s="67">
        <v>1</v>
      </c>
      <c r="M49" s="68">
        <v>1</v>
      </c>
    </row>
    <row r="50" spans="1:13">
      <c r="A50" s="25">
        <v>18</v>
      </c>
      <c r="B50" s="66">
        <v>1</v>
      </c>
      <c r="C50" s="67">
        <v>1</v>
      </c>
      <c r="D50" s="67">
        <v>1</v>
      </c>
      <c r="E50" s="67">
        <v>1</v>
      </c>
      <c r="F50" s="67">
        <v>1</v>
      </c>
      <c r="G50" s="67">
        <v>1</v>
      </c>
      <c r="H50" s="67">
        <v>1</v>
      </c>
      <c r="I50" s="67">
        <v>0.99121679443764898</v>
      </c>
      <c r="J50" s="67">
        <v>1</v>
      </c>
      <c r="K50" s="67">
        <v>1</v>
      </c>
      <c r="L50" s="67">
        <v>1</v>
      </c>
      <c r="M50" s="68">
        <v>1</v>
      </c>
    </row>
    <row r="51" spans="1:13">
      <c r="A51" s="25">
        <v>17</v>
      </c>
      <c r="B51" s="66">
        <v>1</v>
      </c>
      <c r="C51" s="67">
        <v>1</v>
      </c>
      <c r="D51" s="67">
        <v>1</v>
      </c>
      <c r="E51" s="67">
        <v>1</v>
      </c>
      <c r="F51" s="67">
        <v>1</v>
      </c>
      <c r="G51" s="67">
        <v>1</v>
      </c>
      <c r="H51" s="67">
        <v>1</v>
      </c>
      <c r="I51" s="67">
        <v>0.99121679443764898</v>
      </c>
      <c r="J51" s="67">
        <v>1</v>
      </c>
      <c r="K51" s="67">
        <v>1</v>
      </c>
      <c r="L51" s="67">
        <v>1</v>
      </c>
      <c r="M51" s="68">
        <v>1</v>
      </c>
    </row>
    <row r="52" spans="1:13">
      <c r="A52" s="25">
        <v>16</v>
      </c>
      <c r="B52" s="66">
        <v>1</v>
      </c>
      <c r="C52" s="67">
        <v>1</v>
      </c>
      <c r="D52" s="67">
        <v>1</v>
      </c>
      <c r="E52" s="67">
        <v>1</v>
      </c>
      <c r="F52" s="67">
        <v>1</v>
      </c>
      <c r="G52" s="67">
        <v>1</v>
      </c>
      <c r="H52" s="67">
        <v>1</v>
      </c>
      <c r="I52" s="67">
        <v>0.99121679443764898</v>
      </c>
      <c r="J52" s="67">
        <v>1</v>
      </c>
      <c r="K52" s="67">
        <v>1</v>
      </c>
      <c r="L52" s="67">
        <v>1</v>
      </c>
      <c r="M52" s="68">
        <v>1</v>
      </c>
    </row>
    <row r="53" spans="1:13">
      <c r="A53" s="25">
        <v>15</v>
      </c>
      <c r="B53" s="66">
        <v>1</v>
      </c>
      <c r="C53" s="67">
        <v>1</v>
      </c>
      <c r="D53" s="67">
        <v>1</v>
      </c>
      <c r="E53" s="67">
        <v>1</v>
      </c>
      <c r="F53" s="67">
        <v>1</v>
      </c>
      <c r="G53" s="67">
        <v>1</v>
      </c>
      <c r="H53" s="67">
        <v>1</v>
      </c>
      <c r="I53" s="67">
        <v>0.99121679443764898</v>
      </c>
      <c r="J53" s="67">
        <v>1</v>
      </c>
      <c r="K53" s="67">
        <v>1</v>
      </c>
      <c r="L53" s="67">
        <v>1</v>
      </c>
      <c r="M53" s="68">
        <v>1</v>
      </c>
    </row>
    <row r="54" spans="1:13">
      <c r="A54" s="25">
        <v>14</v>
      </c>
      <c r="B54" s="66">
        <v>1</v>
      </c>
      <c r="C54" s="67">
        <v>1</v>
      </c>
      <c r="D54" s="67">
        <v>1</v>
      </c>
      <c r="E54" s="67">
        <v>1</v>
      </c>
      <c r="F54" s="67">
        <v>1</v>
      </c>
      <c r="G54" s="67">
        <v>1</v>
      </c>
      <c r="H54" s="67">
        <v>1</v>
      </c>
      <c r="I54" s="67">
        <v>0.99121679443764898</v>
      </c>
      <c r="J54" s="67">
        <v>1</v>
      </c>
      <c r="K54" s="67">
        <v>1</v>
      </c>
      <c r="L54" s="67">
        <v>1</v>
      </c>
      <c r="M54" s="68">
        <v>1</v>
      </c>
    </row>
    <row r="55" spans="1:13">
      <c r="A55" s="25">
        <v>13</v>
      </c>
      <c r="B55" s="66">
        <v>1</v>
      </c>
      <c r="C55" s="67">
        <v>1</v>
      </c>
      <c r="D55" s="67">
        <v>1</v>
      </c>
      <c r="E55" s="67">
        <v>1</v>
      </c>
      <c r="F55" s="67">
        <v>1</v>
      </c>
      <c r="G55" s="67">
        <v>1</v>
      </c>
      <c r="H55" s="67">
        <v>1</v>
      </c>
      <c r="I55" s="67">
        <v>0.99121679443764898</v>
      </c>
      <c r="J55" s="67">
        <v>1</v>
      </c>
      <c r="K55" s="67">
        <v>1</v>
      </c>
      <c r="L55" s="67">
        <v>1</v>
      </c>
      <c r="M55" s="68">
        <v>1</v>
      </c>
    </row>
    <row r="56" spans="1:13">
      <c r="A56" s="25">
        <v>12</v>
      </c>
      <c r="B56" s="66">
        <v>1</v>
      </c>
      <c r="C56" s="67">
        <v>1</v>
      </c>
      <c r="D56" s="67">
        <v>1</v>
      </c>
      <c r="E56" s="67">
        <v>1</v>
      </c>
      <c r="F56" s="67">
        <v>1</v>
      </c>
      <c r="G56" s="67">
        <v>1</v>
      </c>
      <c r="H56" s="67">
        <v>1</v>
      </c>
      <c r="I56" s="67">
        <v>0.99121679443764898</v>
      </c>
      <c r="J56" s="67">
        <v>1</v>
      </c>
      <c r="K56" s="67">
        <v>1</v>
      </c>
      <c r="L56" s="67">
        <v>1</v>
      </c>
      <c r="M56" s="68">
        <v>1</v>
      </c>
    </row>
    <row r="57" spans="1:13">
      <c r="A57" s="25">
        <v>11</v>
      </c>
      <c r="B57" s="66">
        <v>1</v>
      </c>
      <c r="C57" s="67">
        <v>1</v>
      </c>
      <c r="D57" s="67">
        <v>1</v>
      </c>
      <c r="E57" s="67">
        <v>1</v>
      </c>
      <c r="F57" s="67">
        <v>1</v>
      </c>
      <c r="G57" s="67">
        <v>1</v>
      </c>
      <c r="H57" s="67">
        <v>1</v>
      </c>
      <c r="I57" s="67">
        <v>0.99121679443764898</v>
      </c>
      <c r="J57" s="67">
        <v>1</v>
      </c>
      <c r="K57" s="67">
        <v>1</v>
      </c>
      <c r="L57" s="67">
        <v>1</v>
      </c>
      <c r="M57" s="68">
        <v>1</v>
      </c>
    </row>
    <row r="58" spans="1:13">
      <c r="A58" s="25">
        <v>10</v>
      </c>
      <c r="B58" s="66">
        <v>1</v>
      </c>
      <c r="C58" s="67">
        <v>1</v>
      </c>
      <c r="D58" s="67">
        <v>1</v>
      </c>
      <c r="E58" s="67">
        <v>1</v>
      </c>
      <c r="F58" s="67">
        <v>1</v>
      </c>
      <c r="G58" s="67">
        <v>1</v>
      </c>
      <c r="H58" s="67">
        <v>1</v>
      </c>
      <c r="I58" s="67">
        <v>0.97957711760457533</v>
      </c>
      <c r="J58" s="67">
        <v>1</v>
      </c>
      <c r="K58" s="67">
        <v>1</v>
      </c>
      <c r="L58" s="67">
        <v>1</v>
      </c>
      <c r="M58" s="68">
        <v>1</v>
      </c>
    </row>
    <row r="59" spans="1:13">
      <c r="A59" s="25">
        <v>9</v>
      </c>
      <c r="B59" s="66">
        <v>1</v>
      </c>
      <c r="C59" s="67">
        <v>1</v>
      </c>
      <c r="D59" s="67">
        <v>1</v>
      </c>
      <c r="E59" s="67">
        <v>1</v>
      </c>
      <c r="F59" s="67">
        <v>1</v>
      </c>
      <c r="G59" s="67">
        <v>1</v>
      </c>
      <c r="H59" s="67">
        <v>1</v>
      </c>
      <c r="I59" s="67">
        <v>0.95355979990810602</v>
      </c>
      <c r="J59" s="67">
        <v>1</v>
      </c>
      <c r="K59" s="67">
        <v>1</v>
      </c>
      <c r="L59" s="67">
        <v>1</v>
      </c>
      <c r="M59" s="68">
        <v>1</v>
      </c>
    </row>
    <row r="60" spans="1:13">
      <c r="A60" s="25">
        <v>8</v>
      </c>
      <c r="B60" s="66">
        <v>1</v>
      </c>
      <c r="C60" s="67">
        <v>0.98399317714620371</v>
      </c>
      <c r="D60" s="67">
        <v>1</v>
      </c>
      <c r="E60" s="67">
        <v>1</v>
      </c>
      <c r="F60" s="67">
        <v>1</v>
      </c>
      <c r="G60" s="67">
        <v>1</v>
      </c>
      <c r="H60" s="67">
        <v>1</v>
      </c>
      <c r="I60" s="67">
        <v>0.91316484134824083</v>
      </c>
      <c r="J60" s="67">
        <v>0.97058343385435042</v>
      </c>
      <c r="K60" s="67">
        <v>0.99006129542844246</v>
      </c>
      <c r="L60" s="67">
        <v>0.99316062179688414</v>
      </c>
      <c r="M60" s="68">
        <v>0.99981365046707982</v>
      </c>
    </row>
    <row r="61" spans="1:13">
      <c r="A61" s="25">
        <v>7</v>
      </c>
      <c r="B61" s="66">
        <v>0.97948835565239778</v>
      </c>
      <c r="C61" s="67">
        <v>0.93771062291039109</v>
      </c>
      <c r="D61" s="67">
        <v>0.97604942699549824</v>
      </c>
      <c r="E61" s="67">
        <v>1</v>
      </c>
      <c r="F61" s="67">
        <v>0.99997701178273402</v>
      </c>
      <c r="G61" s="67">
        <v>0.98762130774949741</v>
      </c>
      <c r="H61" s="67">
        <v>0.9908924757012032</v>
      </c>
      <c r="I61" s="67">
        <v>0.85839224192497976</v>
      </c>
      <c r="J61" s="67">
        <v>0.92424524961982124</v>
      </c>
      <c r="K61" s="67">
        <v>0.95124776988446924</v>
      </c>
      <c r="L61" s="67">
        <v>0.95410340157408835</v>
      </c>
      <c r="M61" s="68">
        <v>0.96182679995249742</v>
      </c>
    </row>
    <row r="62" spans="1:13">
      <c r="A62" s="25">
        <v>6</v>
      </c>
      <c r="B62" s="66">
        <v>0.92455852090827262</v>
      </c>
      <c r="C62" s="67">
        <v>0.8729175265333492</v>
      </c>
      <c r="D62" s="67">
        <v>0.91243982856702976</v>
      </c>
      <c r="E62" s="67">
        <v>0.95705952820738716</v>
      </c>
      <c r="F62" s="67">
        <v>0.95202034032539906</v>
      </c>
      <c r="G62" s="67">
        <v>0.9325133819798922</v>
      </c>
      <c r="H62" s="67">
        <v>0.93771694274186412</v>
      </c>
      <c r="I62" s="67">
        <v>0.78924200163832292</v>
      </c>
      <c r="J62" s="67">
        <v>0.86117969912005643</v>
      </c>
      <c r="K62" s="67">
        <v>0.89653147622766749</v>
      </c>
      <c r="L62" s="67">
        <v>0.89864814295647943</v>
      </c>
      <c r="M62" s="68">
        <v>0.90694823067144448</v>
      </c>
    </row>
    <row r="63" spans="1:13">
      <c r="A63" s="25">
        <v>5</v>
      </c>
      <c r="B63" s="66">
        <v>0.85111127615359139</v>
      </c>
      <c r="C63" s="67">
        <v>0.78961388801507815</v>
      </c>
      <c r="D63" s="67">
        <v>0.82759675610009387</v>
      </c>
      <c r="E63" s="67">
        <v>0.89406739800721335</v>
      </c>
      <c r="F63" s="67">
        <v>0.88632200020757068</v>
      </c>
      <c r="G63" s="67">
        <v>0.85821040392155756</v>
      </c>
      <c r="H63" s="67">
        <v>0.86574282638452438</v>
      </c>
      <c r="I63" s="67">
        <v>0.70571412048827009</v>
      </c>
      <c r="J63" s="67">
        <v>0.78138678235505599</v>
      </c>
      <c r="K63" s="67">
        <v>0.82591241445803787</v>
      </c>
      <c r="L63" s="67">
        <v>0.82679484594405694</v>
      </c>
      <c r="M63" s="68">
        <v>0.83517794262392053</v>
      </c>
    </row>
    <row r="64" spans="1:13">
      <c r="A64" s="25">
        <v>4</v>
      </c>
      <c r="B64" s="66">
        <v>0.75914662138835443</v>
      </c>
      <c r="C64" s="67">
        <v>0.68779970735557772</v>
      </c>
      <c r="D64" s="67">
        <v>0.72152020959469043</v>
      </c>
      <c r="E64" s="67">
        <v>0.81385187356558575</v>
      </c>
      <c r="F64" s="67">
        <v>0.8028819914292491</v>
      </c>
      <c r="G64" s="67">
        <v>0.76471237357449362</v>
      </c>
      <c r="H64" s="67">
        <v>0.77497012662918374</v>
      </c>
      <c r="I64" s="67">
        <v>0.6078085984748216</v>
      </c>
      <c r="J64" s="67">
        <v>0.68486649932481991</v>
      </c>
      <c r="K64" s="67">
        <v>0.73939058457557993</v>
      </c>
      <c r="L64" s="67">
        <v>0.7385435105368211</v>
      </c>
      <c r="M64" s="68">
        <v>0.74651593580992559</v>
      </c>
    </row>
    <row r="65" spans="1:13">
      <c r="A65" s="25">
        <v>3</v>
      </c>
      <c r="B65" s="66">
        <v>0.64866455661256128</v>
      </c>
      <c r="C65" s="67">
        <v>0.56747498455484813</v>
      </c>
      <c r="D65" s="67">
        <v>0.59421018905081946</v>
      </c>
      <c r="E65" s="67">
        <v>0.71641295488250412</v>
      </c>
      <c r="F65" s="67">
        <v>0.70170031399043453</v>
      </c>
      <c r="G65" s="67">
        <v>0.65201929093870037</v>
      </c>
      <c r="H65" s="67">
        <v>0.66539884347584199</v>
      </c>
      <c r="I65" s="67">
        <v>0.49552543559797724</v>
      </c>
      <c r="J65" s="67">
        <v>0.57161885002934798</v>
      </c>
      <c r="K65" s="67">
        <v>0.63696598658029369</v>
      </c>
      <c r="L65" s="67">
        <v>0.6338941367347718</v>
      </c>
      <c r="M65" s="68">
        <v>0.64096221022945998</v>
      </c>
    </row>
    <row r="66" spans="1:13">
      <c r="A66" s="25">
        <v>2</v>
      </c>
      <c r="B66" s="66">
        <v>0.51966508182621218</v>
      </c>
      <c r="C66" s="67">
        <v>0.42863971961288916</v>
      </c>
      <c r="D66" s="67">
        <v>0.44566669446848101</v>
      </c>
      <c r="E66" s="67">
        <v>0.60175064195796857</v>
      </c>
      <c r="F66" s="67">
        <v>0.58277696789112676</v>
      </c>
      <c r="G66" s="67">
        <v>0.52013115601417792</v>
      </c>
      <c r="H66" s="67">
        <v>0.53702897692449936</v>
      </c>
      <c r="I66" s="67">
        <v>0.36886463185773699</v>
      </c>
      <c r="J66" s="67">
        <v>0.44164383446864047</v>
      </c>
      <c r="K66" s="67">
        <v>0.51863862047217912</v>
      </c>
      <c r="L66" s="67">
        <v>0.51284672453790914</v>
      </c>
      <c r="M66" s="68">
        <v>0.51851676588252338</v>
      </c>
    </row>
    <row r="67" spans="1:13">
      <c r="A67" s="25">
        <v>1</v>
      </c>
      <c r="B67" s="69">
        <v>0.37214819702930713</v>
      </c>
      <c r="C67" s="70">
        <v>0.27129391252970103</v>
      </c>
      <c r="D67" s="70">
        <v>0.27588972584767513</v>
      </c>
      <c r="E67" s="70">
        <v>0.46986493479197922</v>
      </c>
      <c r="F67" s="70">
        <v>0.44611195313132573</v>
      </c>
      <c r="G67" s="70">
        <v>0.36904796880092605</v>
      </c>
      <c r="H67" s="70">
        <v>0.38986052697515589</v>
      </c>
      <c r="I67" s="70">
        <v>0.22782618725410089</v>
      </c>
      <c r="J67" s="70">
        <v>0.29494145264269728</v>
      </c>
      <c r="K67" s="70">
        <v>0.38440848625123641</v>
      </c>
      <c r="L67" s="70">
        <v>0.37540127394623302</v>
      </c>
      <c r="M67" s="71">
        <v>0.37917960276911611</v>
      </c>
    </row>
    <row r="68" spans="1:13">
      <c r="B68" s="2"/>
      <c r="C68" s="2"/>
      <c r="D68" s="2"/>
      <c r="E68" s="2"/>
      <c r="F68" s="2"/>
      <c r="G68" s="2"/>
      <c r="H68" s="2"/>
      <c r="I68" s="2"/>
      <c r="J68" s="2"/>
      <c r="K68" s="2"/>
      <c r="L68" s="2"/>
      <c r="M68" s="2"/>
    </row>
    <row r="69" spans="1:13">
      <c r="A69" s="24" t="s">
        <v>48</v>
      </c>
      <c r="B69" s="26">
        <v>4</v>
      </c>
      <c r="C69" s="26">
        <v>5</v>
      </c>
      <c r="D69" s="26">
        <v>6</v>
      </c>
      <c r="E69" s="26">
        <v>7</v>
      </c>
      <c r="F69" s="26">
        <v>8</v>
      </c>
      <c r="G69" s="26">
        <v>9</v>
      </c>
      <c r="H69" s="26">
        <v>10</v>
      </c>
      <c r="I69" s="26">
        <v>11</v>
      </c>
      <c r="J69" s="26">
        <v>12</v>
      </c>
      <c r="K69" s="26">
        <v>1</v>
      </c>
      <c r="L69" s="26">
        <v>2</v>
      </c>
      <c r="M69" s="26">
        <v>3</v>
      </c>
    </row>
    <row r="70" spans="1:13">
      <c r="A70" s="25">
        <v>20</v>
      </c>
      <c r="B70" s="63">
        <v>1</v>
      </c>
      <c r="C70" s="64">
        <v>1</v>
      </c>
      <c r="D70" s="64">
        <v>1</v>
      </c>
      <c r="E70" s="64">
        <v>1</v>
      </c>
      <c r="F70" s="64">
        <v>1</v>
      </c>
      <c r="G70" s="64">
        <v>1</v>
      </c>
      <c r="H70" s="64">
        <v>1</v>
      </c>
      <c r="I70" s="64">
        <v>1</v>
      </c>
      <c r="J70" s="64">
        <v>1</v>
      </c>
      <c r="K70" s="64">
        <v>1</v>
      </c>
      <c r="L70" s="64">
        <v>1</v>
      </c>
      <c r="M70" s="65">
        <v>1</v>
      </c>
    </row>
    <row r="71" spans="1:13">
      <c r="A71" s="25">
        <v>19</v>
      </c>
      <c r="B71" s="66">
        <v>1</v>
      </c>
      <c r="C71" s="67">
        <v>1</v>
      </c>
      <c r="D71" s="67">
        <v>1</v>
      </c>
      <c r="E71" s="67">
        <v>1</v>
      </c>
      <c r="F71" s="67">
        <v>1</v>
      </c>
      <c r="G71" s="67">
        <v>1</v>
      </c>
      <c r="H71" s="67">
        <v>1</v>
      </c>
      <c r="I71" s="67">
        <v>1</v>
      </c>
      <c r="J71" s="67">
        <v>1</v>
      </c>
      <c r="K71" s="67">
        <v>1</v>
      </c>
      <c r="L71" s="67">
        <v>1</v>
      </c>
      <c r="M71" s="68">
        <v>1</v>
      </c>
    </row>
    <row r="72" spans="1:13">
      <c r="A72" s="25">
        <v>18</v>
      </c>
      <c r="B72" s="66">
        <v>1</v>
      </c>
      <c r="C72" s="67">
        <v>1</v>
      </c>
      <c r="D72" s="67">
        <v>1</v>
      </c>
      <c r="E72" s="67">
        <v>1</v>
      </c>
      <c r="F72" s="67">
        <v>1</v>
      </c>
      <c r="G72" s="67">
        <v>1</v>
      </c>
      <c r="H72" s="67">
        <v>1</v>
      </c>
      <c r="I72" s="67">
        <v>1</v>
      </c>
      <c r="J72" s="67">
        <v>1</v>
      </c>
      <c r="K72" s="67">
        <v>1</v>
      </c>
      <c r="L72" s="67">
        <v>1</v>
      </c>
      <c r="M72" s="68">
        <v>1</v>
      </c>
    </row>
    <row r="73" spans="1:13">
      <c r="A73" s="25">
        <v>17</v>
      </c>
      <c r="B73" s="66">
        <v>1</v>
      </c>
      <c r="C73" s="67">
        <v>1</v>
      </c>
      <c r="D73" s="67">
        <v>1</v>
      </c>
      <c r="E73" s="67">
        <v>1</v>
      </c>
      <c r="F73" s="67">
        <v>1</v>
      </c>
      <c r="G73" s="67">
        <v>1</v>
      </c>
      <c r="H73" s="67">
        <v>1</v>
      </c>
      <c r="I73" s="67">
        <v>1</v>
      </c>
      <c r="J73" s="67">
        <v>1</v>
      </c>
      <c r="K73" s="67">
        <v>1</v>
      </c>
      <c r="L73" s="67">
        <v>1</v>
      </c>
      <c r="M73" s="68">
        <v>1</v>
      </c>
    </row>
    <row r="74" spans="1:13">
      <c r="A74" s="25">
        <v>16</v>
      </c>
      <c r="B74" s="66">
        <v>1</v>
      </c>
      <c r="C74" s="67">
        <v>1</v>
      </c>
      <c r="D74" s="67">
        <v>1</v>
      </c>
      <c r="E74" s="67">
        <v>1</v>
      </c>
      <c r="F74" s="67">
        <v>1</v>
      </c>
      <c r="G74" s="67">
        <v>1</v>
      </c>
      <c r="H74" s="67">
        <v>1</v>
      </c>
      <c r="I74" s="67">
        <v>1</v>
      </c>
      <c r="J74" s="67">
        <v>1</v>
      </c>
      <c r="K74" s="67">
        <v>1</v>
      </c>
      <c r="L74" s="67">
        <v>1</v>
      </c>
      <c r="M74" s="68">
        <v>1</v>
      </c>
    </row>
    <row r="75" spans="1:13">
      <c r="A75" s="25">
        <v>15</v>
      </c>
      <c r="B75" s="66">
        <v>1</v>
      </c>
      <c r="C75" s="67">
        <v>1</v>
      </c>
      <c r="D75" s="67">
        <v>1</v>
      </c>
      <c r="E75" s="67">
        <v>1</v>
      </c>
      <c r="F75" s="67">
        <v>1</v>
      </c>
      <c r="G75" s="67">
        <v>1</v>
      </c>
      <c r="H75" s="67">
        <v>1</v>
      </c>
      <c r="I75" s="67">
        <v>1</v>
      </c>
      <c r="J75" s="67">
        <v>1</v>
      </c>
      <c r="K75" s="67">
        <v>1</v>
      </c>
      <c r="L75" s="67">
        <v>1</v>
      </c>
      <c r="M75" s="68">
        <v>1</v>
      </c>
    </row>
    <row r="76" spans="1:13">
      <c r="A76" s="25">
        <v>14</v>
      </c>
      <c r="B76" s="66">
        <v>1</v>
      </c>
      <c r="C76" s="67">
        <v>1</v>
      </c>
      <c r="D76" s="67">
        <v>1</v>
      </c>
      <c r="E76" s="67">
        <v>1</v>
      </c>
      <c r="F76" s="67">
        <v>1</v>
      </c>
      <c r="G76" s="67">
        <v>1</v>
      </c>
      <c r="H76" s="67">
        <v>1</v>
      </c>
      <c r="I76" s="67">
        <v>1</v>
      </c>
      <c r="J76" s="67">
        <v>1</v>
      </c>
      <c r="K76" s="67">
        <v>1</v>
      </c>
      <c r="L76" s="67">
        <v>1</v>
      </c>
      <c r="M76" s="68">
        <v>1</v>
      </c>
    </row>
    <row r="77" spans="1:13">
      <c r="A77" s="25">
        <v>13</v>
      </c>
      <c r="B77" s="66">
        <v>1</v>
      </c>
      <c r="C77" s="67">
        <v>1</v>
      </c>
      <c r="D77" s="67">
        <v>1</v>
      </c>
      <c r="E77" s="67">
        <v>1</v>
      </c>
      <c r="F77" s="67">
        <v>1</v>
      </c>
      <c r="G77" s="67">
        <v>1</v>
      </c>
      <c r="H77" s="67">
        <v>1</v>
      </c>
      <c r="I77" s="67">
        <v>1</v>
      </c>
      <c r="J77" s="67">
        <v>1</v>
      </c>
      <c r="K77" s="67">
        <v>1</v>
      </c>
      <c r="L77" s="67">
        <v>1</v>
      </c>
      <c r="M77" s="68">
        <v>1</v>
      </c>
    </row>
    <row r="78" spans="1:13">
      <c r="A78" s="25">
        <v>12</v>
      </c>
      <c r="B78" s="66">
        <v>1</v>
      </c>
      <c r="C78" s="67">
        <v>1</v>
      </c>
      <c r="D78" s="67">
        <v>1</v>
      </c>
      <c r="E78" s="67">
        <v>1</v>
      </c>
      <c r="F78" s="67">
        <v>1</v>
      </c>
      <c r="G78" s="67">
        <v>1</v>
      </c>
      <c r="H78" s="67">
        <v>1</v>
      </c>
      <c r="I78" s="67">
        <v>1</v>
      </c>
      <c r="J78" s="67">
        <v>1</v>
      </c>
      <c r="K78" s="67">
        <v>1</v>
      </c>
      <c r="L78" s="67">
        <v>1</v>
      </c>
      <c r="M78" s="68">
        <v>1</v>
      </c>
    </row>
    <row r="79" spans="1:13">
      <c r="A79" s="25">
        <v>11</v>
      </c>
      <c r="B79" s="66">
        <v>1</v>
      </c>
      <c r="C79" s="67">
        <v>1</v>
      </c>
      <c r="D79" s="67">
        <v>1</v>
      </c>
      <c r="E79" s="67">
        <v>1</v>
      </c>
      <c r="F79" s="67">
        <v>1</v>
      </c>
      <c r="G79" s="67">
        <v>1</v>
      </c>
      <c r="H79" s="67">
        <v>1</v>
      </c>
      <c r="I79" s="67">
        <v>1</v>
      </c>
      <c r="J79" s="67">
        <v>1</v>
      </c>
      <c r="K79" s="67">
        <v>1</v>
      </c>
      <c r="L79" s="67">
        <v>1</v>
      </c>
      <c r="M79" s="68">
        <v>1</v>
      </c>
    </row>
    <row r="80" spans="1:13">
      <c r="A80" s="25">
        <v>10</v>
      </c>
      <c r="B80" s="66">
        <v>1</v>
      </c>
      <c r="C80" s="67">
        <v>1</v>
      </c>
      <c r="D80" s="67">
        <v>1</v>
      </c>
      <c r="E80" s="67">
        <v>1</v>
      </c>
      <c r="F80" s="67">
        <v>1</v>
      </c>
      <c r="G80" s="67">
        <v>1</v>
      </c>
      <c r="H80" s="67">
        <v>1</v>
      </c>
      <c r="I80" s="67">
        <v>1</v>
      </c>
      <c r="J80" s="67">
        <v>1</v>
      </c>
      <c r="K80" s="67">
        <v>1</v>
      </c>
      <c r="L80" s="67">
        <v>1</v>
      </c>
      <c r="M80" s="68">
        <v>1</v>
      </c>
    </row>
    <row r="81" spans="1:13">
      <c r="A81" s="25">
        <v>9</v>
      </c>
      <c r="B81" s="66">
        <v>1</v>
      </c>
      <c r="C81" s="67">
        <v>1</v>
      </c>
      <c r="D81" s="67">
        <v>1</v>
      </c>
      <c r="E81" s="67">
        <v>1</v>
      </c>
      <c r="F81" s="67">
        <v>1</v>
      </c>
      <c r="G81" s="67">
        <v>1</v>
      </c>
      <c r="H81" s="67">
        <v>1</v>
      </c>
      <c r="I81" s="67">
        <v>1</v>
      </c>
      <c r="J81" s="67">
        <v>0.99410537082283434</v>
      </c>
      <c r="K81" s="67">
        <v>1</v>
      </c>
      <c r="L81" s="67">
        <v>1</v>
      </c>
      <c r="M81" s="68">
        <v>1</v>
      </c>
    </row>
    <row r="82" spans="1:13">
      <c r="A82" s="25">
        <v>8</v>
      </c>
      <c r="B82" s="66">
        <v>1</v>
      </c>
      <c r="C82" s="67">
        <v>0.98806126363365943</v>
      </c>
      <c r="D82" s="67">
        <v>1</v>
      </c>
      <c r="E82" s="67">
        <v>1</v>
      </c>
      <c r="F82" s="67">
        <v>1</v>
      </c>
      <c r="G82" s="67">
        <v>1</v>
      </c>
      <c r="H82" s="67">
        <v>1</v>
      </c>
      <c r="I82" s="67">
        <v>1</v>
      </c>
      <c r="J82" s="67">
        <v>0.97408860200097602</v>
      </c>
      <c r="K82" s="67">
        <v>1</v>
      </c>
      <c r="L82" s="67">
        <v>0.98930589270130054</v>
      </c>
      <c r="M82" s="68">
        <v>1</v>
      </c>
    </row>
    <row r="83" spans="1:13">
      <c r="A83" s="25">
        <v>7</v>
      </c>
      <c r="B83" s="66">
        <v>0.98416347895886214</v>
      </c>
      <c r="C83" s="67">
        <v>0.96430172931860814</v>
      </c>
      <c r="D83" s="67">
        <v>0.98499551037078303</v>
      </c>
      <c r="E83" s="67">
        <v>1</v>
      </c>
      <c r="F83" s="67">
        <v>1</v>
      </c>
      <c r="G83" s="67">
        <v>0.99472467156864997</v>
      </c>
      <c r="H83" s="67">
        <v>0.99770781458038771</v>
      </c>
      <c r="I83" s="67">
        <v>0.98712736892246045</v>
      </c>
      <c r="J83" s="67">
        <v>0.94379209644389439</v>
      </c>
      <c r="K83" s="67">
        <v>0.97712277369988265</v>
      </c>
      <c r="L83" s="67">
        <v>0.96401107885195203</v>
      </c>
      <c r="M83" s="68">
        <v>0.97830435913700486</v>
      </c>
    </row>
    <row r="84" spans="1:13">
      <c r="A84" s="25">
        <v>6</v>
      </c>
      <c r="B84" s="66">
        <v>0.95216197080245191</v>
      </c>
      <c r="C84" s="67">
        <v>0.93124823632670783</v>
      </c>
      <c r="D84" s="67">
        <v>0.94245643028469472</v>
      </c>
      <c r="E84" s="67">
        <v>0.97892084741626773</v>
      </c>
      <c r="F84" s="67">
        <v>0.9763169534192061</v>
      </c>
      <c r="G84" s="67">
        <v>0.95770159650654829</v>
      </c>
      <c r="H84" s="67">
        <v>0.97235157407849226</v>
      </c>
      <c r="I84" s="67">
        <v>0.95932790970729331</v>
      </c>
      <c r="J84" s="67">
        <v>0.90321585415158945</v>
      </c>
      <c r="K84" s="67">
        <v>0.94222186677217934</v>
      </c>
      <c r="L84" s="67">
        <v>0.92885931533998334</v>
      </c>
      <c r="M84" s="68">
        <v>0.94538097159689283</v>
      </c>
    </row>
    <row r="85" spans="1:13">
      <c r="A85" s="25">
        <v>5</v>
      </c>
      <c r="B85" s="66">
        <v>0.90968959651431813</v>
      </c>
      <c r="C85" s="67">
        <v>0.88890078465795863</v>
      </c>
      <c r="D85" s="67">
        <v>0.88558079959957969</v>
      </c>
      <c r="E85" s="67">
        <v>0.94606008111190121</v>
      </c>
      <c r="F85" s="67">
        <v>0.93935757047677182</v>
      </c>
      <c r="G85" s="67">
        <v>0.90746460993132005</v>
      </c>
      <c r="H85" s="67">
        <v>0.93782144334538253</v>
      </c>
      <c r="I85" s="67">
        <v>0.92246340369413693</v>
      </c>
      <c r="J85" s="67">
        <v>0.85235987512406131</v>
      </c>
      <c r="K85" s="67">
        <v>0.89639950556367165</v>
      </c>
      <c r="L85" s="67">
        <v>0.88385060216539468</v>
      </c>
      <c r="M85" s="68">
        <v>0.90209556671021529</v>
      </c>
    </row>
    <row r="86" spans="1:13">
      <c r="A86" s="25">
        <v>4</v>
      </c>
      <c r="B86" s="66">
        <v>0.85674635609446059</v>
      </c>
      <c r="C86" s="67">
        <v>0.83725937431236064</v>
      </c>
      <c r="D86" s="67">
        <v>0.81436861831543794</v>
      </c>
      <c r="E86" s="67">
        <v>0.90412310543350249</v>
      </c>
      <c r="F86" s="67">
        <v>0.89218679119739686</v>
      </c>
      <c r="G86" s="67">
        <v>0.84401371184296525</v>
      </c>
      <c r="H86" s="67">
        <v>0.89411742238105862</v>
      </c>
      <c r="I86" s="67">
        <v>0.87653385088299096</v>
      </c>
      <c r="J86" s="67">
        <v>0.79122415936130996</v>
      </c>
      <c r="K86" s="67">
        <v>0.8396556900743597</v>
      </c>
      <c r="L86" s="67">
        <v>0.82898493932818618</v>
      </c>
      <c r="M86" s="68">
        <v>0.84844814447697225</v>
      </c>
    </row>
    <row r="87" spans="1:13">
      <c r="A87" s="25">
        <v>3</v>
      </c>
      <c r="B87" s="66">
        <v>0.79333224954287962</v>
      </c>
      <c r="C87" s="67">
        <v>0.77632400528991374</v>
      </c>
      <c r="D87" s="67">
        <v>0.72881988643226947</v>
      </c>
      <c r="E87" s="67">
        <v>0.85310992038107158</v>
      </c>
      <c r="F87" s="67">
        <v>0.8348046155810811</v>
      </c>
      <c r="G87" s="67">
        <v>0.76734890224148389</v>
      </c>
      <c r="H87" s="67">
        <v>0.84123951118552021</v>
      </c>
      <c r="I87" s="67">
        <v>0.82153925127385552</v>
      </c>
      <c r="J87" s="67">
        <v>0.71980870686333542</v>
      </c>
      <c r="K87" s="67">
        <v>0.77199042030424359</v>
      </c>
      <c r="L87" s="67">
        <v>0.76426232682835771</v>
      </c>
      <c r="M87" s="68">
        <v>0.7844387048971635</v>
      </c>
    </row>
    <row r="88" spans="1:13">
      <c r="A88" s="25">
        <v>2</v>
      </c>
      <c r="B88" s="66">
        <v>0.71944727685957499</v>
      </c>
      <c r="C88" s="67">
        <v>0.70609467759061795</v>
      </c>
      <c r="D88" s="67">
        <v>0.6289346039500745</v>
      </c>
      <c r="E88" s="67">
        <v>0.79302052595460848</v>
      </c>
      <c r="F88" s="67">
        <v>0.76721104362782466</v>
      </c>
      <c r="G88" s="67">
        <v>0.67747018112687596</v>
      </c>
      <c r="H88" s="67">
        <v>0.77918770975876772</v>
      </c>
      <c r="I88" s="67">
        <v>0.75747960486673072</v>
      </c>
      <c r="J88" s="67">
        <v>0.63811351763013757</v>
      </c>
      <c r="K88" s="67">
        <v>0.69340369625332321</v>
      </c>
      <c r="L88" s="67">
        <v>0.68968276466590905</v>
      </c>
      <c r="M88" s="68">
        <v>0.71006724797078935</v>
      </c>
    </row>
    <row r="89" spans="1:13">
      <c r="A89" s="25">
        <v>1</v>
      </c>
      <c r="B89" s="69">
        <v>0.63509143804454682</v>
      </c>
      <c r="C89" s="70">
        <v>0.62657139121447325</v>
      </c>
      <c r="D89" s="70">
        <v>0.51471277086885281</v>
      </c>
      <c r="E89" s="70">
        <v>0.72385492215411329</v>
      </c>
      <c r="F89" s="70">
        <v>0.68940607533762743</v>
      </c>
      <c r="G89" s="70">
        <v>0.57437754849914135</v>
      </c>
      <c r="H89" s="70">
        <v>0.70796201810080084</v>
      </c>
      <c r="I89" s="70">
        <v>0.68435491166161655</v>
      </c>
      <c r="J89" s="70">
        <v>0.54613859166171652</v>
      </c>
      <c r="K89" s="70">
        <v>0.60389551792159868</v>
      </c>
      <c r="L89" s="70">
        <v>0.60524625284084055</v>
      </c>
      <c r="M89" s="71">
        <v>0.6253337736978497</v>
      </c>
    </row>
    <row r="90" spans="1:13">
      <c r="B90" s="2"/>
      <c r="C90" s="2"/>
      <c r="D90" s="2"/>
      <c r="E90" s="2"/>
      <c r="F90" s="2"/>
      <c r="G90" s="2"/>
      <c r="H90" s="2"/>
      <c r="I90" s="2"/>
      <c r="J90" s="2"/>
      <c r="K90" s="2"/>
      <c r="L90" s="2"/>
      <c r="M90" s="2"/>
    </row>
    <row r="91" spans="1:13">
      <c r="A91" s="24" t="s">
        <v>49</v>
      </c>
      <c r="B91" s="26">
        <v>4</v>
      </c>
      <c r="C91" s="26">
        <v>5</v>
      </c>
      <c r="D91" s="26">
        <v>6</v>
      </c>
      <c r="E91" s="26">
        <v>7</v>
      </c>
      <c r="F91" s="26">
        <v>8</v>
      </c>
      <c r="G91" s="26">
        <v>9</v>
      </c>
      <c r="H91" s="26">
        <v>10</v>
      </c>
      <c r="I91" s="26">
        <v>11</v>
      </c>
      <c r="J91" s="26">
        <v>12</v>
      </c>
      <c r="K91" s="26">
        <v>1</v>
      </c>
      <c r="L91" s="26">
        <v>2</v>
      </c>
      <c r="M91" s="26">
        <v>3</v>
      </c>
    </row>
    <row r="92" spans="1:13">
      <c r="A92" s="25">
        <v>20</v>
      </c>
      <c r="B92" s="63">
        <v>1</v>
      </c>
      <c r="C92" s="64">
        <v>1</v>
      </c>
      <c r="D92" s="64">
        <v>1</v>
      </c>
      <c r="E92" s="64">
        <v>1</v>
      </c>
      <c r="F92" s="64">
        <v>1</v>
      </c>
      <c r="G92" s="64">
        <v>1</v>
      </c>
      <c r="H92" s="64">
        <v>1</v>
      </c>
      <c r="I92" s="64">
        <v>1</v>
      </c>
      <c r="J92" s="64">
        <v>1</v>
      </c>
      <c r="K92" s="64">
        <v>1</v>
      </c>
      <c r="L92" s="64">
        <v>1</v>
      </c>
      <c r="M92" s="65">
        <v>1</v>
      </c>
    </row>
    <row r="93" spans="1:13">
      <c r="A93" s="25">
        <v>19</v>
      </c>
      <c r="B93" s="66">
        <v>1</v>
      </c>
      <c r="C93" s="67">
        <v>1</v>
      </c>
      <c r="D93" s="67">
        <v>1</v>
      </c>
      <c r="E93" s="67">
        <v>1</v>
      </c>
      <c r="F93" s="67">
        <v>1</v>
      </c>
      <c r="G93" s="67">
        <v>1</v>
      </c>
      <c r="H93" s="67">
        <v>1</v>
      </c>
      <c r="I93" s="67">
        <v>1</v>
      </c>
      <c r="J93" s="67">
        <v>1</v>
      </c>
      <c r="K93" s="67">
        <v>1</v>
      </c>
      <c r="L93" s="67">
        <v>1</v>
      </c>
      <c r="M93" s="68">
        <v>1</v>
      </c>
    </row>
    <row r="94" spans="1:13">
      <c r="A94" s="25">
        <v>18</v>
      </c>
      <c r="B94" s="66">
        <v>1</v>
      </c>
      <c r="C94" s="67">
        <v>1</v>
      </c>
      <c r="D94" s="67">
        <v>1</v>
      </c>
      <c r="E94" s="67">
        <v>1</v>
      </c>
      <c r="F94" s="67">
        <v>1</v>
      </c>
      <c r="G94" s="67">
        <v>1</v>
      </c>
      <c r="H94" s="67">
        <v>1</v>
      </c>
      <c r="I94" s="67">
        <v>1</v>
      </c>
      <c r="J94" s="67">
        <v>1</v>
      </c>
      <c r="K94" s="67">
        <v>1</v>
      </c>
      <c r="L94" s="67">
        <v>1</v>
      </c>
      <c r="M94" s="68">
        <v>1</v>
      </c>
    </row>
    <row r="95" spans="1:13">
      <c r="A95" s="25">
        <v>17</v>
      </c>
      <c r="B95" s="66">
        <v>1</v>
      </c>
      <c r="C95" s="67">
        <v>1</v>
      </c>
      <c r="D95" s="67">
        <v>1</v>
      </c>
      <c r="E95" s="67">
        <v>1</v>
      </c>
      <c r="F95" s="67">
        <v>1</v>
      </c>
      <c r="G95" s="67">
        <v>1</v>
      </c>
      <c r="H95" s="67">
        <v>1</v>
      </c>
      <c r="I95" s="67">
        <v>1</v>
      </c>
      <c r="J95" s="67">
        <v>1</v>
      </c>
      <c r="K95" s="67">
        <v>1</v>
      </c>
      <c r="L95" s="67">
        <v>1</v>
      </c>
      <c r="M95" s="68">
        <v>1</v>
      </c>
    </row>
    <row r="96" spans="1:13">
      <c r="A96" s="25">
        <v>16</v>
      </c>
      <c r="B96" s="66">
        <v>1</v>
      </c>
      <c r="C96" s="67">
        <v>1</v>
      </c>
      <c r="D96" s="67">
        <v>1</v>
      </c>
      <c r="E96" s="67">
        <v>1</v>
      </c>
      <c r="F96" s="67">
        <v>1</v>
      </c>
      <c r="G96" s="67">
        <v>1</v>
      </c>
      <c r="H96" s="67">
        <v>1</v>
      </c>
      <c r="I96" s="67">
        <v>1</v>
      </c>
      <c r="J96" s="67">
        <v>1</v>
      </c>
      <c r="K96" s="67">
        <v>1</v>
      </c>
      <c r="L96" s="67">
        <v>1</v>
      </c>
      <c r="M96" s="68">
        <v>1</v>
      </c>
    </row>
    <row r="97" spans="1:13">
      <c r="A97" s="25">
        <v>15</v>
      </c>
      <c r="B97" s="66">
        <v>1</v>
      </c>
      <c r="C97" s="67">
        <v>1</v>
      </c>
      <c r="D97" s="67">
        <v>1</v>
      </c>
      <c r="E97" s="67">
        <v>1</v>
      </c>
      <c r="F97" s="67">
        <v>1</v>
      </c>
      <c r="G97" s="67">
        <v>1</v>
      </c>
      <c r="H97" s="67">
        <v>1</v>
      </c>
      <c r="I97" s="67">
        <v>1</v>
      </c>
      <c r="J97" s="67">
        <v>1</v>
      </c>
      <c r="K97" s="67">
        <v>1</v>
      </c>
      <c r="L97" s="67">
        <v>1</v>
      </c>
      <c r="M97" s="68">
        <v>1</v>
      </c>
    </row>
    <row r="98" spans="1:13">
      <c r="A98" s="25">
        <v>14</v>
      </c>
      <c r="B98" s="66">
        <v>1</v>
      </c>
      <c r="C98" s="67">
        <v>1</v>
      </c>
      <c r="D98" s="67">
        <v>1</v>
      </c>
      <c r="E98" s="67">
        <v>1</v>
      </c>
      <c r="F98" s="67">
        <v>1</v>
      </c>
      <c r="G98" s="67">
        <v>1</v>
      </c>
      <c r="H98" s="67">
        <v>1</v>
      </c>
      <c r="I98" s="67">
        <v>1</v>
      </c>
      <c r="J98" s="67">
        <v>1</v>
      </c>
      <c r="K98" s="67">
        <v>1</v>
      </c>
      <c r="L98" s="67">
        <v>1</v>
      </c>
      <c r="M98" s="68">
        <v>1</v>
      </c>
    </row>
    <row r="99" spans="1:13">
      <c r="A99" s="25">
        <v>13</v>
      </c>
      <c r="B99" s="66">
        <v>1</v>
      </c>
      <c r="C99" s="67">
        <v>1</v>
      </c>
      <c r="D99" s="67">
        <v>1</v>
      </c>
      <c r="E99" s="67">
        <v>1</v>
      </c>
      <c r="F99" s="67">
        <v>1</v>
      </c>
      <c r="G99" s="67">
        <v>1</v>
      </c>
      <c r="H99" s="67">
        <v>1</v>
      </c>
      <c r="I99" s="67">
        <v>1</v>
      </c>
      <c r="J99" s="67">
        <v>1</v>
      </c>
      <c r="K99" s="67">
        <v>1</v>
      </c>
      <c r="L99" s="67">
        <v>1</v>
      </c>
      <c r="M99" s="68">
        <v>1</v>
      </c>
    </row>
    <row r="100" spans="1:13">
      <c r="A100" s="25">
        <v>12</v>
      </c>
      <c r="B100" s="66">
        <v>1</v>
      </c>
      <c r="C100" s="67">
        <v>1</v>
      </c>
      <c r="D100" s="67">
        <v>1</v>
      </c>
      <c r="E100" s="67">
        <v>1</v>
      </c>
      <c r="F100" s="67">
        <v>1</v>
      </c>
      <c r="G100" s="67">
        <v>1</v>
      </c>
      <c r="H100" s="67">
        <v>1</v>
      </c>
      <c r="I100" s="67">
        <v>1</v>
      </c>
      <c r="J100" s="67">
        <v>1</v>
      </c>
      <c r="K100" s="67">
        <v>1</v>
      </c>
      <c r="L100" s="67">
        <v>1</v>
      </c>
      <c r="M100" s="68">
        <v>1</v>
      </c>
    </row>
    <row r="101" spans="1:13">
      <c r="A101" s="25">
        <v>11</v>
      </c>
      <c r="B101" s="66">
        <v>1</v>
      </c>
      <c r="C101" s="67">
        <v>1</v>
      </c>
      <c r="D101" s="67">
        <v>1</v>
      </c>
      <c r="E101" s="67">
        <v>1</v>
      </c>
      <c r="F101" s="67">
        <v>1</v>
      </c>
      <c r="G101" s="67">
        <v>1</v>
      </c>
      <c r="H101" s="67">
        <v>1</v>
      </c>
      <c r="I101" s="67">
        <v>1</v>
      </c>
      <c r="J101" s="67">
        <v>1</v>
      </c>
      <c r="K101" s="67">
        <v>1</v>
      </c>
      <c r="L101" s="67">
        <v>1</v>
      </c>
      <c r="M101" s="68">
        <v>1</v>
      </c>
    </row>
    <row r="102" spans="1:13">
      <c r="A102" s="25">
        <v>10</v>
      </c>
      <c r="B102" s="66">
        <v>1</v>
      </c>
      <c r="C102" s="67">
        <v>1</v>
      </c>
      <c r="D102" s="67">
        <v>1</v>
      </c>
      <c r="E102" s="67">
        <v>1</v>
      </c>
      <c r="F102" s="67">
        <v>1</v>
      </c>
      <c r="G102" s="67">
        <v>1</v>
      </c>
      <c r="H102" s="67">
        <v>1</v>
      </c>
      <c r="I102" s="67">
        <v>1</v>
      </c>
      <c r="J102" s="67">
        <v>1</v>
      </c>
      <c r="K102" s="67">
        <v>1</v>
      </c>
      <c r="L102" s="67">
        <v>1</v>
      </c>
      <c r="M102" s="68">
        <v>1</v>
      </c>
    </row>
    <row r="103" spans="1:13">
      <c r="A103" s="25">
        <v>9</v>
      </c>
      <c r="B103" s="66">
        <v>1</v>
      </c>
      <c r="C103" s="67">
        <v>0.99887579571261331</v>
      </c>
      <c r="D103" s="67">
        <v>1</v>
      </c>
      <c r="E103" s="67">
        <v>1</v>
      </c>
      <c r="F103" s="67">
        <v>1</v>
      </c>
      <c r="G103" s="67">
        <v>1</v>
      </c>
      <c r="H103" s="67">
        <v>1</v>
      </c>
      <c r="I103" s="67">
        <v>1</v>
      </c>
      <c r="J103" s="67">
        <v>0.99256764993361213</v>
      </c>
      <c r="K103" s="67">
        <v>1</v>
      </c>
      <c r="L103" s="67">
        <v>1</v>
      </c>
      <c r="M103" s="68">
        <v>1</v>
      </c>
    </row>
    <row r="104" spans="1:13">
      <c r="A104" s="25">
        <v>8</v>
      </c>
      <c r="B104" s="66">
        <v>1</v>
      </c>
      <c r="C104" s="67">
        <v>0.98531890100144404</v>
      </c>
      <c r="D104" s="67">
        <v>1</v>
      </c>
      <c r="E104" s="67">
        <v>1</v>
      </c>
      <c r="F104" s="67">
        <v>1</v>
      </c>
      <c r="G104" s="67">
        <v>1</v>
      </c>
      <c r="H104" s="67">
        <v>1</v>
      </c>
      <c r="I104" s="67">
        <v>1</v>
      </c>
      <c r="J104" s="67">
        <v>0.97308987076195574</v>
      </c>
      <c r="K104" s="67">
        <v>0.9938647327798974</v>
      </c>
      <c r="L104" s="67">
        <v>0.98887326303037659</v>
      </c>
      <c r="M104" s="68">
        <v>0.99364983913608029</v>
      </c>
    </row>
    <row r="105" spans="1:13">
      <c r="A105" s="25">
        <v>7</v>
      </c>
      <c r="B105" s="66">
        <v>0.98498600077987697</v>
      </c>
      <c r="C105" s="67">
        <v>0.96436265579617542</v>
      </c>
      <c r="D105" s="67">
        <v>0.98086738943752616</v>
      </c>
      <c r="E105" s="67">
        <v>1</v>
      </c>
      <c r="F105" s="67">
        <v>1</v>
      </c>
      <c r="G105" s="67">
        <v>0.99475665151381643</v>
      </c>
      <c r="H105" s="67">
        <v>0.99754484782505282</v>
      </c>
      <c r="I105" s="67">
        <v>0.9862556316882285</v>
      </c>
      <c r="J105" s="67">
        <v>0.94436309055004919</v>
      </c>
      <c r="K105" s="67">
        <v>0.97276855871333312</v>
      </c>
      <c r="L105" s="67">
        <v>0.96455598385567198</v>
      </c>
      <c r="M105" s="68">
        <v>0.97570885447643052</v>
      </c>
    </row>
    <row r="106" spans="1:13">
      <c r="A106" s="25">
        <v>6</v>
      </c>
      <c r="B106" s="66">
        <v>0.9530329081054344</v>
      </c>
      <c r="C106" s="67">
        <v>0.93600706009680734</v>
      </c>
      <c r="D106" s="67">
        <v>0.94128981768969178</v>
      </c>
      <c r="E106" s="67">
        <v>0.97775022176801862</v>
      </c>
      <c r="F106" s="67">
        <v>0.97374510524848379</v>
      </c>
      <c r="G106" s="67">
        <v>0.95715367325372935</v>
      </c>
      <c r="H106" s="67">
        <v>0.97393194116377191</v>
      </c>
      <c r="I106" s="67">
        <v>0.96177416470818855</v>
      </c>
      <c r="J106" s="67">
        <v>0.90638730929789224</v>
      </c>
      <c r="K106" s="67">
        <v>0.94269551522426043</v>
      </c>
      <c r="L106" s="67">
        <v>0.9309940938399448</v>
      </c>
      <c r="M106" s="68">
        <v>0.95055171357598034</v>
      </c>
    </row>
    <row r="107" spans="1:13">
      <c r="A107" s="25">
        <v>5</v>
      </c>
      <c r="B107" s="66">
        <v>0.91063269628865218</v>
      </c>
      <c r="C107" s="67">
        <v>0.90025211390334015</v>
      </c>
      <c r="D107" s="67">
        <v>0.88891329959280418</v>
      </c>
      <c r="E107" s="67">
        <v>0.94251377570625139</v>
      </c>
      <c r="F107" s="67">
        <v>0.93757426961795542</v>
      </c>
      <c r="G107" s="67">
        <v>0.90613466830435252</v>
      </c>
      <c r="H107" s="67">
        <v>0.94181745874478895</v>
      </c>
      <c r="I107" s="67">
        <v>0.92954355649108766</v>
      </c>
      <c r="J107" s="67">
        <v>0.85916252700548501</v>
      </c>
      <c r="K107" s="67">
        <v>0.90364560231267921</v>
      </c>
      <c r="L107" s="67">
        <v>0.88818759298319505</v>
      </c>
      <c r="M107" s="68">
        <v>0.91817841643472975</v>
      </c>
    </row>
    <row r="108" spans="1:13">
      <c r="A108" s="25">
        <v>4</v>
      </c>
      <c r="B108" s="66">
        <v>0.85778536532952998</v>
      </c>
      <c r="C108" s="67">
        <v>0.85709781721577338</v>
      </c>
      <c r="D108" s="67">
        <v>0.82373783514686361</v>
      </c>
      <c r="E108" s="67">
        <v>0.89749110880398431</v>
      </c>
      <c r="F108" s="67">
        <v>0.89162562258010736</v>
      </c>
      <c r="G108" s="67">
        <v>0.8416996366656857</v>
      </c>
      <c r="H108" s="67">
        <v>0.90120140056810372</v>
      </c>
      <c r="I108" s="67">
        <v>0.88956380703692572</v>
      </c>
      <c r="J108" s="67">
        <v>0.80268874367282761</v>
      </c>
      <c r="K108" s="67">
        <v>0.85561881997858946</v>
      </c>
      <c r="L108" s="67">
        <v>0.83613648128542284</v>
      </c>
      <c r="M108" s="68">
        <v>0.87858896305267864</v>
      </c>
    </row>
    <row r="109" spans="1:13">
      <c r="A109" s="25">
        <v>3</v>
      </c>
      <c r="B109" s="66">
        <v>0.79449091522806803</v>
      </c>
      <c r="C109" s="67">
        <v>0.80654417003410728</v>
      </c>
      <c r="D109" s="67">
        <v>0.74576342435186993</v>
      </c>
      <c r="E109" s="67">
        <v>0.84268222106121748</v>
      </c>
      <c r="F109" s="67">
        <v>0.83589916413493959</v>
      </c>
      <c r="G109" s="67">
        <v>0.76384857833772912</v>
      </c>
      <c r="H109" s="67">
        <v>0.85208376663371632</v>
      </c>
      <c r="I109" s="67">
        <v>0.84183491634570284</v>
      </c>
      <c r="J109" s="67">
        <v>0.73696595929992004</v>
      </c>
      <c r="K109" s="67">
        <v>0.7986151682219913</v>
      </c>
      <c r="L109" s="67">
        <v>0.77484075874662794</v>
      </c>
      <c r="M109" s="68">
        <v>0.83178335342982723</v>
      </c>
    </row>
    <row r="110" spans="1:13">
      <c r="A110" s="25">
        <v>2</v>
      </c>
      <c r="B110" s="66">
        <v>0.72074934598426621</v>
      </c>
      <c r="C110" s="67">
        <v>0.74859117235834183</v>
      </c>
      <c r="D110" s="67">
        <v>0.65499006720782305</v>
      </c>
      <c r="E110" s="67">
        <v>0.77808711247795082</v>
      </c>
      <c r="F110" s="67">
        <v>0.770394894282452</v>
      </c>
      <c r="G110" s="67">
        <v>0.67258149332048267</v>
      </c>
      <c r="H110" s="67">
        <v>0.79446455694162676</v>
      </c>
      <c r="I110" s="67">
        <v>0.78635688441741891</v>
      </c>
      <c r="J110" s="67">
        <v>0.66199417388676218</v>
      </c>
      <c r="K110" s="67">
        <v>0.73263464704288461</v>
      </c>
      <c r="L110" s="67">
        <v>0.70430042536681059</v>
      </c>
      <c r="M110" s="68">
        <v>0.77776158756617542</v>
      </c>
    </row>
    <row r="111" spans="1:13">
      <c r="A111" s="25">
        <v>1</v>
      </c>
      <c r="B111" s="69">
        <v>0.63656065759812464</v>
      </c>
      <c r="C111" s="70">
        <v>0.68323882418847703</v>
      </c>
      <c r="D111" s="70">
        <v>0.55141776371472295</v>
      </c>
      <c r="E111" s="70">
        <v>0.7037057830541843</v>
      </c>
      <c r="F111" s="70">
        <v>0.69511281302264472</v>
      </c>
      <c r="G111" s="70">
        <v>0.56789838161394635</v>
      </c>
      <c r="H111" s="70">
        <v>0.72834377149183505</v>
      </c>
      <c r="I111" s="70">
        <v>0.72312971125207381</v>
      </c>
      <c r="J111" s="70">
        <v>0.57777338743335405</v>
      </c>
      <c r="K111" s="70">
        <v>0.65767725644126951</v>
      </c>
      <c r="L111" s="70">
        <v>0.62451548114597077</v>
      </c>
      <c r="M111" s="71">
        <v>0.71652366546172308</v>
      </c>
    </row>
    <row r="112" spans="1:13">
      <c r="B112" s="2"/>
      <c r="C112" s="2"/>
      <c r="D112" s="2"/>
      <c r="E112" s="2"/>
      <c r="F112" s="2"/>
      <c r="G112" s="2"/>
      <c r="H112" s="2"/>
      <c r="I112" s="2"/>
      <c r="J112" s="2"/>
      <c r="K112" s="2"/>
      <c r="L112" s="2"/>
      <c r="M112" s="2"/>
    </row>
    <row r="113" spans="1:13">
      <c r="A113" s="24" t="s">
        <v>50</v>
      </c>
      <c r="B113" s="26">
        <v>4</v>
      </c>
      <c r="C113" s="26">
        <v>5</v>
      </c>
      <c r="D113" s="26">
        <v>6</v>
      </c>
      <c r="E113" s="26">
        <v>7</v>
      </c>
      <c r="F113" s="26">
        <v>8</v>
      </c>
      <c r="G113" s="26">
        <v>9</v>
      </c>
      <c r="H113" s="26">
        <v>10</v>
      </c>
      <c r="I113" s="26">
        <v>11</v>
      </c>
      <c r="J113" s="26">
        <v>12</v>
      </c>
      <c r="K113" s="26">
        <v>1</v>
      </c>
      <c r="L113" s="26">
        <v>2</v>
      </c>
      <c r="M113" s="26">
        <v>3</v>
      </c>
    </row>
    <row r="114" spans="1:13">
      <c r="A114" s="25">
        <v>20</v>
      </c>
      <c r="B114" s="63">
        <v>1</v>
      </c>
      <c r="C114" s="64">
        <v>1</v>
      </c>
      <c r="D114" s="64">
        <v>1</v>
      </c>
      <c r="E114" s="64">
        <v>1</v>
      </c>
      <c r="F114" s="64">
        <v>1</v>
      </c>
      <c r="G114" s="64">
        <v>1</v>
      </c>
      <c r="H114" s="64">
        <v>1</v>
      </c>
      <c r="I114" s="64">
        <v>1</v>
      </c>
      <c r="J114" s="64">
        <v>1</v>
      </c>
      <c r="K114" s="64">
        <v>1</v>
      </c>
      <c r="L114" s="64">
        <v>1</v>
      </c>
      <c r="M114" s="65">
        <v>1</v>
      </c>
    </row>
    <row r="115" spans="1:13">
      <c r="A115" s="25">
        <v>19</v>
      </c>
      <c r="B115" s="66">
        <v>1</v>
      </c>
      <c r="C115" s="67">
        <v>1</v>
      </c>
      <c r="D115" s="67">
        <v>1</v>
      </c>
      <c r="E115" s="67">
        <v>1</v>
      </c>
      <c r="F115" s="67">
        <v>1</v>
      </c>
      <c r="G115" s="67">
        <v>1</v>
      </c>
      <c r="H115" s="67">
        <v>1</v>
      </c>
      <c r="I115" s="67">
        <v>1</v>
      </c>
      <c r="J115" s="67">
        <v>1</v>
      </c>
      <c r="K115" s="67">
        <v>1</v>
      </c>
      <c r="L115" s="67">
        <v>1</v>
      </c>
      <c r="M115" s="68">
        <v>1</v>
      </c>
    </row>
    <row r="116" spans="1:13">
      <c r="A116" s="25">
        <v>18</v>
      </c>
      <c r="B116" s="66">
        <v>1</v>
      </c>
      <c r="C116" s="67">
        <v>1</v>
      </c>
      <c r="D116" s="67">
        <v>1</v>
      </c>
      <c r="E116" s="67">
        <v>1</v>
      </c>
      <c r="F116" s="67">
        <v>1</v>
      </c>
      <c r="G116" s="67">
        <v>1</v>
      </c>
      <c r="H116" s="67">
        <v>1</v>
      </c>
      <c r="I116" s="67">
        <v>1</v>
      </c>
      <c r="J116" s="67">
        <v>1</v>
      </c>
      <c r="K116" s="67">
        <v>1</v>
      </c>
      <c r="L116" s="67">
        <v>1</v>
      </c>
      <c r="M116" s="68">
        <v>1</v>
      </c>
    </row>
    <row r="117" spans="1:13">
      <c r="A117" s="25">
        <v>17</v>
      </c>
      <c r="B117" s="66">
        <v>1</v>
      </c>
      <c r="C117" s="67">
        <v>1</v>
      </c>
      <c r="D117" s="67">
        <v>1</v>
      </c>
      <c r="E117" s="67">
        <v>1</v>
      </c>
      <c r="F117" s="67">
        <v>1</v>
      </c>
      <c r="G117" s="67">
        <v>1</v>
      </c>
      <c r="H117" s="67">
        <v>1</v>
      </c>
      <c r="I117" s="67">
        <v>1</v>
      </c>
      <c r="J117" s="67">
        <v>1</v>
      </c>
      <c r="K117" s="67">
        <v>1</v>
      </c>
      <c r="L117" s="67">
        <v>1</v>
      </c>
      <c r="M117" s="68">
        <v>1</v>
      </c>
    </row>
    <row r="118" spans="1:13">
      <c r="A118" s="25">
        <v>16</v>
      </c>
      <c r="B118" s="66">
        <v>1</v>
      </c>
      <c r="C118" s="67">
        <v>1</v>
      </c>
      <c r="D118" s="67">
        <v>1</v>
      </c>
      <c r="E118" s="67">
        <v>1</v>
      </c>
      <c r="F118" s="67">
        <v>1</v>
      </c>
      <c r="G118" s="67">
        <v>1</v>
      </c>
      <c r="H118" s="67">
        <v>1</v>
      </c>
      <c r="I118" s="67">
        <v>1</v>
      </c>
      <c r="J118" s="67">
        <v>1</v>
      </c>
      <c r="K118" s="67">
        <v>1</v>
      </c>
      <c r="L118" s="67">
        <v>1</v>
      </c>
      <c r="M118" s="68">
        <v>1</v>
      </c>
    </row>
    <row r="119" spans="1:13">
      <c r="A119" s="25">
        <v>15</v>
      </c>
      <c r="B119" s="66">
        <v>1</v>
      </c>
      <c r="C119" s="67">
        <v>1</v>
      </c>
      <c r="D119" s="67">
        <v>1</v>
      </c>
      <c r="E119" s="67">
        <v>1</v>
      </c>
      <c r="F119" s="67">
        <v>1</v>
      </c>
      <c r="G119" s="67">
        <v>1</v>
      </c>
      <c r="H119" s="67">
        <v>1</v>
      </c>
      <c r="I119" s="67">
        <v>1</v>
      </c>
      <c r="J119" s="67">
        <v>1</v>
      </c>
      <c r="K119" s="67">
        <v>1</v>
      </c>
      <c r="L119" s="67">
        <v>1</v>
      </c>
      <c r="M119" s="68">
        <v>1</v>
      </c>
    </row>
    <row r="120" spans="1:13">
      <c r="A120" s="25">
        <v>14</v>
      </c>
      <c r="B120" s="66">
        <v>1</v>
      </c>
      <c r="C120" s="67">
        <v>1</v>
      </c>
      <c r="D120" s="67">
        <v>1</v>
      </c>
      <c r="E120" s="67">
        <v>1</v>
      </c>
      <c r="F120" s="67">
        <v>1</v>
      </c>
      <c r="G120" s="67">
        <v>1</v>
      </c>
      <c r="H120" s="67">
        <v>1</v>
      </c>
      <c r="I120" s="67">
        <v>1</v>
      </c>
      <c r="J120" s="67">
        <v>1</v>
      </c>
      <c r="K120" s="67">
        <v>1</v>
      </c>
      <c r="L120" s="67">
        <v>1</v>
      </c>
      <c r="M120" s="68">
        <v>1</v>
      </c>
    </row>
    <row r="121" spans="1:13">
      <c r="A121" s="25">
        <v>13</v>
      </c>
      <c r="B121" s="66">
        <v>1</v>
      </c>
      <c r="C121" s="67">
        <v>1</v>
      </c>
      <c r="D121" s="67">
        <v>1</v>
      </c>
      <c r="E121" s="67">
        <v>1</v>
      </c>
      <c r="F121" s="67">
        <v>1</v>
      </c>
      <c r="G121" s="67">
        <v>1</v>
      </c>
      <c r="H121" s="67">
        <v>1</v>
      </c>
      <c r="I121" s="67">
        <v>1</v>
      </c>
      <c r="J121" s="67">
        <v>1</v>
      </c>
      <c r="K121" s="67">
        <v>1</v>
      </c>
      <c r="L121" s="67">
        <v>1</v>
      </c>
      <c r="M121" s="68">
        <v>1</v>
      </c>
    </row>
    <row r="122" spans="1:13">
      <c r="A122" s="25">
        <v>12</v>
      </c>
      <c r="B122" s="66">
        <v>1</v>
      </c>
      <c r="C122" s="67">
        <v>1</v>
      </c>
      <c r="D122" s="67">
        <v>1</v>
      </c>
      <c r="E122" s="67">
        <v>1</v>
      </c>
      <c r="F122" s="67">
        <v>1</v>
      </c>
      <c r="G122" s="67">
        <v>1</v>
      </c>
      <c r="H122" s="67">
        <v>1</v>
      </c>
      <c r="I122" s="67">
        <v>1</v>
      </c>
      <c r="J122" s="67">
        <v>1</v>
      </c>
      <c r="K122" s="67">
        <v>1</v>
      </c>
      <c r="L122" s="67">
        <v>1</v>
      </c>
      <c r="M122" s="68">
        <v>1</v>
      </c>
    </row>
    <row r="123" spans="1:13">
      <c r="A123" s="25">
        <v>11</v>
      </c>
      <c r="B123" s="66">
        <v>1</v>
      </c>
      <c r="C123" s="67">
        <v>1</v>
      </c>
      <c r="D123" s="67">
        <v>1</v>
      </c>
      <c r="E123" s="67">
        <v>1</v>
      </c>
      <c r="F123" s="67">
        <v>1</v>
      </c>
      <c r="G123" s="67">
        <v>1</v>
      </c>
      <c r="H123" s="67">
        <v>1</v>
      </c>
      <c r="I123" s="67">
        <v>1</v>
      </c>
      <c r="J123" s="67">
        <v>1</v>
      </c>
      <c r="K123" s="67">
        <v>1</v>
      </c>
      <c r="L123" s="67">
        <v>1</v>
      </c>
      <c r="M123" s="68">
        <v>1</v>
      </c>
    </row>
    <row r="124" spans="1:13">
      <c r="A124" s="25">
        <v>10</v>
      </c>
      <c r="B124" s="66">
        <v>1</v>
      </c>
      <c r="C124" s="67">
        <v>1</v>
      </c>
      <c r="D124" s="67">
        <v>1</v>
      </c>
      <c r="E124" s="67">
        <v>1</v>
      </c>
      <c r="F124" s="67">
        <v>1</v>
      </c>
      <c r="G124" s="67">
        <v>1</v>
      </c>
      <c r="H124" s="67">
        <v>1</v>
      </c>
      <c r="I124" s="67">
        <v>1</v>
      </c>
      <c r="J124" s="67">
        <v>1</v>
      </c>
      <c r="K124" s="67">
        <v>1</v>
      </c>
      <c r="L124" s="67">
        <v>1</v>
      </c>
      <c r="M124" s="68">
        <v>1</v>
      </c>
    </row>
    <row r="125" spans="1:13">
      <c r="A125" s="25">
        <v>9</v>
      </c>
      <c r="B125" s="66">
        <v>1</v>
      </c>
      <c r="C125" s="67">
        <v>1</v>
      </c>
      <c r="D125" s="67">
        <v>1</v>
      </c>
      <c r="E125" s="67">
        <v>1</v>
      </c>
      <c r="F125" s="67">
        <v>1</v>
      </c>
      <c r="G125" s="67">
        <v>1</v>
      </c>
      <c r="H125" s="67">
        <v>1</v>
      </c>
      <c r="I125" s="67">
        <v>1</v>
      </c>
      <c r="J125" s="67">
        <v>0.9952594551820495</v>
      </c>
      <c r="K125" s="67">
        <v>1</v>
      </c>
      <c r="L125" s="67">
        <v>1</v>
      </c>
      <c r="M125" s="68">
        <v>1</v>
      </c>
    </row>
    <row r="126" spans="1:13">
      <c r="A126" s="25">
        <v>8</v>
      </c>
      <c r="B126" s="66">
        <v>1</v>
      </c>
      <c r="C126" s="67">
        <v>0.98878565474973867</v>
      </c>
      <c r="D126" s="67">
        <v>1</v>
      </c>
      <c r="E126" s="67">
        <v>1</v>
      </c>
      <c r="F126" s="67">
        <v>1</v>
      </c>
      <c r="G126" s="67">
        <v>1</v>
      </c>
      <c r="H126" s="67">
        <v>1</v>
      </c>
      <c r="I126" s="67">
        <v>1</v>
      </c>
      <c r="J126" s="67">
        <v>0.97447813721124499</v>
      </c>
      <c r="K126" s="67">
        <v>1</v>
      </c>
      <c r="L126" s="67">
        <v>0.99050178937162714</v>
      </c>
      <c r="M126" s="68">
        <v>1</v>
      </c>
    </row>
    <row r="127" spans="1:13">
      <c r="A127" s="25">
        <v>7</v>
      </c>
      <c r="B127" s="66">
        <v>0.98536970419576009</v>
      </c>
      <c r="C127" s="67">
        <v>0.9647749026184842</v>
      </c>
      <c r="D127" s="67">
        <v>0.98601634506155877</v>
      </c>
      <c r="E127" s="67">
        <v>1</v>
      </c>
      <c r="F127" s="67">
        <v>1</v>
      </c>
      <c r="G127" s="67">
        <v>0.99553838823476259</v>
      </c>
      <c r="H127" s="67">
        <v>0.99863315297862099</v>
      </c>
      <c r="I127" s="67">
        <v>0.98770586269897986</v>
      </c>
      <c r="J127" s="67">
        <v>0.94287517097743656</v>
      </c>
      <c r="K127" s="67">
        <v>0.97517501175833243</v>
      </c>
      <c r="L127" s="67">
        <v>0.96460294639363053</v>
      </c>
      <c r="M127" s="68">
        <v>0.97834689592392809</v>
      </c>
    </row>
    <row r="128" spans="1:13">
      <c r="A128" s="25">
        <v>6</v>
      </c>
      <c r="B128" s="66">
        <v>0.95276452831587766</v>
      </c>
      <c r="C128" s="67">
        <v>0.93128239829257109</v>
      </c>
      <c r="D128" s="67">
        <v>0.94085391637221472</v>
      </c>
      <c r="E128" s="67">
        <v>0.9784194665869107</v>
      </c>
      <c r="F128" s="67">
        <v>0.97599166534893755</v>
      </c>
      <c r="G128" s="67">
        <v>0.95685037029338216</v>
      </c>
      <c r="H128" s="67">
        <v>0.97174633938948896</v>
      </c>
      <c r="I128" s="67">
        <v>0.95932501870823206</v>
      </c>
      <c r="J128" s="67">
        <v>0.900450556480624</v>
      </c>
      <c r="K128" s="67">
        <v>0.9372605387800621</v>
      </c>
      <c r="L128" s="67">
        <v>0.92845729747889183</v>
      </c>
      <c r="M128" s="68">
        <v>0.94456989694451243</v>
      </c>
    </row>
    <row r="129" spans="1:13">
      <c r="A129" s="25">
        <v>5</v>
      </c>
      <c r="B129" s="66">
        <v>0.90943159795528228</v>
      </c>
      <c r="C129" s="67">
        <v>0.88830814177199957</v>
      </c>
      <c r="D129" s="67">
        <v>0.88028902441410262</v>
      </c>
      <c r="E129" s="67">
        <v>0.94396052039078837</v>
      </c>
      <c r="F129" s="67">
        <v>0.93726143346142987</v>
      </c>
      <c r="G129" s="67">
        <v>0.90425115542557322</v>
      </c>
      <c r="H129" s="67">
        <v>0.93501759605081403</v>
      </c>
      <c r="I129" s="67">
        <v>0.92160392332141572</v>
      </c>
      <c r="J129" s="67">
        <v>0.84720429372080752</v>
      </c>
      <c r="K129" s="67">
        <v>0.88753801413737121</v>
      </c>
      <c r="L129" s="67">
        <v>0.88206484262741114</v>
      </c>
      <c r="M129" s="68">
        <v>0.90012465648773299</v>
      </c>
    </row>
    <row r="130" spans="1:13">
      <c r="A130" s="25">
        <v>4</v>
      </c>
      <c r="B130" s="66">
        <v>0.85537091311397395</v>
      </c>
      <c r="C130" s="67">
        <v>0.83585213305676942</v>
      </c>
      <c r="D130" s="67">
        <v>0.80432166918722237</v>
      </c>
      <c r="E130" s="67">
        <v>0.89994538808893032</v>
      </c>
      <c r="F130" s="67">
        <v>0.8877734476949386</v>
      </c>
      <c r="G130" s="67">
        <v>0.83774074363133566</v>
      </c>
      <c r="H130" s="67">
        <v>0.88844692296259609</v>
      </c>
      <c r="I130" s="67">
        <v>0.87454257653853085</v>
      </c>
      <c r="J130" s="67">
        <v>0.78313638269798713</v>
      </c>
      <c r="K130" s="67">
        <v>0.82600743783025932</v>
      </c>
      <c r="L130" s="67">
        <v>0.82542558183918846</v>
      </c>
      <c r="M130" s="68">
        <v>0.84501117455358943</v>
      </c>
    </row>
    <row r="131" spans="1:13">
      <c r="A131" s="25">
        <v>3</v>
      </c>
      <c r="B131" s="66">
        <v>0.79058247379195268</v>
      </c>
      <c r="C131" s="67">
        <v>0.77391437214688075</v>
      </c>
      <c r="D131" s="67">
        <v>0.71295185069157385</v>
      </c>
      <c r="E131" s="67">
        <v>0.84637406968133655</v>
      </c>
      <c r="F131" s="67">
        <v>0.82752770804946385</v>
      </c>
      <c r="G131" s="67">
        <v>0.7573191349106696</v>
      </c>
      <c r="H131" s="67">
        <v>0.83203432012483525</v>
      </c>
      <c r="I131" s="67">
        <v>0.81814097835957744</v>
      </c>
      <c r="J131" s="67">
        <v>0.70824682341216272</v>
      </c>
      <c r="K131" s="67">
        <v>0.75266880985872686</v>
      </c>
      <c r="L131" s="67">
        <v>0.75853951511422357</v>
      </c>
      <c r="M131" s="68">
        <v>0.77922945114208197</v>
      </c>
    </row>
    <row r="132" spans="1:13">
      <c r="A132" s="25">
        <v>2</v>
      </c>
      <c r="B132" s="66">
        <v>0.71506627998921857</v>
      </c>
      <c r="C132" s="67">
        <v>0.70249485904233355</v>
      </c>
      <c r="D132" s="67">
        <v>0.6061795689271573</v>
      </c>
      <c r="E132" s="67">
        <v>0.78324656516800695</v>
      </c>
      <c r="F132" s="67">
        <v>0.75652421452500573</v>
      </c>
      <c r="G132" s="67">
        <v>0.6629863292635747</v>
      </c>
      <c r="H132" s="67">
        <v>0.76577978753753162</v>
      </c>
      <c r="I132" s="67">
        <v>0.7523991287845555</v>
      </c>
      <c r="J132" s="67">
        <v>0.62253561586333428</v>
      </c>
      <c r="K132" s="67">
        <v>0.66752213022277351</v>
      </c>
      <c r="L132" s="67">
        <v>0.6814066424525167</v>
      </c>
      <c r="M132" s="68">
        <v>0.70277948625321052</v>
      </c>
    </row>
    <row r="133" spans="1:13">
      <c r="A133" s="25">
        <v>1</v>
      </c>
      <c r="B133" s="69">
        <v>0.62882233170577151</v>
      </c>
      <c r="C133" s="70">
        <v>0.62159359374312784</v>
      </c>
      <c r="D133" s="70">
        <v>0.48400482389397259</v>
      </c>
      <c r="E133" s="70">
        <v>0.71056287454894174</v>
      </c>
      <c r="F133" s="70">
        <v>0.67476296712156414</v>
      </c>
      <c r="G133" s="70">
        <v>0.5547423266900513</v>
      </c>
      <c r="H133" s="70">
        <v>0.68968332520068498</v>
      </c>
      <c r="I133" s="70">
        <v>0.67731702781346514</v>
      </c>
      <c r="J133" s="70">
        <v>0.52600276005150193</v>
      </c>
      <c r="K133" s="70">
        <v>0.57056739892239938</v>
      </c>
      <c r="L133" s="70">
        <v>0.59402696385406784</v>
      </c>
      <c r="M133" s="71">
        <v>0.61566127988697505</v>
      </c>
    </row>
    <row r="134" spans="1:13">
      <c r="B134" s="2"/>
      <c r="C134" s="2"/>
      <c r="D134" s="2"/>
      <c r="E134" s="2"/>
      <c r="F134" s="2"/>
      <c r="G134" s="2"/>
      <c r="H134" s="2"/>
      <c r="I134" s="2"/>
      <c r="J134" s="2"/>
      <c r="K134" s="2"/>
      <c r="L134" s="2"/>
      <c r="M134" s="2"/>
    </row>
    <row r="135" spans="1:13">
      <c r="A135" s="24" t="s">
        <v>51</v>
      </c>
      <c r="B135" s="26">
        <v>4</v>
      </c>
      <c r="C135" s="26">
        <v>5</v>
      </c>
      <c r="D135" s="26">
        <v>6</v>
      </c>
      <c r="E135" s="26">
        <v>7</v>
      </c>
      <c r="F135" s="26">
        <v>8</v>
      </c>
      <c r="G135" s="26">
        <v>9</v>
      </c>
      <c r="H135" s="26">
        <v>10</v>
      </c>
      <c r="I135" s="26">
        <v>11</v>
      </c>
      <c r="J135" s="26">
        <v>12</v>
      </c>
      <c r="K135" s="26">
        <v>1</v>
      </c>
      <c r="L135" s="26">
        <v>2</v>
      </c>
      <c r="M135" s="26">
        <v>3</v>
      </c>
    </row>
    <row r="136" spans="1:13">
      <c r="A136" s="25">
        <v>20</v>
      </c>
      <c r="B136" s="63">
        <v>1</v>
      </c>
      <c r="C136" s="64">
        <v>1</v>
      </c>
      <c r="D136" s="64">
        <v>1</v>
      </c>
      <c r="E136" s="64">
        <v>1</v>
      </c>
      <c r="F136" s="64">
        <v>1</v>
      </c>
      <c r="G136" s="64">
        <v>1</v>
      </c>
      <c r="H136" s="64">
        <v>1</v>
      </c>
      <c r="I136" s="64">
        <v>1</v>
      </c>
      <c r="J136" s="64">
        <v>1</v>
      </c>
      <c r="K136" s="64">
        <v>1</v>
      </c>
      <c r="L136" s="64">
        <v>1</v>
      </c>
      <c r="M136" s="65">
        <v>1</v>
      </c>
    </row>
    <row r="137" spans="1:13">
      <c r="A137" s="25">
        <v>19</v>
      </c>
      <c r="B137" s="66">
        <v>1</v>
      </c>
      <c r="C137" s="67">
        <v>1</v>
      </c>
      <c r="D137" s="67">
        <v>1</v>
      </c>
      <c r="E137" s="67">
        <v>1</v>
      </c>
      <c r="F137" s="67">
        <v>1</v>
      </c>
      <c r="G137" s="67">
        <v>1</v>
      </c>
      <c r="H137" s="67">
        <v>1</v>
      </c>
      <c r="I137" s="67">
        <v>1</v>
      </c>
      <c r="J137" s="67">
        <v>1</v>
      </c>
      <c r="K137" s="67">
        <v>1</v>
      </c>
      <c r="L137" s="67">
        <v>1</v>
      </c>
      <c r="M137" s="68">
        <v>1</v>
      </c>
    </row>
    <row r="138" spans="1:13">
      <c r="A138" s="25">
        <v>18</v>
      </c>
      <c r="B138" s="66">
        <v>1</v>
      </c>
      <c r="C138" s="67">
        <v>1</v>
      </c>
      <c r="D138" s="67">
        <v>1</v>
      </c>
      <c r="E138" s="67">
        <v>1</v>
      </c>
      <c r="F138" s="67">
        <v>1</v>
      </c>
      <c r="G138" s="67">
        <v>1</v>
      </c>
      <c r="H138" s="67">
        <v>1</v>
      </c>
      <c r="I138" s="67">
        <v>1</v>
      </c>
      <c r="J138" s="67">
        <v>1</v>
      </c>
      <c r="K138" s="67">
        <v>1</v>
      </c>
      <c r="L138" s="67">
        <v>1</v>
      </c>
      <c r="M138" s="68">
        <v>1</v>
      </c>
    </row>
    <row r="139" spans="1:13">
      <c r="A139" s="25">
        <v>17</v>
      </c>
      <c r="B139" s="66">
        <v>1</v>
      </c>
      <c r="C139" s="67">
        <v>1</v>
      </c>
      <c r="D139" s="67">
        <v>1</v>
      </c>
      <c r="E139" s="67">
        <v>1</v>
      </c>
      <c r="F139" s="67">
        <v>1</v>
      </c>
      <c r="G139" s="67">
        <v>1</v>
      </c>
      <c r="H139" s="67">
        <v>1</v>
      </c>
      <c r="I139" s="67">
        <v>1</v>
      </c>
      <c r="J139" s="67">
        <v>1</v>
      </c>
      <c r="K139" s="67">
        <v>1</v>
      </c>
      <c r="L139" s="67">
        <v>1</v>
      </c>
      <c r="M139" s="68">
        <v>1</v>
      </c>
    </row>
    <row r="140" spans="1:13">
      <c r="A140" s="25">
        <v>16</v>
      </c>
      <c r="B140" s="66">
        <v>1</v>
      </c>
      <c r="C140" s="67">
        <v>1</v>
      </c>
      <c r="D140" s="67">
        <v>1</v>
      </c>
      <c r="E140" s="67">
        <v>1</v>
      </c>
      <c r="F140" s="67">
        <v>1</v>
      </c>
      <c r="G140" s="67">
        <v>1</v>
      </c>
      <c r="H140" s="67">
        <v>1</v>
      </c>
      <c r="I140" s="67">
        <v>1</v>
      </c>
      <c r="J140" s="67">
        <v>1</v>
      </c>
      <c r="K140" s="67">
        <v>1</v>
      </c>
      <c r="L140" s="67">
        <v>1</v>
      </c>
      <c r="M140" s="68">
        <v>1</v>
      </c>
    </row>
    <row r="141" spans="1:13">
      <c r="A141" s="25">
        <v>15</v>
      </c>
      <c r="B141" s="66">
        <v>1</v>
      </c>
      <c r="C141" s="67">
        <v>1</v>
      </c>
      <c r="D141" s="67">
        <v>1</v>
      </c>
      <c r="E141" s="67">
        <v>1</v>
      </c>
      <c r="F141" s="67">
        <v>1</v>
      </c>
      <c r="G141" s="67">
        <v>1</v>
      </c>
      <c r="H141" s="67">
        <v>1</v>
      </c>
      <c r="I141" s="67">
        <v>1</v>
      </c>
      <c r="J141" s="67">
        <v>1</v>
      </c>
      <c r="K141" s="67">
        <v>1</v>
      </c>
      <c r="L141" s="67">
        <v>1</v>
      </c>
      <c r="M141" s="68">
        <v>1</v>
      </c>
    </row>
    <row r="142" spans="1:13">
      <c r="A142" s="25">
        <v>14</v>
      </c>
      <c r="B142" s="66">
        <v>1</v>
      </c>
      <c r="C142" s="67">
        <v>1</v>
      </c>
      <c r="D142" s="67">
        <v>1</v>
      </c>
      <c r="E142" s="67">
        <v>1</v>
      </c>
      <c r="F142" s="67">
        <v>1</v>
      </c>
      <c r="G142" s="67">
        <v>1</v>
      </c>
      <c r="H142" s="67">
        <v>1</v>
      </c>
      <c r="I142" s="67">
        <v>1</v>
      </c>
      <c r="J142" s="67">
        <v>1</v>
      </c>
      <c r="K142" s="67">
        <v>1</v>
      </c>
      <c r="L142" s="67">
        <v>1</v>
      </c>
      <c r="M142" s="68">
        <v>1</v>
      </c>
    </row>
    <row r="143" spans="1:13">
      <c r="A143" s="25">
        <v>13</v>
      </c>
      <c r="B143" s="66">
        <v>1</v>
      </c>
      <c r="C143" s="67">
        <v>1</v>
      </c>
      <c r="D143" s="67">
        <v>1</v>
      </c>
      <c r="E143" s="67">
        <v>1</v>
      </c>
      <c r="F143" s="67">
        <v>1</v>
      </c>
      <c r="G143" s="67">
        <v>1</v>
      </c>
      <c r="H143" s="67">
        <v>1</v>
      </c>
      <c r="I143" s="67">
        <v>1</v>
      </c>
      <c r="J143" s="67">
        <v>1</v>
      </c>
      <c r="K143" s="67">
        <v>1</v>
      </c>
      <c r="L143" s="67">
        <v>1</v>
      </c>
      <c r="M143" s="68">
        <v>1</v>
      </c>
    </row>
    <row r="144" spans="1:13">
      <c r="A144" s="25">
        <v>12</v>
      </c>
      <c r="B144" s="66">
        <v>1</v>
      </c>
      <c r="C144" s="67">
        <v>1</v>
      </c>
      <c r="D144" s="67">
        <v>1</v>
      </c>
      <c r="E144" s="67">
        <v>1</v>
      </c>
      <c r="F144" s="67">
        <v>1</v>
      </c>
      <c r="G144" s="67">
        <v>1</v>
      </c>
      <c r="H144" s="67">
        <v>1</v>
      </c>
      <c r="I144" s="67">
        <v>1</v>
      </c>
      <c r="J144" s="67">
        <v>1</v>
      </c>
      <c r="K144" s="67">
        <v>1</v>
      </c>
      <c r="L144" s="67">
        <v>1</v>
      </c>
      <c r="M144" s="68">
        <v>1</v>
      </c>
    </row>
    <row r="145" spans="1:13">
      <c r="A145" s="25">
        <v>11</v>
      </c>
      <c r="B145" s="66">
        <v>1</v>
      </c>
      <c r="C145" s="67">
        <v>1</v>
      </c>
      <c r="D145" s="67">
        <v>1</v>
      </c>
      <c r="E145" s="67">
        <v>1</v>
      </c>
      <c r="F145" s="67">
        <v>1</v>
      </c>
      <c r="G145" s="67">
        <v>1</v>
      </c>
      <c r="H145" s="67">
        <v>1</v>
      </c>
      <c r="I145" s="67">
        <v>1</v>
      </c>
      <c r="J145" s="67">
        <v>1</v>
      </c>
      <c r="K145" s="67">
        <v>1</v>
      </c>
      <c r="L145" s="67">
        <v>1</v>
      </c>
      <c r="M145" s="68">
        <v>1</v>
      </c>
    </row>
    <row r="146" spans="1:13">
      <c r="A146" s="25">
        <v>10</v>
      </c>
      <c r="B146" s="66">
        <v>1</v>
      </c>
      <c r="C146" s="67">
        <v>1</v>
      </c>
      <c r="D146" s="67">
        <v>1</v>
      </c>
      <c r="E146" s="67">
        <v>1</v>
      </c>
      <c r="F146" s="67">
        <v>1</v>
      </c>
      <c r="G146" s="67">
        <v>1</v>
      </c>
      <c r="H146" s="67">
        <v>1</v>
      </c>
      <c r="I146" s="67">
        <v>1</v>
      </c>
      <c r="J146" s="67">
        <v>1</v>
      </c>
      <c r="K146" s="67">
        <v>1</v>
      </c>
      <c r="L146" s="67">
        <v>1</v>
      </c>
      <c r="M146" s="68">
        <v>1</v>
      </c>
    </row>
    <row r="147" spans="1:13">
      <c r="A147" s="25">
        <v>9</v>
      </c>
      <c r="B147" s="66">
        <v>1</v>
      </c>
      <c r="C147" s="67">
        <v>0.99601975109091723</v>
      </c>
      <c r="D147" s="67">
        <v>1</v>
      </c>
      <c r="E147" s="67">
        <v>1</v>
      </c>
      <c r="F147" s="67">
        <v>1</v>
      </c>
      <c r="G147" s="67">
        <v>1</v>
      </c>
      <c r="H147" s="67">
        <v>1</v>
      </c>
      <c r="I147" s="67">
        <v>1</v>
      </c>
      <c r="J147" s="67">
        <v>0.99217758929174171</v>
      </c>
      <c r="K147" s="67">
        <v>1</v>
      </c>
      <c r="L147" s="67">
        <v>1</v>
      </c>
      <c r="M147" s="68">
        <v>1</v>
      </c>
    </row>
    <row r="148" spans="1:13">
      <c r="A148" s="25">
        <v>8</v>
      </c>
      <c r="B148" s="66">
        <v>1</v>
      </c>
      <c r="C148" s="67">
        <v>0.98222829547294532</v>
      </c>
      <c r="D148" s="67">
        <v>1</v>
      </c>
      <c r="E148" s="67">
        <v>1</v>
      </c>
      <c r="F148" s="67">
        <v>1</v>
      </c>
      <c r="G148" s="67">
        <v>1</v>
      </c>
      <c r="H148" s="67">
        <v>1</v>
      </c>
      <c r="I148" s="67">
        <v>1</v>
      </c>
      <c r="J148" s="67">
        <v>0.97296497437545804</v>
      </c>
      <c r="K148" s="67">
        <v>0.99702963089417307</v>
      </c>
      <c r="L148" s="67">
        <v>0.98678425550308457</v>
      </c>
      <c r="M148" s="68">
        <v>0.99938632357531554</v>
      </c>
    </row>
    <row r="149" spans="1:13">
      <c r="A149" s="25">
        <v>7</v>
      </c>
      <c r="B149" s="66">
        <v>0.985619324263457</v>
      </c>
      <c r="C149" s="67">
        <v>0.96098189264438716</v>
      </c>
      <c r="D149" s="67">
        <v>0.98452331332293186</v>
      </c>
      <c r="E149" s="67">
        <v>1</v>
      </c>
      <c r="F149" s="67">
        <v>1</v>
      </c>
      <c r="G149" s="67">
        <v>0.99348730323405365</v>
      </c>
      <c r="H149" s="67">
        <v>0.99618819170476858</v>
      </c>
      <c r="I149" s="67">
        <v>0.9864610586201662</v>
      </c>
      <c r="J149" s="67">
        <v>0.94455617023604499</v>
      </c>
      <c r="K149" s="67">
        <v>0.9755738686203157</v>
      </c>
      <c r="L149" s="67">
        <v>0.9630997534598551</v>
      </c>
      <c r="M149" s="68">
        <v>0.97889807010208274</v>
      </c>
    </row>
    <row r="150" spans="1:13">
      <c r="A150" s="25">
        <v>6</v>
      </c>
      <c r="B150" s="66">
        <v>0.95347226321002743</v>
      </c>
      <c r="C150" s="67">
        <v>0.93228054260524296</v>
      </c>
      <c r="D150" s="67">
        <v>0.94733297508804026</v>
      </c>
      <c r="E150" s="67">
        <v>0.97984518779494445</v>
      </c>
      <c r="F150" s="67">
        <v>0.97829581349406758</v>
      </c>
      <c r="G150" s="67">
        <v>0.96111570365270271</v>
      </c>
      <c r="H150" s="67">
        <v>0.97295941779958162</v>
      </c>
      <c r="I150" s="67">
        <v>0.96116873966375405</v>
      </c>
      <c r="J150" s="67">
        <v>0.9069511768735028</v>
      </c>
      <c r="K150" s="67">
        <v>0.94492958873276089</v>
      </c>
      <c r="L150" s="67">
        <v>0.93069833888789666</v>
      </c>
      <c r="M150" s="68">
        <v>0.9492971674730285</v>
      </c>
    </row>
    <row r="151" spans="1:13">
      <c r="A151" s="25">
        <v>5</v>
      </c>
      <c r="B151" s="66">
        <v>0.91077243117363493</v>
      </c>
      <c r="C151" s="67">
        <v>0.89612424535551249</v>
      </c>
      <c r="D151" s="67">
        <v>0.89785815482191667</v>
      </c>
      <c r="E151" s="67">
        <v>0.95006396854030561</v>
      </c>
      <c r="F151" s="67">
        <v>0.9461091715940082</v>
      </c>
      <c r="G151" s="67">
        <v>0.91736431868732971</v>
      </c>
      <c r="H151" s="67">
        <v>0.94144134709771432</v>
      </c>
      <c r="I151" s="67">
        <v>0.92780668311781156</v>
      </c>
      <c r="J151" s="67">
        <v>0.86014999428783145</v>
      </c>
      <c r="K151" s="67">
        <v>0.90509679123150877</v>
      </c>
      <c r="L151" s="67">
        <v>0.88958001178720914</v>
      </c>
      <c r="M151" s="68">
        <v>0.91058361568815316</v>
      </c>
    </row>
    <row r="152" spans="1:13">
      <c r="A152" s="25">
        <v>4</v>
      </c>
      <c r="B152" s="66">
        <v>0.85751982815427974</v>
      </c>
      <c r="C152" s="67">
        <v>0.85251300089519588</v>
      </c>
      <c r="D152" s="67">
        <v>0.83609885252456084</v>
      </c>
      <c r="E152" s="67">
        <v>0.91212918710184621</v>
      </c>
      <c r="F152" s="67">
        <v>0.90510515435879468</v>
      </c>
      <c r="G152" s="67">
        <v>0.86223314833793441</v>
      </c>
      <c r="H152" s="67">
        <v>0.90163397959916658</v>
      </c>
      <c r="I152" s="67">
        <v>0.88637488898233885</v>
      </c>
      <c r="J152" s="67">
        <v>0.80415262247903085</v>
      </c>
      <c r="K152" s="67">
        <v>0.85607547611655921</v>
      </c>
      <c r="L152" s="67">
        <v>0.83974477215779264</v>
      </c>
      <c r="M152" s="68">
        <v>0.86275741474745649</v>
      </c>
    </row>
    <row r="153" spans="1:13">
      <c r="A153" s="25">
        <v>3</v>
      </c>
      <c r="B153" s="66">
        <v>0.79371445415196185</v>
      </c>
      <c r="C153" s="67">
        <v>0.80144680922429312</v>
      </c>
      <c r="D153" s="67">
        <v>0.76205506819597291</v>
      </c>
      <c r="E153" s="67">
        <v>0.86604084347956622</v>
      </c>
      <c r="F153" s="67">
        <v>0.85528376178842724</v>
      </c>
      <c r="G153" s="67">
        <v>0.79572219260451704</v>
      </c>
      <c r="H153" s="67">
        <v>0.8535373153039385</v>
      </c>
      <c r="I153" s="67">
        <v>0.83687335725733569</v>
      </c>
      <c r="J153" s="67">
        <v>0.738959061447101</v>
      </c>
      <c r="K153" s="67">
        <v>0.7978656433879121</v>
      </c>
      <c r="L153" s="67">
        <v>0.78119261999964729</v>
      </c>
      <c r="M153" s="68">
        <v>0.80581856465093848</v>
      </c>
    </row>
    <row r="154" spans="1:13">
      <c r="A154" s="25">
        <v>2</v>
      </c>
      <c r="B154" s="66">
        <v>0.71935630916668103</v>
      </c>
      <c r="C154" s="67">
        <v>0.7429256703428041</v>
      </c>
      <c r="D154" s="67">
        <v>0.67572680183615286</v>
      </c>
      <c r="E154" s="67">
        <v>0.81179893767346567</v>
      </c>
      <c r="F154" s="67">
        <v>0.79664499388290577</v>
      </c>
      <c r="G154" s="67">
        <v>0.71783145148707739</v>
      </c>
      <c r="H154" s="67">
        <v>0.79715135421203009</v>
      </c>
      <c r="I154" s="67">
        <v>0.7793020879428022</v>
      </c>
      <c r="J154" s="67">
        <v>0.66456931119204199</v>
      </c>
      <c r="K154" s="67">
        <v>0.73046729304556768</v>
      </c>
      <c r="L154" s="67">
        <v>0.71392355531277274</v>
      </c>
      <c r="M154" s="68">
        <v>0.73976706539859927</v>
      </c>
    </row>
    <row r="155" spans="1:13">
      <c r="A155" s="25">
        <v>1</v>
      </c>
      <c r="B155" s="69">
        <v>0.6344453931984374</v>
      </c>
      <c r="C155" s="70">
        <v>0.67694958425072893</v>
      </c>
      <c r="D155" s="70">
        <v>0.57711405344510069</v>
      </c>
      <c r="E155" s="70">
        <v>0.74940346968354443</v>
      </c>
      <c r="F155" s="70">
        <v>0.72918885064223027</v>
      </c>
      <c r="G155" s="70">
        <v>0.62856092498561567</v>
      </c>
      <c r="H155" s="70">
        <v>0.73247609632344124</v>
      </c>
      <c r="I155" s="70">
        <v>0.71366108103873849</v>
      </c>
      <c r="J155" s="70">
        <v>0.58098337171385372</v>
      </c>
      <c r="K155" s="70">
        <v>0.65388042508952582</v>
      </c>
      <c r="L155" s="70">
        <v>0.63793757809716933</v>
      </c>
      <c r="M155" s="71">
        <v>0.66460291699043872</v>
      </c>
    </row>
    <row r="156" spans="1:13">
      <c r="B156" s="2"/>
      <c r="C156" s="2"/>
      <c r="D156" s="2"/>
      <c r="E156" s="2"/>
      <c r="F156" s="2"/>
      <c r="G156" s="2"/>
      <c r="H156" s="2"/>
      <c r="I156" s="2"/>
      <c r="J156" s="2"/>
      <c r="K156" s="2"/>
      <c r="L156" s="2"/>
      <c r="M156" s="2"/>
    </row>
    <row r="157" spans="1:13">
      <c r="A157" s="24" t="s">
        <v>52</v>
      </c>
      <c r="B157" s="26">
        <v>4</v>
      </c>
      <c r="C157" s="26">
        <v>5</v>
      </c>
      <c r="D157" s="26">
        <v>6</v>
      </c>
      <c r="E157" s="26">
        <v>7</v>
      </c>
      <c r="F157" s="26">
        <v>8</v>
      </c>
      <c r="G157" s="26">
        <v>9</v>
      </c>
      <c r="H157" s="26">
        <v>10</v>
      </c>
      <c r="I157" s="26">
        <v>11</v>
      </c>
      <c r="J157" s="26">
        <v>12</v>
      </c>
      <c r="K157" s="26">
        <v>1</v>
      </c>
      <c r="L157" s="26">
        <v>2</v>
      </c>
      <c r="M157" s="26">
        <v>3</v>
      </c>
    </row>
    <row r="158" spans="1:13">
      <c r="A158" s="25">
        <v>20</v>
      </c>
      <c r="B158" s="63">
        <v>1</v>
      </c>
      <c r="C158" s="64">
        <v>1</v>
      </c>
      <c r="D158" s="64">
        <v>1</v>
      </c>
      <c r="E158" s="64">
        <v>1</v>
      </c>
      <c r="F158" s="64">
        <v>1</v>
      </c>
      <c r="G158" s="64">
        <v>1</v>
      </c>
      <c r="H158" s="64">
        <v>1</v>
      </c>
      <c r="I158" s="64">
        <v>1</v>
      </c>
      <c r="J158" s="64">
        <v>1</v>
      </c>
      <c r="K158" s="64">
        <v>1</v>
      </c>
      <c r="L158" s="64">
        <v>1</v>
      </c>
      <c r="M158" s="65">
        <v>1</v>
      </c>
    </row>
    <row r="159" spans="1:13">
      <c r="A159" s="25">
        <v>19</v>
      </c>
      <c r="B159" s="66">
        <v>1</v>
      </c>
      <c r="C159" s="67">
        <v>1</v>
      </c>
      <c r="D159" s="67">
        <v>1</v>
      </c>
      <c r="E159" s="67">
        <v>1</v>
      </c>
      <c r="F159" s="67">
        <v>1</v>
      </c>
      <c r="G159" s="67">
        <v>1</v>
      </c>
      <c r="H159" s="67">
        <v>1</v>
      </c>
      <c r="I159" s="67">
        <v>1</v>
      </c>
      <c r="J159" s="67">
        <v>1</v>
      </c>
      <c r="K159" s="67">
        <v>1</v>
      </c>
      <c r="L159" s="67">
        <v>1</v>
      </c>
      <c r="M159" s="68">
        <v>1</v>
      </c>
    </row>
    <row r="160" spans="1:13">
      <c r="A160" s="25">
        <v>18</v>
      </c>
      <c r="B160" s="66">
        <v>1</v>
      </c>
      <c r="C160" s="67">
        <v>1</v>
      </c>
      <c r="D160" s="67">
        <v>1</v>
      </c>
      <c r="E160" s="67">
        <v>1</v>
      </c>
      <c r="F160" s="67">
        <v>1</v>
      </c>
      <c r="G160" s="67">
        <v>1</v>
      </c>
      <c r="H160" s="67">
        <v>1</v>
      </c>
      <c r="I160" s="67">
        <v>1</v>
      </c>
      <c r="J160" s="67">
        <v>1</v>
      </c>
      <c r="K160" s="67">
        <v>1</v>
      </c>
      <c r="L160" s="67">
        <v>1</v>
      </c>
      <c r="M160" s="68">
        <v>1</v>
      </c>
    </row>
    <row r="161" spans="1:13">
      <c r="A161" s="25">
        <v>17</v>
      </c>
      <c r="B161" s="66">
        <v>1</v>
      </c>
      <c r="C161" s="67">
        <v>1</v>
      </c>
      <c r="D161" s="67">
        <v>1</v>
      </c>
      <c r="E161" s="67">
        <v>1</v>
      </c>
      <c r="F161" s="67">
        <v>1</v>
      </c>
      <c r="G161" s="67">
        <v>1</v>
      </c>
      <c r="H161" s="67">
        <v>1</v>
      </c>
      <c r="I161" s="67">
        <v>1</v>
      </c>
      <c r="J161" s="67">
        <v>1</v>
      </c>
      <c r="K161" s="67">
        <v>1</v>
      </c>
      <c r="L161" s="67">
        <v>1</v>
      </c>
      <c r="M161" s="68">
        <v>1</v>
      </c>
    </row>
    <row r="162" spans="1:13">
      <c r="A162" s="25">
        <v>16</v>
      </c>
      <c r="B162" s="66">
        <v>1</v>
      </c>
      <c r="C162" s="67">
        <v>1</v>
      </c>
      <c r="D162" s="67">
        <v>1</v>
      </c>
      <c r="E162" s="67">
        <v>1</v>
      </c>
      <c r="F162" s="67">
        <v>1</v>
      </c>
      <c r="G162" s="67">
        <v>1</v>
      </c>
      <c r="H162" s="67">
        <v>1</v>
      </c>
      <c r="I162" s="67">
        <v>1</v>
      </c>
      <c r="J162" s="67">
        <v>1</v>
      </c>
      <c r="K162" s="67">
        <v>1</v>
      </c>
      <c r="L162" s="67">
        <v>1</v>
      </c>
      <c r="M162" s="68">
        <v>1</v>
      </c>
    </row>
    <row r="163" spans="1:13">
      <c r="A163" s="25">
        <v>15</v>
      </c>
      <c r="B163" s="66">
        <v>1</v>
      </c>
      <c r="C163" s="67">
        <v>1</v>
      </c>
      <c r="D163" s="67">
        <v>1</v>
      </c>
      <c r="E163" s="67">
        <v>1</v>
      </c>
      <c r="F163" s="67">
        <v>1</v>
      </c>
      <c r="G163" s="67">
        <v>1</v>
      </c>
      <c r="H163" s="67">
        <v>1</v>
      </c>
      <c r="I163" s="67">
        <v>1</v>
      </c>
      <c r="J163" s="67">
        <v>1</v>
      </c>
      <c r="K163" s="67">
        <v>1</v>
      </c>
      <c r="L163" s="67">
        <v>1</v>
      </c>
      <c r="M163" s="68">
        <v>1</v>
      </c>
    </row>
    <row r="164" spans="1:13">
      <c r="A164" s="25">
        <v>14</v>
      </c>
      <c r="B164" s="66">
        <v>1</v>
      </c>
      <c r="C164" s="67">
        <v>1</v>
      </c>
      <c r="D164" s="67">
        <v>1</v>
      </c>
      <c r="E164" s="67">
        <v>1</v>
      </c>
      <c r="F164" s="67">
        <v>1</v>
      </c>
      <c r="G164" s="67">
        <v>1</v>
      </c>
      <c r="H164" s="67">
        <v>1</v>
      </c>
      <c r="I164" s="67">
        <v>1</v>
      </c>
      <c r="J164" s="67">
        <v>1</v>
      </c>
      <c r="K164" s="67">
        <v>1</v>
      </c>
      <c r="L164" s="67">
        <v>1</v>
      </c>
      <c r="M164" s="68">
        <v>1</v>
      </c>
    </row>
    <row r="165" spans="1:13">
      <c r="A165" s="25">
        <v>13</v>
      </c>
      <c r="B165" s="66">
        <v>1</v>
      </c>
      <c r="C165" s="67">
        <v>1</v>
      </c>
      <c r="D165" s="67">
        <v>1</v>
      </c>
      <c r="E165" s="67">
        <v>1</v>
      </c>
      <c r="F165" s="67">
        <v>1</v>
      </c>
      <c r="G165" s="67">
        <v>1</v>
      </c>
      <c r="H165" s="67">
        <v>1</v>
      </c>
      <c r="I165" s="67">
        <v>1</v>
      </c>
      <c r="J165" s="67">
        <v>1</v>
      </c>
      <c r="K165" s="67">
        <v>1</v>
      </c>
      <c r="L165" s="67">
        <v>1</v>
      </c>
      <c r="M165" s="68">
        <v>1</v>
      </c>
    </row>
    <row r="166" spans="1:13">
      <c r="A166" s="25">
        <v>12</v>
      </c>
      <c r="B166" s="66">
        <v>1</v>
      </c>
      <c r="C166" s="67">
        <v>1</v>
      </c>
      <c r="D166" s="67">
        <v>1</v>
      </c>
      <c r="E166" s="67">
        <v>1</v>
      </c>
      <c r="F166" s="67">
        <v>1</v>
      </c>
      <c r="G166" s="67">
        <v>1</v>
      </c>
      <c r="H166" s="67">
        <v>1</v>
      </c>
      <c r="I166" s="67">
        <v>1</v>
      </c>
      <c r="J166" s="67">
        <v>1</v>
      </c>
      <c r="K166" s="67">
        <v>1</v>
      </c>
      <c r="L166" s="67">
        <v>1</v>
      </c>
      <c r="M166" s="68">
        <v>1</v>
      </c>
    </row>
    <row r="167" spans="1:13">
      <c r="A167" s="25">
        <v>11</v>
      </c>
      <c r="B167" s="66">
        <v>1</v>
      </c>
      <c r="C167" s="67">
        <v>1</v>
      </c>
      <c r="D167" s="67">
        <v>1</v>
      </c>
      <c r="E167" s="67">
        <v>1</v>
      </c>
      <c r="F167" s="67">
        <v>1</v>
      </c>
      <c r="G167" s="67">
        <v>1</v>
      </c>
      <c r="H167" s="67">
        <v>1</v>
      </c>
      <c r="I167" s="67">
        <v>1</v>
      </c>
      <c r="J167" s="67">
        <v>1</v>
      </c>
      <c r="K167" s="67">
        <v>1</v>
      </c>
      <c r="L167" s="67">
        <v>1</v>
      </c>
      <c r="M167" s="68">
        <v>1</v>
      </c>
    </row>
    <row r="168" spans="1:13">
      <c r="A168" s="25">
        <v>10</v>
      </c>
      <c r="B168" s="66">
        <v>1</v>
      </c>
      <c r="C168" s="67">
        <v>1</v>
      </c>
      <c r="D168" s="67">
        <v>1</v>
      </c>
      <c r="E168" s="67">
        <v>1</v>
      </c>
      <c r="F168" s="67">
        <v>1</v>
      </c>
      <c r="G168" s="67">
        <v>1</v>
      </c>
      <c r="H168" s="67">
        <v>1</v>
      </c>
      <c r="I168" s="67">
        <v>1</v>
      </c>
      <c r="J168" s="67">
        <v>1</v>
      </c>
      <c r="K168" s="67">
        <v>1</v>
      </c>
      <c r="L168" s="67">
        <v>1</v>
      </c>
      <c r="M168" s="68">
        <v>1</v>
      </c>
    </row>
    <row r="169" spans="1:13">
      <c r="A169" s="25">
        <v>9</v>
      </c>
      <c r="B169" s="66">
        <v>1</v>
      </c>
      <c r="C169" s="67">
        <v>0.99668111628658651</v>
      </c>
      <c r="D169" s="67">
        <v>1</v>
      </c>
      <c r="E169" s="67">
        <v>1</v>
      </c>
      <c r="F169" s="67">
        <v>1</v>
      </c>
      <c r="G169" s="67">
        <v>1</v>
      </c>
      <c r="H169" s="67">
        <v>1</v>
      </c>
      <c r="I169" s="67">
        <v>1</v>
      </c>
      <c r="J169" s="67">
        <v>0.99031970007252579</v>
      </c>
      <c r="K169" s="67">
        <v>1</v>
      </c>
      <c r="L169" s="67">
        <v>0.99802797615890637</v>
      </c>
      <c r="M169" s="68">
        <v>1</v>
      </c>
    </row>
    <row r="170" spans="1:13">
      <c r="A170" s="25">
        <v>8</v>
      </c>
      <c r="B170" s="66">
        <v>1</v>
      </c>
      <c r="C170" s="67">
        <v>0.98261267546784437</v>
      </c>
      <c r="D170" s="67">
        <v>1</v>
      </c>
      <c r="E170" s="67">
        <v>1</v>
      </c>
      <c r="F170" s="67">
        <v>1</v>
      </c>
      <c r="G170" s="67">
        <v>1</v>
      </c>
      <c r="H170" s="67">
        <v>1</v>
      </c>
      <c r="I170" s="67">
        <v>1</v>
      </c>
      <c r="J170" s="67">
        <v>0.97136826467979465</v>
      </c>
      <c r="K170" s="67">
        <v>0.99575324415549793</v>
      </c>
      <c r="L170" s="67">
        <v>0.98333256322613227</v>
      </c>
      <c r="M170" s="68">
        <v>0.99811138143615041</v>
      </c>
    </row>
    <row r="171" spans="1:13">
      <c r="A171" s="25">
        <v>7</v>
      </c>
      <c r="B171" s="66">
        <v>0.9820912239400772</v>
      </c>
      <c r="C171" s="67">
        <v>0.96117177179514002</v>
      </c>
      <c r="D171" s="67">
        <v>0.98336100387976155</v>
      </c>
      <c r="E171" s="67">
        <v>1</v>
      </c>
      <c r="F171" s="67">
        <v>0.99750525571732518</v>
      </c>
      <c r="G171" s="67">
        <v>0.99331612743397379</v>
      </c>
      <c r="H171" s="67">
        <v>0.99646314739211306</v>
      </c>
      <c r="I171" s="67">
        <v>0.98411968436514063</v>
      </c>
      <c r="J171" s="67">
        <v>0.94382903779318261</v>
      </c>
      <c r="K171" s="67">
        <v>0.97524020690855195</v>
      </c>
      <c r="L171" s="67">
        <v>0.96048321901909106</v>
      </c>
      <c r="M171" s="68">
        <v>0.97805561698344812</v>
      </c>
    </row>
    <row r="172" spans="1:13">
      <c r="A172" s="25">
        <v>6</v>
      </c>
      <c r="B172" s="66">
        <v>0.9502290849336491</v>
      </c>
      <c r="C172" s="67">
        <v>0.93235840526847336</v>
      </c>
      <c r="D172" s="67">
        <v>0.94883335810375036</v>
      </c>
      <c r="E172" s="67">
        <v>0.98013149634871677</v>
      </c>
      <c r="F172" s="67">
        <v>0.97688196924986148</v>
      </c>
      <c r="G172" s="67">
        <v>0.96256690010435952</v>
      </c>
      <c r="H172" s="67">
        <v>0.97364121674252058</v>
      </c>
      <c r="I172" s="67">
        <v>0.95786138111962005</v>
      </c>
      <c r="J172" s="67">
        <v>0.90770201941268958</v>
      </c>
      <c r="K172" s="67">
        <v>0.94610953009517562</v>
      </c>
      <c r="L172" s="67">
        <v>0.92947994353778252</v>
      </c>
      <c r="M172" s="68">
        <v>0.94923444858348704</v>
      </c>
    </row>
    <row r="173" spans="1:13">
      <c r="A173" s="25">
        <v>5</v>
      </c>
      <c r="B173" s="66">
        <v>0.90793345976651052</v>
      </c>
      <c r="C173" s="67">
        <v>0.8961725758878446</v>
      </c>
      <c r="D173" s="67">
        <v>0.90310665693353331</v>
      </c>
      <c r="E173" s="67">
        <v>0.95124173403285195</v>
      </c>
      <c r="F173" s="67">
        <v>0.94861292911317296</v>
      </c>
      <c r="G173" s="67">
        <v>0.92108508674988387</v>
      </c>
      <c r="H173" s="67">
        <v>0.94270772607931519</v>
      </c>
      <c r="I173" s="67">
        <v>0.92340191079855616</v>
      </c>
      <c r="J173" s="67">
        <v>0.86298720953831576</v>
      </c>
      <c r="K173" s="67">
        <v>0.90836121371536893</v>
      </c>
      <c r="L173" s="67">
        <v>0.89032273678220675</v>
      </c>
      <c r="M173" s="68">
        <v>0.91164787623626709</v>
      </c>
    </row>
    <row r="174" spans="1:13">
      <c r="A174" s="25">
        <v>4</v>
      </c>
      <c r="B174" s="66">
        <v>0.85520434843866178</v>
      </c>
      <c r="C174" s="67">
        <v>0.85261428365325376</v>
      </c>
      <c r="D174" s="67">
        <v>0.84618090036911031</v>
      </c>
      <c r="E174" s="67">
        <v>0.91445744756005332</v>
      </c>
      <c r="F174" s="67">
        <v>0.91269813530725974</v>
      </c>
      <c r="G174" s="67">
        <v>0.86887068737054651</v>
      </c>
      <c r="H174" s="67">
        <v>0.90366267540249712</v>
      </c>
      <c r="I174" s="67">
        <v>0.88074127340194885</v>
      </c>
      <c r="J174" s="67">
        <v>0.80968460817006094</v>
      </c>
      <c r="K174" s="67">
        <v>0.86199525776913188</v>
      </c>
      <c r="L174" s="67">
        <v>0.84301159875236387</v>
      </c>
      <c r="M174" s="68">
        <v>0.86529589994178824</v>
      </c>
    </row>
    <row r="175" spans="1:13">
      <c r="A175" s="25">
        <v>3</v>
      </c>
      <c r="B175" s="66">
        <v>0.79204175095010254</v>
      </c>
      <c r="C175" s="67">
        <v>0.8016835285647006</v>
      </c>
      <c r="D175" s="67">
        <v>0.77805608841048168</v>
      </c>
      <c r="E175" s="67">
        <v>0.86977863693032087</v>
      </c>
      <c r="F175" s="67">
        <v>0.86913758783212169</v>
      </c>
      <c r="G175" s="67">
        <v>0.80592370196634788</v>
      </c>
      <c r="H175" s="67">
        <v>0.85650606471206636</v>
      </c>
      <c r="I175" s="67">
        <v>0.82987946892979836</v>
      </c>
      <c r="J175" s="67">
        <v>0.74779421530792523</v>
      </c>
      <c r="K175" s="67">
        <v>0.80701166225646448</v>
      </c>
      <c r="L175" s="67">
        <v>0.78754652944825376</v>
      </c>
      <c r="M175" s="68">
        <v>0.8101785197000505</v>
      </c>
    </row>
    <row r="176" spans="1:13">
      <c r="A176" s="25">
        <v>2</v>
      </c>
      <c r="B176" s="66">
        <v>0.71844566730083281</v>
      </c>
      <c r="C176" s="67">
        <v>0.74338031062218535</v>
      </c>
      <c r="D176" s="67">
        <v>0.69873222105764721</v>
      </c>
      <c r="E176" s="67">
        <v>0.81720530214365461</v>
      </c>
      <c r="F176" s="67">
        <v>0.81793128668775905</v>
      </c>
      <c r="G176" s="67">
        <v>0.73224413053728754</v>
      </c>
      <c r="H176" s="67">
        <v>0.8012378940080227</v>
      </c>
      <c r="I176" s="67">
        <v>0.77081649738210434</v>
      </c>
      <c r="J176" s="67">
        <v>0.67731603095190862</v>
      </c>
      <c r="K176" s="67">
        <v>0.74341042717736672</v>
      </c>
      <c r="L176" s="67">
        <v>0.72392752886987632</v>
      </c>
      <c r="M176" s="68">
        <v>0.74629573551105399</v>
      </c>
    </row>
    <row r="177" spans="1:13">
      <c r="A177" s="25">
        <v>1</v>
      </c>
      <c r="B177" s="69">
        <v>0.63441609749085281</v>
      </c>
      <c r="C177" s="70">
        <v>0.67770462982570789</v>
      </c>
      <c r="D177" s="70">
        <v>0.60820929831060699</v>
      </c>
      <c r="E177" s="70">
        <v>0.75673744320005454</v>
      </c>
      <c r="F177" s="70">
        <v>0.7590792318741717</v>
      </c>
      <c r="G177" s="70">
        <v>0.64783197308336582</v>
      </c>
      <c r="H177" s="70">
        <v>0.73785816329036624</v>
      </c>
      <c r="I177" s="70">
        <v>0.70355235875886712</v>
      </c>
      <c r="J177" s="70">
        <v>0.59825005510201101</v>
      </c>
      <c r="K177" s="70">
        <v>0.67119155253183871</v>
      </c>
      <c r="L177" s="70">
        <v>0.65215459701723189</v>
      </c>
      <c r="M177" s="71">
        <v>0.67364754737479859</v>
      </c>
    </row>
    <row r="178" spans="1:13">
      <c r="B178" s="2"/>
      <c r="C178" s="2"/>
      <c r="D178" s="2"/>
      <c r="E178" s="2"/>
      <c r="F178" s="2"/>
      <c r="G178" s="2"/>
      <c r="H178" s="2"/>
      <c r="I178" s="2"/>
      <c r="J178" s="2"/>
      <c r="K178" s="2"/>
      <c r="L178" s="2"/>
      <c r="M178" s="2"/>
    </row>
    <row r="179" spans="1:13">
      <c r="A179" s="24" t="s">
        <v>53</v>
      </c>
      <c r="B179" s="26">
        <v>4</v>
      </c>
      <c r="C179" s="26">
        <v>5</v>
      </c>
      <c r="D179" s="26">
        <v>6</v>
      </c>
      <c r="E179" s="26">
        <v>7</v>
      </c>
      <c r="F179" s="26">
        <v>8</v>
      </c>
      <c r="G179" s="26">
        <v>9</v>
      </c>
      <c r="H179" s="26">
        <v>10</v>
      </c>
      <c r="I179" s="26">
        <v>11</v>
      </c>
      <c r="J179" s="26">
        <v>12</v>
      </c>
      <c r="K179" s="26">
        <v>1</v>
      </c>
      <c r="L179" s="26">
        <v>2</v>
      </c>
      <c r="M179" s="26">
        <v>3</v>
      </c>
    </row>
    <row r="180" spans="1:13">
      <c r="A180" s="25">
        <v>20</v>
      </c>
      <c r="B180" s="63">
        <v>1</v>
      </c>
      <c r="C180" s="64">
        <v>1</v>
      </c>
      <c r="D180" s="64">
        <v>1</v>
      </c>
      <c r="E180" s="64">
        <v>1</v>
      </c>
      <c r="F180" s="64">
        <v>1</v>
      </c>
      <c r="G180" s="64">
        <v>1</v>
      </c>
      <c r="H180" s="64">
        <v>1</v>
      </c>
      <c r="I180" s="64">
        <v>1</v>
      </c>
      <c r="J180" s="64">
        <v>1</v>
      </c>
      <c r="K180" s="64">
        <v>1</v>
      </c>
      <c r="L180" s="64">
        <v>0.98020267227914437</v>
      </c>
      <c r="M180" s="65">
        <v>1</v>
      </c>
    </row>
    <row r="181" spans="1:13">
      <c r="A181" s="25">
        <v>19</v>
      </c>
      <c r="B181" s="66">
        <v>1</v>
      </c>
      <c r="C181" s="67">
        <v>1</v>
      </c>
      <c r="D181" s="67">
        <v>1</v>
      </c>
      <c r="E181" s="67">
        <v>1</v>
      </c>
      <c r="F181" s="67">
        <v>1</v>
      </c>
      <c r="G181" s="67">
        <v>1</v>
      </c>
      <c r="H181" s="67">
        <v>1</v>
      </c>
      <c r="I181" s="67">
        <v>1</v>
      </c>
      <c r="J181" s="67">
        <v>1</v>
      </c>
      <c r="K181" s="67">
        <v>1</v>
      </c>
      <c r="L181" s="67">
        <v>0.98020267227914437</v>
      </c>
      <c r="M181" s="68">
        <v>1</v>
      </c>
    </row>
    <row r="182" spans="1:13">
      <c r="A182" s="25">
        <v>18</v>
      </c>
      <c r="B182" s="66">
        <v>1</v>
      </c>
      <c r="C182" s="67">
        <v>1</v>
      </c>
      <c r="D182" s="67">
        <v>1</v>
      </c>
      <c r="E182" s="67">
        <v>1</v>
      </c>
      <c r="F182" s="67">
        <v>1</v>
      </c>
      <c r="G182" s="67">
        <v>1</v>
      </c>
      <c r="H182" s="67">
        <v>1</v>
      </c>
      <c r="I182" s="67">
        <v>1</v>
      </c>
      <c r="J182" s="67">
        <v>1</v>
      </c>
      <c r="K182" s="67">
        <v>1</v>
      </c>
      <c r="L182" s="67">
        <v>0.98020267227914437</v>
      </c>
      <c r="M182" s="68">
        <v>1</v>
      </c>
    </row>
    <row r="183" spans="1:13">
      <c r="A183" s="25">
        <v>17</v>
      </c>
      <c r="B183" s="66">
        <v>1</v>
      </c>
      <c r="C183" s="67">
        <v>1</v>
      </c>
      <c r="D183" s="67">
        <v>1</v>
      </c>
      <c r="E183" s="67">
        <v>1</v>
      </c>
      <c r="F183" s="67">
        <v>1</v>
      </c>
      <c r="G183" s="67">
        <v>1</v>
      </c>
      <c r="H183" s="67">
        <v>1</v>
      </c>
      <c r="I183" s="67">
        <v>1</v>
      </c>
      <c r="J183" s="67">
        <v>1</v>
      </c>
      <c r="K183" s="67">
        <v>1</v>
      </c>
      <c r="L183" s="67">
        <v>0.98020267227914437</v>
      </c>
      <c r="M183" s="68">
        <v>1</v>
      </c>
    </row>
    <row r="184" spans="1:13">
      <c r="A184" s="25">
        <v>16</v>
      </c>
      <c r="B184" s="66">
        <v>1</v>
      </c>
      <c r="C184" s="67">
        <v>1</v>
      </c>
      <c r="D184" s="67">
        <v>1</v>
      </c>
      <c r="E184" s="67">
        <v>1</v>
      </c>
      <c r="F184" s="67">
        <v>1</v>
      </c>
      <c r="G184" s="67">
        <v>1</v>
      </c>
      <c r="H184" s="67">
        <v>1</v>
      </c>
      <c r="I184" s="67">
        <v>1</v>
      </c>
      <c r="J184" s="67">
        <v>1</v>
      </c>
      <c r="K184" s="67">
        <v>1</v>
      </c>
      <c r="L184" s="67">
        <v>0.98020267227914437</v>
      </c>
      <c r="M184" s="68">
        <v>1</v>
      </c>
    </row>
    <row r="185" spans="1:13">
      <c r="A185" s="25">
        <v>15</v>
      </c>
      <c r="B185" s="66">
        <v>1</v>
      </c>
      <c r="C185" s="67">
        <v>1</v>
      </c>
      <c r="D185" s="67">
        <v>1</v>
      </c>
      <c r="E185" s="67">
        <v>1</v>
      </c>
      <c r="F185" s="67">
        <v>1</v>
      </c>
      <c r="G185" s="67">
        <v>1</v>
      </c>
      <c r="H185" s="67">
        <v>1</v>
      </c>
      <c r="I185" s="67">
        <v>1</v>
      </c>
      <c r="J185" s="67">
        <v>1</v>
      </c>
      <c r="K185" s="67">
        <v>1</v>
      </c>
      <c r="L185" s="67">
        <v>0.98020267227914437</v>
      </c>
      <c r="M185" s="68">
        <v>1</v>
      </c>
    </row>
    <row r="186" spans="1:13">
      <c r="A186" s="25">
        <v>14</v>
      </c>
      <c r="B186" s="66">
        <v>1</v>
      </c>
      <c r="C186" s="67">
        <v>1</v>
      </c>
      <c r="D186" s="67">
        <v>1</v>
      </c>
      <c r="E186" s="67">
        <v>1</v>
      </c>
      <c r="F186" s="67">
        <v>1</v>
      </c>
      <c r="G186" s="67">
        <v>1</v>
      </c>
      <c r="H186" s="67">
        <v>1</v>
      </c>
      <c r="I186" s="67">
        <v>1</v>
      </c>
      <c r="J186" s="67">
        <v>1</v>
      </c>
      <c r="K186" s="67">
        <v>1</v>
      </c>
      <c r="L186" s="67">
        <v>0.98020267227914437</v>
      </c>
      <c r="M186" s="68">
        <v>1</v>
      </c>
    </row>
    <row r="187" spans="1:13">
      <c r="A187" s="25">
        <v>13</v>
      </c>
      <c r="B187" s="66">
        <v>1</v>
      </c>
      <c r="C187" s="67">
        <v>1</v>
      </c>
      <c r="D187" s="67">
        <v>1</v>
      </c>
      <c r="E187" s="67">
        <v>1</v>
      </c>
      <c r="F187" s="67">
        <v>1</v>
      </c>
      <c r="G187" s="67">
        <v>1</v>
      </c>
      <c r="H187" s="67">
        <v>1</v>
      </c>
      <c r="I187" s="67">
        <v>1</v>
      </c>
      <c r="J187" s="67">
        <v>1</v>
      </c>
      <c r="K187" s="67">
        <v>1</v>
      </c>
      <c r="L187" s="67">
        <v>0.98020267227914437</v>
      </c>
      <c r="M187" s="68">
        <v>1</v>
      </c>
    </row>
    <row r="188" spans="1:13">
      <c r="A188" s="25">
        <v>12</v>
      </c>
      <c r="B188" s="66">
        <v>1</v>
      </c>
      <c r="C188" s="67">
        <v>1</v>
      </c>
      <c r="D188" s="67">
        <v>1</v>
      </c>
      <c r="E188" s="67">
        <v>1</v>
      </c>
      <c r="F188" s="67">
        <v>1</v>
      </c>
      <c r="G188" s="67">
        <v>1</v>
      </c>
      <c r="H188" s="67">
        <v>1</v>
      </c>
      <c r="I188" s="67">
        <v>1</v>
      </c>
      <c r="J188" s="67">
        <v>1</v>
      </c>
      <c r="K188" s="67">
        <v>1</v>
      </c>
      <c r="L188" s="67">
        <v>0.98020267227914437</v>
      </c>
      <c r="M188" s="68">
        <v>1</v>
      </c>
    </row>
    <row r="189" spans="1:13">
      <c r="A189" s="25">
        <v>11</v>
      </c>
      <c r="B189" s="66">
        <v>1</v>
      </c>
      <c r="C189" s="67">
        <v>1</v>
      </c>
      <c r="D189" s="67">
        <v>1</v>
      </c>
      <c r="E189" s="67">
        <v>1</v>
      </c>
      <c r="F189" s="67">
        <v>1</v>
      </c>
      <c r="G189" s="67">
        <v>1</v>
      </c>
      <c r="H189" s="67">
        <v>1</v>
      </c>
      <c r="I189" s="67">
        <v>1</v>
      </c>
      <c r="J189" s="67">
        <v>1</v>
      </c>
      <c r="K189" s="67">
        <v>1</v>
      </c>
      <c r="L189" s="67">
        <v>0.98020267227914437</v>
      </c>
      <c r="M189" s="68">
        <v>1</v>
      </c>
    </row>
    <row r="190" spans="1:13">
      <c r="A190" s="25">
        <v>10</v>
      </c>
      <c r="B190" s="66">
        <v>1</v>
      </c>
      <c r="C190" s="67">
        <v>1</v>
      </c>
      <c r="D190" s="67">
        <v>1</v>
      </c>
      <c r="E190" s="67">
        <v>1</v>
      </c>
      <c r="F190" s="67">
        <v>1</v>
      </c>
      <c r="G190" s="67">
        <v>1</v>
      </c>
      <c r="H190" s="67">
        <v>1</v>
      </c>
      <c r="I190" s="67">
        <v>1</v>
      </c>
      <c r="J190" s="67">
        <v>1</v>
      </c>
      <c r="K190" s="67">
        <v>1</v>
      </c>
      <c r="L190" s="67">
        <v>0.97664307697497876</v>
      </c>
      <c r="M190" s="68">
        <v>1</v>
      </c>
    </row>
    <row r="191" spans="1:13">
      <c r="A191" s="25">
        <v>9</v>
      </c>
      <c r="B191" s="66">
        <v>1</v>
      </c>
      <c r="C191" s="67">
        <v>0.99871254773455986</v>
      </c>
      <c r="D191" s="67">
        <v>1</v>
      </c>
      <c r="E191" s="67">
        <v>1</v>
      </c>
      <c r="F191" s="67">
        <v>1</v>
      </c>
      <c r="G191" s="67">
        <v>1</v>
      </c>
      <c r="H191" s="67">
        <v>1</v>
      </c>
      <c r="I191" s="67">
        <v>1</v>
      </c>
      <c r="J191" s="67">
        <v>0.98890502595465446</v>
      </c>
      <c r="K191" s="67">
        <v>1</v>
      </c>
      <c r="L191" s="67">
        <v>0.96301273785843433</v>
      </c>
      <c r="M191" s="68">
        <v>1</v>
      </c>
    </row>
    <row r="192" spans="1:13">
      <c r="A192" s="25">
        <v>8</v>
      </c>
      <c r="B192" s="66">
        <v>0.99568952943532874</v>
      </c>
      <c r="C192" s="67">
        <v>0.97729365183101236</v>
      </c>
      <c r="D192" s="67">
        <v>1</v>
      </c>
      <c r="E192" s="67">
        <v>1</v>
      </c>
      <c r="F192" s="67">
        <v>1</v>
      </c>
      <c r="G192" s="67">
        <v>1</v>
      </c>
      <c r="H192" s="67">
        <v>1</v>
      </c>
      <c r="I192" s="67">
        <v>1</v>
      </c>
      <c r="J192" s="67">
        <v>0.96602771909791108</v>
      </c>
      <c r="K192" s="67">
        <v>0.99950961588773146</v>
      </c>
      <c r="L192" s="67">
        <v>0.93931165492951152</v>
      </c>
      <c r="M192" s="68">
        <v>0.9940410874305512</v>
      </c>
    </row>
    <row r="193" spans="1:26">
      <c r="A193" s="25">
        <v>7</v>
      </c>
      <c r="B193" s="66">
        <v>0.95971262190940632</v>
      </c>
      <c r="C193" s="67">
        <v>0.94295892001445625</v>
      </c>
      <c r="D193" s="67">
        <v>0.97957463620488905</v>
      </c>
      <c r="E193" s="67">
        <v>1</v>
      </c>
      <c r="F193" s="67">
        <v>1</v>
      </c>
      <c r="G193" s="67">
        <v>0.99203735872035148</v>
      </c>
      <c r="H193" s="67">
        <v>0.99150481141892899</v>
      </c>
      <c r="I193" s="67">
        <v>0.97426517982369942</v>
      </c>
      <c r="J193" s="67">
        <v>0.93211862539304968</v>
      </c>
      <c r="K193" s="67">
        <v>0.97613106596810639</v>
      </c>
      <c r="L193" s="67">
        <v>0.90553982818821011</v>
      </c>
      <c r="M193" s="68">
        <v>0.96340257218117209</v>
      </c>
    </row>
    <row r="194" spans="1:26">
      <c r="A194" s="25">
        <v>6</v>
      </c>
      <c r="B194" s="66">
        <v>0.90778648097223424</v>
      </c>
      <c r="C194" s="67">
        <v>0.89570835228489165</v>
      </c>
      <c r="D194" s="67">
        <v>0.93543480587527761</v>
      </c>
      <c r="E194" s="67">
        <v>0.97740779847234394</v>
      </c>
      <c r="F194" s="67">
        <v>0.97659255704737113</v>
      </c>
      <c r="G194" s="67">
        <v>0.95797572060820813</v>
      </c>
      <c r="H194" s="67">
        <v>0.95737636406984339</v>
      </c>
      <c r="I194" s="67">
        <v>0.93508759993547774</v>
      </c>
      <c r="J194" s="67">
        <v>0.88717774484007028</v>
      </c>
      <c r="K194" s="67">
        <v>0.9423291962252488</v>
      </c>
      <c r="L194" s="67">
        <v>0.86169725763453009</v>
      </c>
      <c r="M194" s="68">
        <v>0.91971726040906376</v>
      </c>
    </row>
    <row r="195" spans="1:26">
      <c r="A195" s="25">
        <v>5</v>
      </c>
      <c r="B195" s="66">
        <v>0.83991110662381252</v>
      </c>
      <c r="C195" s="67">
        <v>0.83554194864231857</v>
      </c>
      <c r="D195" s="67">
        <v>0.87689324991545492</v>
      </c>
      <c r="E195" s="67">
        <v>0.94307671643367408</v>
      </c>
      <c r="F195" s="67">
        <v>0.94363447884094687</v>
      </c>
      <c r="G195" s="67">
        <v>0.91207468918391577</v>
      </c>
      <c r="H195" s="67">
        <v>0.91131541516427472</v>
      </c>
      <c r="I195" s="67">
        <v>0.883851734493734</v>
      </c>
      <c r="J195" s="67">
        <v>0.83120507743897276</v>
      </c>
      <c r="K195" s="67">
        <v>0.89810400665915857</v>
      </c>
      <c r="L195" s="67">
        <v>0.80778394326847147</v>
      </c>
      <c r="M195" s="68">
        <v>0.86298515211422577</v>
      </c>
    </row>
    <row r="196" spans="1:26">
      <c r="A196" s="25">
        <v>4</v>
      </c>
      <c r="B196" s="66">
        <v>0.75608649886414103</v>
      </c>
      <c r="C196" s="67">
        <v>0.76245970908673688</v>
      </c>
      <c r="D196" s="67">
        <v>0.80394996832542109</v>
      </c>
      <c r="E196" s="67">
        <v>0.89930175470071028</v>
      </c>
      <c r="F196" s="67">
        <v>0.90168957520522441</v>
      </c>
      <c r="G196" s="67">
        <v>0.85433426444747462</v>
      </c>
      <c r="H196" s="67">
        <v>0.85332196470222277</v>
      </c>
      <c r="I196" s="67">
        <v>0.82055758349846863</v>
      </c>
      <c r="J196" s="67">
        <v>0.76420062318975734</v>
      </c>
      <c r="K196" s="67">
        <v>0.84345549726983582</v>
      </c>
      <c r="L196" s="67">
        <v>0.74379988509003414</v>
      </c>
      <c r="M196" s="68">
        <v>0.79320624729665812</v>
      </c>
    </row>
    <row r="197" spans="1:26">
      <c r="A197" s="25">
        <v>3</v>
      </c>
      <c r="B197" s="66">
        <v>0.65631265769321989</v>
      </c>
      <c r="C197" s="67">
        <v>0.67646163361814682</v>
      </c>
      <c r="D197" s="67">
        <v>0.71660496110517613</v>
      </c>
      <c r="E197" s="67">
        <v>0.84608291327345242</v>
      </c>
      <c r="F197" s="67">
        <v>0.85075784614020367</v>
      </c>
      <c r="G197" s="67">
        <v>0.78475444639888448</v>
      </c>
      <c r="H197" s="67">
        <v>0.78339601268368786</v>
      </c>
      <c r="I197" s="67">
        <v>0.74520514694968165</v>
      </c>
      <c r="J197" s="67">
        <v>0.68616438209242381</v>
      </c>
      <c r="K197" s="67">
        <v>0.77838366805728032</v>
      </c>
      <c r="L197" s="67">
        <v>0.66974508309921832</v>
      </c>
      <c r="M197" s="68">
        <v>0.71038054595636124</v>
      </c>
    </row>
    <row r="198" spans="1:26">
      <c r="A198" s="25">
        <v>2</v>
      </c>
      <c r="B198" s="66">
        <v>0.5405895831110491</v>
      </c>
      <c r="C198" s="67">
        <v>0.57754772223654827</v>
      </c>
      <c r="D198" s="67">
        <v>0.61485822825471992</v>
      </c>
      <c r="E198" s="67">
        <v>0.7834201921519004</v>
      </c>
      <c r="F198" s="67">
        <v>0.79083929164588473</v>
      </c>
      <c r="G198" s="67">
        <v>0.70333523503814532</v>
      </c>
      <c r="H198" s="67">
        <v>0.70153755910866966</v>
      </c>
      <c r="I198" s="67">
        <v>0.65779442484737283</v>
      </c>
      <c r="J198" s="67">
        <v>0.59709635414697226</v>
      </c>
      <c r="K198" s="67">
        <v>0.7028885190214923</v>
      </c>
      <c r="L198" s="67">
        <v>0.5856195372960239</v>
      </c>
      <c r="M198" s="68">
        <v>0.61450804809333459</v>
      </c>
    </row>
    <row r="199" spans="1:26">
      <c r="A199" s="25">
        <v>1</v>
      </c>
      <c r="B199" s="69">
        <v>0.40891727511762865</v>
      </c>
      <c r="C199" s="70">
        <v>0.46571797494194117</v>
      </c>
      <c r="D199" s="70">
        <v>0.49870976977405268</v>
      </c>
      <c r="E199" s="70">
        <v>0.71131359133605443</v>
      </c>
      <c r="F199" s="70">
        <v>0.72193391172226762</v>
      </c>
      <c r="G199" s="70">
        <v>0.61007663036525728</v>
      </c>
      <c r="H199" s="70">
        <v>0.6077466039771684</v>
      </c>
      <c r="I199" s="70">
        <v>0.55832541719154227</v>
      </c>
      <c r="J199" s="70">
        <v>0.49699653935340271</v>
      </c>
      <c r="K199" s="70">
        <v>0.61697005016247164</v>
      </c>
      <c r="L199" s="70">
        <v>0.49142324768045081</v>
      </c>
      <c r="M199" s="71">
        <v>0.5055887537075785</v>
      </c>
    </row>
    <row r="201" spans="1:26">
      <c r="A201" s="12" t="s">
        <v>54</v>
      </c>
      <c r="B201" s="27">
        <v>4</v>
      </c>
      <c r="C201" s="27">
        <v>5</v>
      </c>
      <c r="D201" s="27">
        <v>6</v>
      </c>
      <c r="E201" s="27">
        <v>7</v>
      </c>
      <c r="F201" s="27">
        <v>8</v>
      </c>
      <c r="G201" s="27">
        <v>9</v>
      </c>
      <c r="H201" s="27">
        <v>10</v>
      </c>
      <c r="I201" s="27">
        <v>11</v>
      </c>
      <c r="J201" s="27">
        <v>12</v>
      </c>
      <c r="K201" s="27">
        <v>1</v>
      </c>
      <c r="L201" s="27">
        <v>2</v>
      </c>
      <c r="M201" s="27">
        <v>3</v>
      </c>
    </row>
    <row r="202" spans="1:26">
      <c r="A202" s="28">
        <v>20</v>
      </c>
      <c r="B202" s="29" t="b">
        <f>IF('入力シート '!$E$16="北海道",B4,IF('入力シート '!$E$16="東北",B26,IF('入力シート '!$E$16="東京",B48,IF('入力シート '!$E$16="中部",B70,IF('入力シート '!$E$16="北陸",B92,IF('入力シート '!$E$16="関西",B114,IF('入力シート '!$E$16="中国",B136,IF('入力シート '!$E$16="四国",B158,IF('入力シート '!$E$16="九州",B180)))))))))</f>
        <v>0</v>
      </c>
      <c r="C202" s="29" t="b">
        <f>IF('入力シート '!$E$16="北海道",C4,IF('入力シート '!$E$16="東北",C26,IF('入力シート '!$E$16="東京",C48,IF('入力シート '!$E$16="中部",C70,IF('入力シート '!$E$16="北陸",C92,IF('入力シート '!$E$16="関西",C114,IF('入力シート '!$E$16="中国",C136,IF('入力シート '!$E$16="四国",C158,IF('入力シート '!$E$16="九州",C180)))))))))</f>
        <v>0</v>
      </c>
      <c r="D202" s="29" t="b">
        <f>IF('入力シート '!$E$16="北海道",D4,IF('入力シート '!$E$16="東北",D26,IF('入力シート '!$E$16="東京",D48,IF('入力シート '!$E$16="中部",D70,IF('入力シート '!$E$16="北陸",D92,IF('入力シート '!$E$16="関西",D114,IF('入力シート '!$E$16="中国",D136,IF('入力シート '!$E$16="四国",D158,IF('入力シート '!$E$16="九州",D180)))))))))</f>
        <v>0</v>
      </c>
      <c r="E202" s="29" t="b">
        <f>IF('入力シート '!$E$16="北海道",E4,IF('入力シート '!$E$16="東北",E26,IF('入力シート '!$E$16="東京",E48,IF('入力シート '!$E$16="中部",E70,IF('入力シート '!$E$16="北陸",E92,IF('入力シート '!$E$16="関西",E114,IF('入力シート '!$E$16="中国",E136,IF('入力シート '!$E$16="四国",E158,IF('入力シート '!$E$16="九州",E180)))))))))</f>
        <v>0</v>
      </c>
      <c r="F202" s="29" t="b">
        <f>IF('入力シート '!$E$16="北海道",F4,IF('入力シート '!$E$16="東北",F26,IF('入力シート '!$E$16="東京",F48,IF('入力シート '!$E$16="中部",F70,IF('入力シート '!$E$16="北陸",F92,IF('入力シート '!$E$16="関西",F114,IF('入力シート '!$E$16="中国",F136,IF('入力シート '!$E$16="四国",F158,IF('入力シート '!$E$16="九州",F180)))))))))</f>
        <v>0</v>
      </c>
      <c r="G202" s="29" t="b">
        <f>IF('入力シート '!$E$16="北海道",G4,IF('入力シート '!$E$16="東北",G26,IF('入力シート '!$E$16="東京",G48,IF('入力シート '!$E$16="中部",G70,IF('入力シート '!$E$16="北陸",G92,IF('入力シート '!$E$16="関西",G114,IF('入力シート '!$E$16="中国",G136,IF('入力シート '!$E$16="四国",G158,IF('入力シート '!$E$16="九州",G180)))))))))</f>
        <v>0</v>
      </c>
      <c r="H202" s="29" t="b">
        <f>IF('入力シート '!$E$16="北海道",H4,IF('入力シート '!$E$16="東北",H26,IF('入力シート '!$E$16="東京",H48,IF('入力シート '!$E$16="中部",H70,IF('入力シート '!$E$16="北陸",H92,IF('入力シート '!$E$16="関西",H114,IF('入力シート '!$E$16="中国",H136,IF('入力シート '!$E$16="四国",H158,IF('入力シート '!$E$16="九州",H180)))))))))</f>
        <v>0</v>
      </c>
      <c r="I202" s="29" t="b">
        <f>IF('入力シート '!$E$16="北海道",I4,IF('入力シート '!$E$16="東北",I26,IF('入力シート '!$E$16="東京",I48,IF('入力シート '!$E$16="中部",I70,IF('入力シート '!$E$16="北陸",I92,IF('入力シート '!$E$16="関西",I114,IF('入力シート '!$E$16="中国",I136,IF('入力シート '!$E$16="四国",I158,IF('入力シート '!$E$16="九州",I180)))))))))</f>
        <v>0</v>
      </c>
      <c r="J202" s="29" t="b">
        <f>IF('入力シート '!$E$16="北海道",J4,IF('入力シート '!$E$16="東北",J26,IF('入力シート '!$E$16="東京",J48,IF('入力シート '!$E$16="中部",J70,IF('入力シート '!$E$16="北陸",J92,IF('入力シート '!$E$16="関西",J114,IF('入力シート '!$E$16="中国",J136,IF('入力シート '!$E$16="四国",J158,IF('入力シート '!$E$16="九州",J180)))))))))</f>
        <v>0</v>
      </c>
      <c r="K202" s="29" t="b">
        <f>IF('入力シート '!$E$16="北海道",K4,IF('入力シート '!$E$16="東北",K26,IF('入力シート '!$E$16="東京",K48,IF('入力シート '!$E$16="中部",K70,IF('入力シート '!$E$16="北陸",K92,IF('入力シート '!$E$16="関西",K114,IF('入力シート '!$E$16="中国",K136,IF('入力シート '!$E$16="四国",K158,IF('入力シート '!$E$16="九州",K180)))))))))</f>
        <v>0</v>
      </c>
      <c r="L202" s="29" t="b">
        <f>IF('入力シート '!$E$16="北海道",L4,IF('入力シート '!$E$16="東北",L26,IF('入力シート '!$E$16="東京",L48,IF('入力シート '!$E$16="中部",L70,IF('入力シート '!$E$16="北陸",L92,IF('入力シート '!$E$16="関西",L114,IF('入力シート '!$E$16="中国",L136,IF('入力シート '!$E$16="四国",L158,IF('入力シート '!$E$16="九州",L180)))))))))</f>
        <v>0</v>
      </c>
      <c r="M202" s="29" t="b">
        <f>IF('入力シート '!$E$16="北海道",M4,IF('入力シート '!$E$16="東北",M26,IF('入力シート '!$E$16="東京",M48,IF('入力シート '!$E$16="中部",M70,IF('入力シート '!$E$16="北陸",M92,IF('入力シート '!$E$16="関西",M114,IF('入力シート '!$E$16="中国",M136,IF('入力シート '!$E$16="四国",M158,IF('入力シート '!$E$16="九州",M180)))))))))</f>
        <v>0</v>
      </c>
      <c r="O202" s="61"/>
      <c r="P202" s="61"/>
      <c r="Q202" s="61"/>
      <c r="R202" s="61"/>
      <c r="S202" s="61"/>
      <c r="T202" s="61"/>
      <c r="U202" s="61"/>
      <c r="V202" s="61"/>
      <c r="W202" s="61"/>
      <c r="X202" s="61"/>
      <c r="Y202" s="61"/>
      <c r="Z202" s="61"/>
    </row>
    <row r="203" spans="1:26">
      <c r="A203" s="28">
        <v>19</v>
      </c>
      <c r="B203" s="29" t="b">
        <f>IF('入力シート '!$E$16="北海道",B5,IF('入力シート '!$E$16="東北",B27,IF('入力シート '!$E$16="東京",B49,IF('入力シート '!$E$16="中部",B71,IF('入力シート '!$E$16="北陸",B93,IF('入力シート '!$E$16="関西",B115,IF('入力シート '!$E$16="中国",B137,IF('入力シート '!$E$16="四国",B159,IF('入力シート '!$E$16="九州",B181)))))))))</f>
        <v>0</v>
      </c>
      <c r="C203" s="29" t="b">
        <f>IF('入力シート '!$E$16="北海道",C5,IF('入力シート '!$E$16="東北",C27,IF('入力シート '!$E$16="東京",C49,IF('入力シート '!$E$16="中部",C71,IF('入力シート '!$E$16="北陸",C93,IF('入力シート '!$E$16="関西",C115,IF('入力シート '!$E$16="中国",C137,IF('入力シート '!$E$16="四国",C159,IF('入力シート '!$E$16="九州",C181)))))))))</f>
        <v>0</v>
      </c>
      <c r="D203" s="29" t="b">
        <f>IF('入力シート '!$E$16="北海道",D5,IF('入力シート '!$E$16="東北",D27,IF('入力シート '!$E$16="東京",D49,IF('入力シート '!$E$16="中部",D71,IF('入力シート '!$E$16="北陸",D93,IF('入力シート '!$E$16="関西",D115,IF('入力シート '!$E$16="中国",D137,IF('入力シート '!$E$16="四国",D159,IF('入力シート '!$E$16="九州",D181)))))))))</f>
        <v>0</v>
      </c>
      <c r="E203" s="29" t="b">
        <f>IF('入力シート '!$E$16="北海道",E5,IF('入力シート '!$E$16="東北",E27,IF('入力シート '!$E$16="東京",E49,IF('入力シート '!$E$16="中部",E71,IF('入力シート '!$E$16="北陸",E93,IF('入力シート '!$E$16="関西",E115,IF('入力シート '!$E$16="中国",E137,IF('入力シート '!$E$16="四国",E159,IF('入力シート '!$E$16="九州",E181)))))))))</f>
        <v>0</v>
      </c>
      <c r="F203" s="29" t="b">
        <f>IF('入力シート '!$E$16="北海道",F5,IF('入力シート '!$E$16="東北",F27,IF('入力シート '!$E$16="東京",F49,IF('入力シート '!$E$16="中部",F71,IF('入力シート '!$E$16="北陸",F93,IF('入力シート '!$E$16="関西",F115,IF('入力シート '!$E$16="中国",F137,IF('入力シート '!$E$16="四国",F159,IF('入力シート '!$E$16="九州",F181)))))))))</f>
        <v>0</v>
      </c>
      <c r="G203" s="29" t="b">
        <f>IF('入力シート '!$E$16="北海道",G5,IF('入力シート '!$E$16="東北",G27,IF('入力シート '!$E$16="東京",G49,IF('入力シート '!$E$16="中部",G71,IF('入力シート '!$E$16="北陸",G93,IF('入力シート '!$E$16="関西",G115,IF('入力シート '!$E$16="中国",G137,IF('入力シート '!$E$16="四国",G159,IF('入力シート '!$E$16="九州",G181)))))))))</f>
        <v>0</v>
      </c>
      <c r="H203" s="29" t="b">
        <f>IF('入力シート '!$E$16="北海道",H5,IF('入力シート '!$E$16="東北",H27,IF('入力シート '!$E$16="東京",H49,IF('入力シート '!$E$16="中部",H71,IF('入力シート '!$E$16="北陸",H93,IF('入力シート '!$E$16="関西",H115,IF('入力シート '!$E$16="中国",H137,IF('入力シート '!$E$16="四国",H159,IF('入力シート '!$E$16="九州",H181)))))))))</f>
        <v>0</v>
      </c>
      <c r="I203" s="29" t="b">
        <f>IF('入力シート '!$E$16="北海道",I5,IF('入力シート '!$E$16="東北",I27,IF('入力シート '!$E$16="東京",I49,IF('入力シート '!$E$16="中部",I71,IF('入力シート '!$E$16="北陸",I93,IF('入力シート '!$E$16="関西",I115,IF('入力シート '!$E$16="中国",I137,IF('入力シート '!$E$16="四国",I159,IF('入力シート '!$E$16="九州",I181)))))))))</f>
        <v>0</v>
      </c>
      <c r="J203" s="29" t="b">
        <f>IF('入力シート '!$E$16="北海道",J5,IF('入力シート '!$E$16="東北",J27,IF('入力シート '!$E$16="東京",J49,IF('入力シート '!$E$16="中部",J71,IF('入力シート '!$E$16="北陸",J93,IF('入力シート '!$E$16="関西",J115,IF('入力シート '!$E$16="中国",J137,IF('入力シート '!$E$16="四国",J159,IF('入力シート '!$E$16="九州",J181)))))))))</f>
        <v>0</v>
      </c>
      <c r="K203" s="29" t="b">
        <f>IF('入力シート '!$E$16="北海道",K5,IF('入力シート '!$E$16="東北",K27,IF('入力シート '!$E$16="東京",K49,IF('入力シート '!$E$16="中部",K71,IF('入力シート '!$E$16="北陸",K93,IF('入力シート '!$E$16="関西",K115,IF('入力シート '!$E$16="中国",K137,IF('入力シート '!$E$16="四国",K159,IF('入力シート '!$E$16="九州",K181)))))))))</f>
        <v>0</v>
      </c>
      <c r="L203" s="29" t="b">
        <f>IF('入力シート '!$E$16="北海道",L5,IF('入力シート '!$E$16="東北",L27,IF('入力シート '!$E$16="東京",L49,IF('入力シート '!$E$16="中部",L71,IF('入力シート '!$E$16="北陸",L93,IF('入力シート '!$E$16="関西",L115,IF('入力シート '!$E$16="中国",L137,IF('入力シート '!$E$16="四国",L159,IF('入力シート '!$E$16="九州",L181)))))))))</f>
        <v>0</v>
      </c>
      <c r="M203" s="29" t="b">
        <f>IF('入力シート '!$E$16="北海道",M5,IF('入力シート '!$E$16="東北",M27,IF('入力シート '!$E$16="東京",M49,IF('入力シート '!$E$16="中部",M71,IF('入力シート '!$E$16="北陸",M93,IF('入力シート '!$E$16="関西",M115,IF('入力シート '!$E$16="中国",M137,IF('入力シート '!$E$16="四国",M159,IF('入力シート '!$E$16="九州",M181)))))))))</f>
        <v>0</v>
      </c>
      <c r="O203" s="61"/>
      <c r="P203" s="61"/>
      <c r="Q203" s="61"/>
      <c r="R203" s="61"/>
      <c r="S203" s="61"/>
      <c r="T203" s="61"/>
      <c r="U203" s="61"/>
      <c r="V203" s="61"/>
      <c r="W203" s="61"/>
      <c r="X203" s="61"/>
      <c r="Y203" s="61"/>
      <c r="Z203" s="61"/>
    </row>
    <row r="204" spans="1:26">
      <c r="A204" s="28">
        <v>18</v>
      </c>
      <c r="B204" s="29" t="b">
        <f>IF('入力シート '!$E$16="北海道",B6,IF('入力シート '!$E$16="東北",B28,IF('入力シート '!$E$16="東京",B50,IF('入力シート '!$E$16="中部",B72,IF('入力シート '!$E$16="北陸",B94,IF('入力シート '!$E$16="関西",B116,IF('入力シート '!$E$16="中国",B138,IF('入力シート '!$E$16="四国",B160,IF('入力シート '!$E$16="九州",B182)))))))))</f>
        <v>0</v>
      </c>
      <c r="C204" s="29" t="b">
        <f>IF('入力シート '!$E$16="北海道",C6,IF('入力シート '!$E$16="東北",C28,IF('入力シート '!$E$16="東京",C50,IF('入力シート '!$E$16="中部",C72,IF('入力シート '!$E$16="北陸",C94,IF('入力シート '!$E$16="関西",C116,IF('入力シート '!$E$16="中国",C138,IF('入力シート '!$E$16="四国",C160,IF('入力シート '!$E$16="九州",C182)))))))))</f>
        <v>0</v>
      </c>
      <c r="D204" s="29" t="b">
        <f>IF('入力シート '!$E$16="北海道",D6,IF('入力シート '!$E$16="東北",D28,IF('入力シート '!$E$16="東京",D50,IF('入力シート '!$E$16="中部",D72,IF('入力シート '!$E$16="北陸",D94,IF('入力シート '!$E$16="関西",D116,IF('入力シート '!$E$16="中国",D138,IF('入力シート '!$E$16="四国",D160,IF('入力シート '!$E$16="九州",D182)))))))))</f>
        <v>0</v>
      </c>
      <c r="E204" s="29" t="b">
        <f>IF('入力シート '!$E$16="北海道",E6,IF('入力シート '!$E$16="東北",E28,IF('入力シート '!$E$16="東京",E50,IF('入力シート '!$E$16="中部",E72,IF('入力シート '!$E$16="北陸",E94,IF('入力シート '!$E$16="関西",E116,IF('入力シート '!$E$16="中国",E138,IF('入力シート '!$E$16="四国",E160,IF('入力シート '!$E$16="九州",E182)))))))))</f>
        <v>0</v>
      </c>
      <c r="F204" s="29" t="b">
        <f>IF('入力シート '!$E$16="北海道",F6,IF('入力シート '!$E$16="東北",F28,IF('入力シート '!$E$16="東京",F50,IF('入力シート '!$E$16="中部",F72,IF('入力シート '!$E$16="北陸",F94,IF('入力シート '!$E$16="関西",F116,IF('入力シート '!$E$16="中国",F138,IF('入力シート '!$E$16="四国",F160,IF('入力シート '!$E$16="九州",F182)))))))))</f>
        <v>0</v>
      </c>
      <c r="G204" s="29" t="b">
        <f>IF('入力シート '!$E$16="北海道",G6,IF('入力シート '!$E$16="東北",G28,IF('入力シート '!$E$16="東京",G50,IF('入力シート '!$E$16="中部",G72,IF('入力シート '!$E$16="北陸",G94,IF('入力シート '!$E$16="関西",G116,IF('入力シート '!$E$16="中国",G138,IF('入力シート '!$E$16="四国",G160,IF('入力シート '!$E$16="九州",G182)))))))))</f>
        <v>0</v>
      </c>
      <c r="H204" s="29" t="b">
        <f>IF('入力シート '!$E$16="北海道",H6,IF('入力シート '!$E$16="東北",H28,IF('入力シート '!$E$16="東京",H50,IF('入力シート '!$E$16="中部",H72,IF('入力シート '!$E$16="北陸",H94,IF('入力シート '!$E$16="関西",H116,IF('入力シート '!$E$16="中国",H138,IF('入力シート '!$E$16="四国",H160,IF('入力シート '!$E$16="九州",H182)))))))))</f>
        <v>0</v>
      </c>
      <c r="I204" s="29" t="b">
        <f>IF('入力シート '!$E$16="北海道",I6,IF('入力シート '!$E$16="東北",I28,IF('入力シート '!$E$16="東京",I50,IF('入力シート '!$E$16="中部",I72,IF('入力シート '!$E$16="北陸",I94,IF('入力シート '!$E$16="関西",I116,IF('入力シート '!$E$16="中国",I138,IF('入力シート '!$E$16="四国",I160,IF('入力シート '!$E$16="九州",I182)))))))))</f>
        <v>0</v>
      </c>
      <c r="J204" s="29" t="b">
        <f>IF('入力シート '!$E$16="北海道",J6,IF('入力シート '!$E$16="東北",J28,IF('入力シート '!$E$16="東京",J50,IF('入力シート '!$E$16="中部",J72,IF('入力シート '!$E$16="北陸",J94,IF('入力シート '!$E$16="関西",J116,IF('入力シート '!$E$16="中国",J138,IF('入力シート '!$E$16="四国",J160,IF('入力シート '!$E$16="九州",J182)))))))))</f>
        <v>0</v>
      </c>
      <c r="K204" s="29" t="b">
        <f>IF('入力シート '!$E$16="北海道",K6,IF('入力シート '!$E$16="東北",K28,IF('入力シート '!$E$16="東京",K50,IF('入力シート '!$E$16="中部",K72,IF('入力シート '!$E$16="北陸",K94,IF('入力シート '!$E$16="関西",K116,IF('入力シート '!$E$16="中国",K138,IF('入力シート '!$E$16="四国",K160,IF('入力シート '!$E$16="九州",K182)))))))))</f>
        <v>0</v>
      </c>
      <c r="L204" s="29" t="b">
        <f>IF('入力シート '!$E$16="北海道",L6,IF('入力シート '!$E$16="東北",L28,IF('入力シート '!$E$16="東京",L50,IF('入力シート '!$E$16="中部",L72,IF('入力シート '!$E$16="北陸",L94,IF('入力シート '!$E$16="関西",L116,IF('入力シート '!$E$16="中国",L138,IF('入力シート '!$E$16="四国",L160,IF('入力シート '!$E$16="九州",L182)))))))))</f>
        <v>0</v>
      </c>
      <c r="M204" s="29" t="b">
        <f>IF('入力シート '!$E$16="北海道",M6,IF('入力シート '!$E$16="東北",M28,IF('入力シート '!$E$16="東京",M50,IF('入力シート '!$E$16="中部",M72,IF('入力シート '!$E$16="北陸",M94,IF('入力シート '!$E$16="関西",M116,IF('入力シート '!$E$16="中国",M138,IF('入力シート '!$E$16="四国",M160,IF('入力シート '!$E$16="九州",M182)))))))))</f>
        <v>0</v>
      </c>
      <c r="O204" s="61"/>
      <c r="P204" s="61"/>
      <c r="Q204" s="61"/>
      <c r="R204" s="61"/>
      <c r="S204" s="61"/>
      <c r="T204" s="61"/>
      <c r="U204" s="61"/>
      <c r="V204" s="61"/>
      <c r="W204" s="61"/>
      <c r="X204" s="61"/>
      <c r="Y204" s="61"/>
      <c r="Z204" s="61"/>
    </row>
    <row r="205" spans="1:26">
      <c r="A205" s="28">
        <v>17</v>
      </c>
      <c r="B205" s="29" t="b">
        <f>IF('入力シート '!$E$16="北海道",B7,IF('入力シート '!$E$16="東北",B29,IF('入力シート '!$E$16="東京",B51,IF('入力シート '!$E$16="中部",B73,IF('入力シート '!$E$16="北陸",B95,IF('入力シート '!$E$16="関西",B117,IF('入力シート '!$E$16="中国",B139,IF('入力シート '!$E$16="四国",B161,IF('入力シート '!$E$16="九州",B183)))))))))</f>
        <v>0</v>
      </c>
      <c r="C205" s="29" t="b">
        <f>IF('入力シート '!$E$16="北海道",C7,IF('入力シート '!$E$16="東北",C29,IF('入力シート '!$E$16="東京",C51,IF('入力シート '!$E$16="中部",C73,IF('入力シート '!$E$16="北陸",C95,IF('入力シート '!$E$16="関西",C117,IF('入力シート '!$E$16="中国",C139,IF('入力シート '!$E$16="四国",C161,IF('入力シート '!$E$16="九州",C183)))))))))</f>
        <v>0</v>
      </c>
      <c r="D205" s="29" t="b">
        <f>IF('入力シート '!$E$16="北海道",D7,IF('入力シート '!$E$16="東北",D29,IF('入力シート '!$E$16="東京",D51,IF('入力シート '!$E$16="中部",D73,IF('入力シート '!$E$16="北陸",D95,IF('入力シート '!$E$16="関西",D117,IF('入力シート '!$E$16="中国",D139,IF('入力シート '!$E$16="四国",D161,IF('入力シート '!$E$16="九州",D183)))))))))</f>
        <v>0</v>
      </c>
      <c r="E205" s="29" t="b">
        <f>IF('入力シート '!$E$16="北海道",E7,IF('入力シート '!$E$16="東北",E29,IF('入力シート '!$E$16="東京",E51,IF('入力シート '!$E$16="中部",E73,IF('入力シート '!$E$16="北陸",E95,IF('入力シート '!$E$16="関西",E117,IF('入力シート '!$E$16="中国",E139,IF('入力シート '!$E$16="四国",E161,IF('入力シート '!$E$16="九州",E183)))))))))</f>
        <v>0</v>
      </c>
      <c r="F205" s="29" t="b">
        <f>IF('入力シート '!$E$16="北海道",F7,IF('入力シート '!$E$16="東北",F29,IF('入力シート '!$E$16="東京",F51,IF('入力シート '!$E$16="中部",F73,IF('入力シート '!$E$16="北陸",F95,IF('入力シート '!$E$16="関西",F117,IF('入力シート '!$E$16="中国",F139,IF('入力シート '!$E$16="四国",F161,IF('入力シート '!$E$16="九州",F183)))))))))</f>
        <v>0</v>
      </c>
      <c r="G205" s="29" t="b">
        <f>IF('入力シート '!$E$16="北海道",G7,IF('入力シート '!$E$16="東北",G29,IF('入力シート '!$E$16="東京",G51,IF('入力シート '!$E$16="中部",G73,IF('入力シート '!$E$16="北陸",G95,IF('入力シート '!$E$16="関西",G117,IF('入力シート '!$E$16="中国",G139,IF('入力シート '!$E$16="四国",G161,IF('入力シート '!$E$16="九州",G183)))))))))</f>
        <v>0</v>
      </c>
      <c r="H205" s="29" t="b">
        <f>IF('入力シート '!$E$16="北海道",H7,IF('入力シート '!$E$16="東北",H29,IF('入力シート '!$E$16="東京",H51,IF('入力シート '!$E$16="中部",H73,IF('入力シート '!$E$16="北陸",H95,IF('入力シート '!$E$16="関西",H117,IF('入力シート '!$E$16="中国",H139,IF('入力シート '!$E$16="四国",H161,IF('入力シート '!$E$16="九州",H183)))))))))</f>
        <v>0</v>
      </c>
      <c r="I205" s="29" t="b">
        <f>IF('入力シート '!$E$16="北海道",I7,IF('入力シート '!$E$16="東北",I29,IF('入力シート '!$E$16="東京",I51,IF('入力シート '!$E$16="中部",I73,IF('入力シート '!$E$16="北陸",I95,IF('入力シート '!$E$16="関西",I117,IF('入力シート '!$E$16="中国",I139,IF('入力シート '!$E$16="四国",I161,IF('入力シート '!$E$16="九州",I183)))))))))</f>
        <v>0</v>
      </c>
      <c r="J205" s="29" t="b">
        <f>IF('入力シート '!$E$16="北海道",J7,IF('入力シート '!$E$16="東北",J29,IF('入力シート '!$E$16="東京",J51,IF('入力シート '!$E$16="中部",J73,IF('入力シート '!$E$16="北陸",J95,IF('入力シート '!$E$16="関西",J117,IF('入力シート '!$E$16="中国",J139,IF('入力シート '!$E$16="四国",J161,IF('入力シート '!$E$16="九州",J183)))))))))</f>
        <v>0</v>
      </c>
      <c r="K205" s="29" t="b">
        <f>IF('入力シート '!$E$16="北海道",K7,IF('入力シート '!$E$16="東北",K29,IF('入力シート '!$E$16="東京",K51,IF('入力シート '!$E$16="中部",K73,IF('入力シート '!$E$16="北陸",K95,IF('入力シート '!$E$16="関西",K117,IF('入力シート '!$E$16="中国",K139,IF('入力シート '!$E$16="四国",K161,IF('入力シート '!$E$16="九州",K183)))))))))</f>
        <v>0</v>
      </c>
      <c r="L205" s="29" t="b">
        <f>IF('入力シート '!$E$16="北海道",L7,IF('入力シート '!$E$16="東北",L29,IF('入力シート '!$E$16="東京",L51,IF('入力シート '!$E$16="中部",L73,IF('入力シート '!$E$16="北陸",L95,IF('入力シート '!$E$16="関西",L117,IF('入力シート '!$E$16="中国",L139,IF('入力シート '!$E$16="四国",L161,IF('入力シート '!$E$16="九州",L183)))))))))</f>
        <v>0</v>
      </c>
      <c r="M205" s="29" t="b">
        <f>IF('入力シート '!$E$16="北海道",M7,IF('入力シート '!$E$16="東北",M29,IF('入力シート '!$E$16="東京",M51,IF('入力シート '!$E$16="中部",M73,IF('入力シート '!$E$16="北陸",M95,IF('入力シート '!$E$16="関西",M117,IF('入力シート '!$E$16="中国",M139,IF('入力シート '!$E$16="四国",M161,IF('入力シート '!$E$16="九州",M183)))))))))</f>
        <v>0</v>
      </c>
      <c r="O205" s="61"/>
      <c r="P205" s="61"/>
      <c r="Q205" s="61"/>
      <c r="R205" s="61"/>
      <c r="S205" s="61"/>
      <c r="T205" s="61"/>
      <c r="U205" s="61"/>
      <c r="V205" s="61"/>
      <c r="W205" s="61"/>
      <c r="X205" s="61"/>
      <c r="Y205" s="61"/>
      <c r="Z205" s="61"/>
    </row>
    <row r="206" spans="1:26">
      <c r="A206" s="28">
        <v>16</v>
      </c>
      <c r="B206" s="29" t="b">
        <f>IF('入力シート '!$E$16="北海道",B8,IF('入力シート '!$E$16="東北",B30,IF('入力シート '!$E$16="東京",B52,IF('入力シート '!$E$16="中部",B74,IF('入力シート '!$E$16="北陸",B96,IF('入力シート '!$E$16="関西",B118,IF('入力シート '!$E$16="中国",B140,IF('入力シート '!$E$16="四国",B162,IF('入力シート '!$E$16="九州",B184)))))))))</f>
        <v>0</v>
      </c>
      <c r="C206" s="29" t="b">
        <f>IF('入力シート '!$E$16="北海道",C8,IF('入力シート '!$E$16="東北",C30,IF('入力シート '!$E$16="東京",C52,IF('入力シート '!$E$16="中部",C74,IF('入力シート '!$E$16="北陸",C96,IF('入力シート '!$E$16="関西",C118,IF('入力シート '!$E$16="中国",C140,IF('入力シート '!$E$16="四国",C162,IF('入力シート '!$E$16="九州",C184)))))))))</f>
        <v>0</v>
      </c>
      <c r="D206" s="29" t="b">
        <f>IF('入力シート '!$E$16="北海道",D8,IF('入力シート '!$E$16="東北",D30,IF('入力シート '!$E$16="東京",D52,IF('入力シート '!$E$16="中部",D74,IF('入力シート '!$E$16="北陸",D96,IF('入力シート '!$E$16="関西",D118,IF('入力シート '!$E$16="中国",D140,IF('入力シート '!$E$16="四国",D162,IF('入力シート '!$E$16="九州",D184)))))))))</f>
        <v>0</v>
      </c>
      <c r="E206" s="29" t="b">
        <f>IF('入力シート '!$E$16="北海道",E8,IF('入力シート '!$E$16="東北",E30,IF('入力シート '!$E$16="東京",E52,IF('入力シート '!$E$16="中部",E74,IF('入力シート '!$E$16="北陸",E96,IF('入力シート '!$E$16="関西",E118,IF('入力シート '!$E$16="中国",E140,IF('入力シート '!$E$16="四国",E162,IF('入力シート '!$E$16="九州",E184)))))))))</f>
        <v>0</v>
      </c>
      <c r="F206" s="29" t="b">
        <f>IF('入力シート '!$E$16="北海道",F8,IF('入力シート '!$E$16="東北",F30,IF('入力シート '!$E$16="東京",F52,IF('入力シート '!$E$16="中部",F74,IF('入力シート '!$E$16="北陸",F96,IF('入力シート '!$E$16="関西",F118,IF('入力シート '!$E$16="中国",F140,IF('入力シート '!$E$16="四国",F162,IF('入力シート '!$E$16="九州",F184)))))))))</f>
        <v>0</v>
      </c>
      <c r="G206" s="29" t="b">
        <f>IF('入力シート '!$E$16="北海道",G8,IF('入力シート '!$E$16="東北",G30,IF('入力シート '!$E$16="東京",G52,IF('入力シート '!$E$16="中部",G74,IF('入力シート '!$E$16="北陸",G96,IF('入力シート '!$E$16="関西",G118,IF('入力シート '!$E$16="中国",G140,IF('入力シート '!$E$16="四国",G162,IF('入力シート '!$E$16="九州",G184)))))))))</f>
        <v>0</v>
      </c>
      <c r="H206" s="29" t="b">
        <f>IF('入力シート '!$E$16="北海道",H8,IF('入力シート '!$E$16="東北",H30,IF('入力シート '!$E$16="東京",H52,IF('入力シート '!$E$16="中部",H74,IF('入力シート '!$E$16="北陸",H96,IF('入力シート '!$E$16="関西",H118,IF('入力シート '!$E$16="中国",H140,IF('入力シート '!$E$16="四国",H162,IF('入力シート '!$E$16="九州",H184)))))))))</f>
        <v>0</v>
      </c>
      <c r="I206" s="29" t="b">
        <f>IF('入力シート '!$E$16="北海道",I8,IF('入力シート '!$E$16="東北",I30,IF('入力シート '!$E$16="東京",I52,IF('入力シート '!$E$16="中部",I74,IF('入力シート '!$E$16="北陸",I96,IF('入力シート '!$E$16="関西",I118,IF('入力シート '!$E$16="中国",I140,IF('入力シート '!$E$16="四国",I162,IF('入力シート '!$E$16="九州",I184)))))))))</f>
        <v>0</v>
      </c>
      <c r="J206" s="29" t="b">
        <f>IF('入力シート '!$E$16="北海道",J8,IF('入力シート '!$E$16="東北",J30,IF('入力シート '!$E$16="東京",J52,IF('入力シート '!$E$16="中部",J74,IF('入力シート '!$E$16="北陸",J96,IF('入力シート '!$E$16="関西",J118,IF('入力シート '!$E$16="中国",J140,IF('入力シート '!$E$16="四国",J162,IF('入力シート '!$E$16="九州",J184)))))))))</f>
        <v>0</v>
      </c>
      <c r="K206" s="29" t="b">
        <f>IF('入力シート '!$E$16="北海道",K8,IF('入力シート '!$E$16="東北",K30,IF('入力シート '!$E$16="東京",K52,IF('入力シート '!$E$16="中部",K74,IF('入力シート '!$E$16="北陸",K96,IF('入力シート '!$E$16="関西",K118,IF('入力シート '!$E$16="中国",K140,IF('入力シート '!$E$16="四国",K162,IF('入力シート '!$E$16="九州",K184)))))))))</f>
        <v>0</v>
      </c>
      <c r="L206" s="29" t="b">
        <f>IF('入力シート '!$E$16="北海道",L8,IF('入力シート '!$E$16="東北",L30,IF('入力シート '!$E$16="東京",L52,IF('入力シート '!$E$16="中部",L74,IF('入力シート '!$E$16="北陸",L96,IF('入力シート '!$E$16="関西",L118,IF('入力シート '!$E$16="中国",L140,IF('入力シート '!$E$16="四国",L162,IF('入力シート '!$E$16="九州",L184)))))))))</f>
        <v>0</v>
      </c>
      <c r="M206" s="29" t="b">
        <f>IF('入力シート '!$E$16="北海道",M8,IF('入力シート '!$E$16="東北",M30,IF('入力シート '!$E$16="東京",M52,IF('入力シート '!$E$16="中部",M74,IF('入力シート '!$E$16="北陸",M96,IF('入力シート '!$E$16="関西",M118,IF('入力シート '!$E$16="中国",M140,IF('入力シート '!$E$16="四国",M162,IF('入力シート '!$E$16="九州",M184)))))))))</f>
        <v>0</v>
      </c>
      <c r="O206" s="61"/>
      <c r="P206" s="61"/>
      <c r="Q206" s="61"/>
      <c r="R206" s="61"/>
      <c r="S206" s="61"/>
      <c r="T206" s="61"/>
      <c r="U206" s="61"/>
      <c r="V206" s="61"/>
      <c r="W206" s="61"/>
      <c r="X206" s="61"/>
      <c r="Y206" s="61"/>
      <c r="Z206" s="61"/>
    </row>
    <row r="207" spans="1:26">
      <c r="A207" s="28">
        <v>15</v>
      </c>
      <c r="B207" s="29" t="b">
        <f>IF('入力シート '!$E$16="北海道",B9,IF('入力シート '!$E$16="東北",B31,IF('入力シート '!$E$16="東京",B53,IF('入力シート '!$E$16="中部",B75,IF('入力シート '!$E$16="北陸",B97,IF('入力シート '!$E$16="関西",B119,IF('入力シート '!$E$16="中国",B141,IF('入力シート '!$E$16="四国",B163,IF('入力シート '!$E$16="九州",B185)))))))))</f>
        <v>0</v>
      </c>
      <c r="C207" s="29" t="b">
        <f>IF('入力シート '!$E$16="北海道",C9,IF('入力シート '!$E$16="東北",C31,IF('入力シート '!$E$16="東京",C53,IF('入力シート '!$E$16="中部",C75,IF('入力シート '!$E$16="北陸",C97,IF('入力シート '!$E$16="関西",C119,IF('入力シート '!$E$16="中国",C141,IF('入力シート '!$E$16="四国",C163,IF('入力シート '!$E$16="九州",C185)))))))))</f>
        <v>0</v>
      </c>
      <c r="D207" s="29" t="b">
        <f>IF('入力シート '!$E$16="北海道",D9,IF('入力シート '!$E$16="東北",D31,IF('入力シート '!$E$16="東京",D53,IF('入力シート '!$E$16="中部",D75,IF('入力シート '!$E$16="北陸",D97,IF('入力シート '!$E$16="関西",D119,IF('入力シート '!$E$16="中国",D141,IF('入力シート '!$E$16="四国",D163,IF('入力シート '!$E$16="九州",D185)))))))))</f>
        <v>0</v>
      </c>
      <c r="E207" s="29" t="b">
        <f>IF('入力シート '!$E$16="北海道",E9,IF('入力シート '!$E$16="東北",E31,IF('入力シート '!$E$16="東京",E53,IF('入力シート '!$E$16="中部",E75,IF('入力シート '!$E$16="北陸",E97,IF('入力シート '!$E$16="関西",E119,IF('入力シート '!$E$16="中国",E141,IF('入力シート '!$E$16="四国",E163,IF('入力シート '!$E$16="九州",E185)))))))))</f>
        <v>0</v>
      </c>
      <c r="F207" s="29" t="b">
        <f>IF('入力シート '!$E$16="北海道",F9,IF('入力シート '!$E$16="東北",F31,IF('入力シート '!$E$16="東京",F53,IF('入力シート '!$E$16="中部",F75,IF('入力シート '!$E$16="北陸",F97,IF('入力シート '!$E$16="関西",F119,IF('入力シート '!$E$16="中国",F141,IF('入力シート '!$E$16="四国",F163,IF('入力シート '!$E$16="九州",F185)))))))))</f>
        <v>0</v>
      </c>
      <c r="G207" s="29" t="b">
        <f>IF('入力シート '!$E$16="北海道",G9,IF('入力シート '!$E$16="東北",G31,IF('入力シート '!$E$16="東京",G53,IF('入力シート '!$E$16="中部",G75,IF('入力シート '!$E$16="北陸",G97,IF('入力シート '!$E$16="関西",G119,IF('入力シート '!$E$16="中国",G141,IF('入力シート '!$E$16="四国",G163,IF('入力シート '!$E$16="九州",G185)))))))))</f>
        <v>0</v>
      </c>
      <c r="H207" s="29" t="b">
        <f>IF('入力シート '!$E$16="北海道",H9,IF('入力シート '!$E$16="東北",H31,IF('入力シート '!$E$16="東京",H53,IF('入力シート '!$E$16="中部",H75,IF('入力シート '!$E$16="北陸",H97,IF('入力シート '!$E$16="関西",H119,IF('入力シート '!$E$16="中国",H141,IF('入力シート '!$E$16="四国",H163,IF('入力シート '!$E$16="九州",H185)))))))))</f>
        <v>0</v>
      </c>
      <c r="I207" s="29" t="b">
        <f>IF('入力シート '!$E$16="北海道",I9,IF('入力シート '!$E$16="東北",I31,IF('入力シート '!$E$16="東京",I53,IF('入力シート '!$E$16="中部",I75,IF('入力シート '!$E$16="北陸",I97,IF('入力シート '!$E$16="関西",I119,IF('入力シート '!$E$16="中国",I141,IF('入力シート '!$E$16="四国",I163,IF('入力シート '!$E$16="九州",I185)))))))))</f>
        <v>0</v>
      </c>
      <c r="J207" s="29" t="b">
        <f>IF('入力シート '!$E$16="北海道",J9,IF('入力シート '!$E$16="東北",J31,IF('入力シート '!$E$16="東京",J53,IF('入力シート '!$E$16="中部",J75,IF('入力シート '!$E$16="北陸",J97,IF('入力シート '!$E$16="関西",J119,IF('入力シート '!$E$16="中国",J141,IF('入力シート '!$E$16="四国",J163,IF('入力シート '!$E$16="九州",J185)))))))))</f>
        <v>0</v>
      </c>
      <c r="K207" s="29" t="b">
        <f>IF('入力シート '!$E$16="北海道",K9,IF('入力シート '!$E$16="東北",K31,IF('入力シート '!$E$16="東京",K53,IF('入力シート '!$E$16="中部",K75,IF('入力シート '!$E$16="北陸",K97,IF('入力シート '!$E$16="関西",K119,IF('入力シート '!$E$16="中国",K141,IF('入力シート '!$E$16="四国",K163,IF('入力シート '!$E$16="九州",K185)))))))))</f>
        <v>0</v>
      </c>
      <c r="L207" s="29" t="b">
        <f>IF('入力シート '!$E$16="北海道",L9,IF('入力シート '!$E$16="東北",L31,IF('入力シート '!$E$16="東京",L53,IF('入力シート '!$E$16="中部",L75,IF('入力シート '!$E$16="北陸",L97,IF('入力シート '!$E$16="関西",L119,IF('入力シート '!$E$16="中国",L141,IF('入力シート '!$E$16="四国",L163,IF('入力シート '!$E$16="九州",L185)))))))))</f>
        <v>0</v>
      </c>
      <c r="M207" s="29" t="b">
        <f>IF('入力シート '!$E$16="北海道",M9,IF('入力シート '!$E$16="東北",M31,IF('入力シート '!$E$16="東京",M53,IF('入力シート '!$E$16="中部",M75,IF('入力シート '!$E$16="北陸",M97,IF('入力シート '!$E$16="関西",M119,IF('入力シート '!$E$16="中国",M141,IF('入力シート '!$E$16="四国",M163,IF('入力シート '!$E$16="九州",M185)))))))))</f>
        <v>0</v>
      </c>
      <c r="O207" s="61"/>
      <c r="P207" s="61"/>
      <c r="Q207" s="61"/>
      <c r="R207" s="61"/>
      <c r="S207" s="61"/>
      <c r="T207" s="61"/>
      <c r="U207" s="61"/>
      <c r="V207" s="61"/>
      <c r="W207" s="61"/>
      <c r="X207" s="61"/>
      <c r="Y207" s="61"/>
      <c r="Z207" s="61"/>
    </row>
    <row r="208" spans="1:26">
      <c r="A208" s="28">
        <v>14</v>
      </c>
      <c r="B208" s="29" t="b">
        <f>IF('入力シート '!$E$16="北海道",B10,IF('入力シート '!$E$16="東北",B32,IF('入力シート '!$E$16="東京",B54,IF('入力シート '!$E$16="中部",B76,IF('入力シート '!$E$16="北陸",B98,IF('入力シート '!$E$16="関西",B120,IF('入力シート '!$E$16="中国",B142,IF('入力シート '!$E$16="四国",B164,IF('入力シート '!$E$16="九州",B186)))))))))</f>
        <v>0</v>
      </c>
      <c r="C208" s="29" t="b">
        <f>IF('入力シート '!$E$16="北海道",C10,IF('入力シート '!$E$16="東北",C32,IF('入力シート '!$E$16="東京",C54,IF('入力シート '!$E$16="中部",C76,IF('入力シート '!$E$16="北陸",C98,IF('入力シート '!$E$16="関西",C120,IF('入力シート '!$E$16="中国",C142,IF('入力シート '!$E$16="四国",C164,IF('入力シート '!$E$16="九州",C186)))))))))</f>
        <v>0</v>
      </c>
      <c r="D208" s="29" t="b">
        <f>IF('入力シート '!$E$16="北海道",D10,IF('入力シート '!$E$16="東北",D32,IF('入力シート '!$E$16="東京",D54,IF('入力シート '!$E$16="中部",D76,IF('入力シート '!$E$16="北陸",D98,IF('入力シート '!$E$16="関西",D120,IF('入力シート '!$E$16="中国",D142,IF('入力シート '!$E$16="四国",D164,IF('入力シート '!$E$16="九州",D186)))))))))</f>
        <v>0</v>
      </c>
      <c r="E208" s="29" t="b">
        <f>IF('入力シート '!$E$16="北海道",E10,IF('入力シート '!$E$16="東北",E32,IF('入力シート '!$E$16="東京",E54,IF('入力シート '!$E$16="中部",E76,IF('入力シート '!$E$16="北陸",E98,IF('入力シート '!$E$16="関西",E120,IF('入力シート '!$E$16="中国",E142,IF('入力シート '!$E$16="四国",E164,IF('入力シート '!$E$16="九州",E186)))))))))</f>
        <v>0</v>
      </c>
      <c r="F208" s="29" t="b">
        <f>IF('入力シート '!$E$16="北海道",F10,IF('入力シート '!$E$16="東北",F32,IF('入力シート '!$E$16="東京",F54,IF('入力シート '!$E$16="中部",F76,IF('入力シート '!$E$16="北陸",F98,IF('入力シート '!$E$16="関西",F120,IF('入力シート '!$E$16="中国",F142,IF('入力シート '!$E$16="四国",F164,IF('入力シート '!$E$16="九州",F186)))))))))</f>
        <v>0</v>
      </c>
      <c r="G208" s="29" t="b">
        <f>IF('入力シート '!$E$16="北海道",G10,IF('入力シート '!$E$16="東北",G32,IF('入力シート '!$E$16="東京",G54,IF('入力シート '!$E$16="中部",G76,IF('入力シート '!$E$16="北陸",G98,IF('入力シート '!$E$16="関西",G120,IF('入力シート '!$E$16="中国",G142,IF('入力シート '!$E$16="四国",G164,IF('入力シート '!$E$16="九州",G186)))))))))</f>
        <v>0</v>
      </c>
      <c r="H208" s="29" t="b">
        <f>IF('入力シート '!$E$16="北海道",H10,IF('入力シート '!$E$16="東北",H32,IF('入力シート '!$E$16="東京",H54,IF('入力シート '!$E$16="中部",H76,IF('入力シート '!$E$16="北陸",H98,IF('入力シート '!$E$16="関西",H120,IF('入力シート '!$E$16="中国",H142,IF('入力シート '!$E$16="四国",H164,IF('入力シート '!$E$16="九州",H186)))))))))</f>
        <v>0</v>
      </c>
      <c r="I208" s="29" t="b">
        <f>IF('入力シート '!$E$16="北海道",I10,IF('入力シート '!$E$16="東北",I32,IF('入力シート '!$E$16="東京",I54,IF('入力シート '!$E$16="中部",I76,IF('入力シート '!$E$16="北陸",I98,IF('入力シート '!$E$16="関西",I120,IF('入力シート '!$E$16="中国",I142,IF('入力シート '!$E$16="四国",I164,IF('入力シート '!$E$16="九州",I186)))))))))</f>
        <v>0</v>
      </c>
      <c r="J208" s="29" t="b">
        <f>IF('入力シート '!$E$16="北海道",J10,IF('入力シート '!$E$16="東北",J32,IF('入力シート '!$E$16="東京",J54,IF('入力シート '!$E$16="中部",J76,IF('入力シート '!$E$16="北陸",J98,IF('入力シート '!$E$16="関西",J120,IF('入力シート '!$E$16="中国",J142,IF('入力シート '!$E$16="四国",J164,IF('入力シート '!$E$16="九州",J186)))))))))</f>
        <v>0</v>
      </c>
      <c r="K208" s="29" t="b">
        <f>IF('入力シート '!$E$16="北海道",K10,IF('入力シート '!$E$16="東北",K32,IF('入力シート '!$E$16="東京",K54,IF('入力シート '!$E$16="中部",K76,IF('入力シート '!$E$16="北陸",K98,IF('入力シート '!$E$16="関西",K120,IF('入力シート '!$E$16="中国",K142,IF('入力シート '!$E$16="四国",K164,IF('入力シート '!$E$16="九州",K186)))))))))</f>
        <v>0</v>
      </c>
      <c r="L208" s="29" t="b">
        <f>IF('入力シート '!$E$16="北海道",L10,IF('入力シート '!$E$16="東北",L32,IF('入力シート '!$E$16="東京",L54,IF('入力シート '!$E$16="中部",L76,IF('入力シート '!$E$16="北陸",L98,IF('入力シート '!$E$16="関西",L120,IF('入力シート '!$E$16="中国",L142,IF('入力シート '!$E$16="四国",L164,IF('入力シート '!$E$16="九州",L186)))))))))</f>
        <v>0</v>
      </c>
      <c r="M208" s="29" t="b">
        <f>IF('入力シート '!$E$16="北海道",M10,IF('入力シート '!$E$16="東北",M32,IF('入力シート '!$E$16="東京",M54,IF('入力シート '!$E$16="中部",M76,IF('入力シート '!$E$16="北陸",M98,IF('入力シート '!$E$16="関西",M120,IF('入力シート '!$E$16="中国",M142,IF('入力シート '!$E$16="四国",M164,IF('入力シート '!$E$16="九州",M186)))))))))</f>
        <v>0</v>
      </c>
      <c r="O208" s="61"/>
      <c r="P208" s="61"/>
      <c r="Q208" s="61"/>
      <c r="R208" s="61"/>
      <c r="S208" s="61"/>
      <c r="T208" s="61"/>
      <c r="U208" s="61"/>
      <c r="V208" s="61"/>
      <c r="W208" s="61"/>
      <c r="X208" s="61"/>
      <c r="Y208" s="61"/>
      <c r="Z208" s="61"/>
    </row>
    <row r="209" spans="1:26">
      <c r="A209" s="28">
        <v>13</v>
      </c>
      <c r="B209" s="29" t="b">
        <f>IF('入力シート '!$E$16="北海道",B11,IF('入力シート '!$E$16="東北",B33,IF('入力シート '!$E$16="東京",B55,IF('入力シート '!$E$16="中部",B77,IF('入力シート '!$E$16="北陸",B99,IF('入力シート '!$E$16="関西",B121,IF('入力シート '!$E$16="中国",B143,IF('入力シート '!$E$16="四国",B165,IF('入力シート '!$E$16="九州",B187)))))))))</f>
        <v>0</v>
      </c>
      <c r="C209" s="29" t="b">
        <f>IF('入力シート '!$E$16="北海道",C11,IF('入力シート '!$E$16="東北",C33,IF('入力シート '!$E$16="東京",C55,IF('入力シート '!$E$16="中部",C77,IF('入力シート '!$E$16="北陸",C99,IF('入力シート '!$E$16="関西",C121,IF('入力シート '!$E$16="中国",C143,IF('入力シート '!$E$16="四国",C165,IF('入力シート '!$E$16="九州",C187)))))))))</f>
        <v>0</v>
      </c>
      <c r="D209" s="29" t="b">
        <f>IF('入力シート '!$E$16="北海道",D11,IF('入力シート '!$E$16="東北",D33,IF('入力シート '!$E$16="東京",D55,IF('入力シート '!$E$16="中部",D77,IF('入力シート '!$E$16="北陸",D99,IF('入力シート '!$E$16="関西",D121,IF('入力シート '!$E$16="中国",D143,IF('入力シート '!$E$16="四国",D165,IF('入力シート '!$E$16="九州",D187)))))))))</f>
        <v>0</v>
      </c>
      <c r="E209" s="29" t="b">
        <f>IF('入力シート '!$E$16="北海道",E11,IF('入力シート '!$E$16="東北",E33,IF('入力シート '!$E$16="東京",E55,IF('入力シート '!$E$16="中部",E77,IF('入力シート '!$E$16="北陸",E99,IF('入力シート '!$E$16="関西",E121,IF('入力シート '!$E$16="中国",E143,IF('入力シート '!$E$16="四国",E165,IF('入力シート '!$E$16="九州",E187)))))))))</f>
        <v>0</v>
      </c>
      <c r="F209" s="29" t="b">
        <f>IF('入力シート '!$E$16="北海道",F11,IF('入力シート '!$E$16="東北",F33,IF('入力シート '!$E$16="東京",F55,IF('入力シート '!$E$16="中部",F77,IF('入力シート '!$E$16="北陸",F99,IF('入力シート '!$E$16="関西",F121,IF('入力シート '!$E$16="中国",F143,IF('入力シート '!$E$16="四国",F165,IF('入力シート '!$E$16="九州",F187)))))))))</f>
        <v>0</v>
      </c>
      <c r="G209" s="29" t="b">
        <f>IF('入力シート '!$E$16="北海道",G11,IF('入力シート '!$E$16="東北",G33,IF('入力シート '!$E$16="東京",G55,IF('入力シート '!$E$16="中部",G77,IF('入力シート '!$E$16="北陸",G99,IF('入力シート '!$E$16="関西",G121,IF('入力シート '!$E$16="中国",G143,IF('入力シート '!$E$16="四国",G165,IF('入力シート '!$E$16="九州",G187)))))))))</f>
        <v>0</v>
      </c>
      <c r="H209" s="29" t="b">
        <f>IF('入力シート '!$E$16="北海道",H11,IF('入力シート '!$E$16="東北",H33,IF('入力シート '!$E$16="東京",H55,IF('入力シート '!$E$16="中部",H77,IF('入力シート '!$E$16="北陸",H99,IF('入力シート '!$E$16="関西",H121,IF('入力シート '!$E$16="中国",H143,IF('入力シート '!$E$16="四国",H165,IF('入力シート '!$E$16="九州",H187)))))))))</f>
        <v>0</v>
      </c>
      <c r="I209" s="29" t="b">
        <f>IF('入力シート '!$E$16="北海道",I11,IF('入力シート '!$E$16="東北",I33,IF('入力シート '!$E$16="東京",I55,IF('入力シート '!$E$16="中部",I77,IF('入力シート '!$E$16="北陸",I99,IF('入力シート '!$E$16="関西",I121,IF('入力シート '!$E$16="中国",I143,IF('入力シート '!$E$16="四国",I165,IF('入力シート '!$E$16="九州",I187)))))))))</f>
        <v>0</v>
      </c>
      <c r="J209" s="29" t="b">
        <f>IF('入力シート '!$E$16="北海道",J11,IF('入力シート '!$E$16="東北",J33,IF('入力シート '!$E$16="東京",J55,IF('入力シート '!$E$16="中部",J77,IF('入力シート '!$E$16="北陸",J99,IF('入力シート '!$E$16="関西",J121,IF('入力シート '!$E$16="中国",J143,IF('入力シート '!$E$16="四国",J165,IF('入力シート '!$E$16="九州",J187)))))))))</f>
        <v>0</v>
      </c>
      <c r="K209" s="29" t="b">
        <f>IF('入力シート '!$E$16="北海道",K11,IF('入力シート '!$E$16="東北",K33,IF('入力シート '!$E$16="東京",K55,IF('入力シート '!$E$16="中部",K77,IF('入力シート '!$E$16="北陸",K99,IF('入力シート '!$E$16="関西",K121,IF('入力シート '!$E$16="中国",K143,IF('入力シート '!$E$16="四国",K165,IF('入力シート '!$E$16="九州",K187)))))))))</f>
        <v>0</v>
      </c>
      <c r="L209" s="29" t="b">
        <f>IF('入力シート '!$E$16="北海道",L11,IF('入力シート '!$E$16="東北",L33,IF('入力シート '!$E$16="東京",L55,IF('入力シート '!$E$16="中部",L77,IF('入力シート '!$E$16="北陸",L99,IF('入力シート '!$E$16="関西",L121,IF('入力シート '!$E$16="中国",L143,IF('入力シート '!$E$16="四国",L165,IF('入力シート '!$E$16="九州",L187)))))))))</f>
        <v>0</v>
      </c>
      <c r="M209" s="29" t="b">
        <f>IF('入力シート '!$E$16="北海道",M11,IF('入力シート '!$E$16="東北",M33,IF('入力シート '!$E$16="東京",M55,IF('入力シート '!$E$16="中部",M77,IF('入力シート '!$E$16="北陸",M99,IF('入力シート '!$E$16="関西",M121,IF('入力シート '!$E$16="中国",M143,IF('入力シート '!$E$16="四国",M165,IF('入力シート '!$E$16="九州",M187)))))))))</f>
        <v>0</v>
      </c>
      <c r="O209" s="61"/>
      <c r="P209" s="61"/>
      <c r="Q209" s="61"/>
      <c r="R209" s="61"/>
      <c r="S209" s="61"/>
      <c r="T209" s="61"/>
      <c r="U209" s="61"/>
      <c r="V209" s="61"/>
      <c r="W209" s="61"/>
      <c r="X209" s="61"/>
      <c r="Y209" s="61"/>
      <c r="Z209" s="61"/>
    </row>
    <row r="210" spans="1:26">
      <c r="A210" s="28">
        <v>12</v>
      </c>
      <c r="B210" s="29" t="b">
        <f>IF('入力シート '!$E$16="北海道",B12,IF('入力シート '!$E$16="東北",B34,IF('入力シート '!$E$16="東京",B56,IF('入力シート '!$E$16="中部",B78,IF('入力シート '!$E$16="北陸",B100,IF('入力シート '!$E$16="関西",B122,IF('入力シート '!$E$16="中国",B144,IF('入力シート '!$E$16="四国",B166,IF('入力シート '!$E$16="九州",B188)))))))))</f>
        <v>0</v>
      </c>
      <c r="C210" s="29" t="b">
        <f>IF('入力シート '!$E$16="北海道",C12,IF('入力シート '!$E$16="東北",C34,IF('入力シート '!$E$16="東京",C56,IF('入力シート '!$E$16="中部",C78,IF('入力シート '!$E$16="北陸",C100,IF('入力シート '!$E$16="関西",C122,IF('入力シート '!$E$16="中国",C144,IF('入力シート '!$E$16="四国",C166,IF('入力シート '!$E$16="九州",C188)))))))))</f>
        <v>0</v>
      </c>
      <c r="D210" s="29" t="b">
        <f>IF('入力シート '!$E$16="北海道",D12,IF('入力シート '!$E$16="東北",D34,IF('入力シート '!$E$16="東京",D56,IF('入力シート '!$E$16="中部",D78,IF('入力シート '!$E$16="北陸",D100,IF('入力シート '!$E$16="関西",D122,IF('入力シート '!$E$16="中国",D144,IF('入力シート '!$E$16="四国",D166,IF('入力シート '!$E$16="九州",D188)))))))))</f>
        <v>0</v>
      </c>
      <c r="E210" s="29" t="b">
        <f>IF('入力シート '!$E$16="北海道",E12,IF('入力シート '!$E$16="東北",E34,IF('入力シート '!$E$16="東京",E56,IF('入力シート '!$E$16="中部",E78,IF('入力シート '!$E$16="北陸",E100,IF('入力シート '!$E$16="関西",E122,IF('入力シート '!$E$16="中国",E144,IF('入力シート '!$E$16="四国",E166,IF('入力シート '!$E$16="九州",E188)))))))))</f>
        <v>0</v>
      </c>
      <c r="F210" s="29" t="b">
        <f>IF('入力シート '!$E$16="北海道",F12,IF('入力シート '!$E$16="東北",F34,IF('入力シート '!$E$16="東京",F56,IF('入力シート '!$E$16="中部",F78,IF('入力シート '!$E$16="北陸",F100,IF('入力シート '!$E$16="関西",F122,IF('入力シート '!$E$16="中国",F144,IF('入力シート '!$E$16="四国",F166,IF('入力シート '!$E$16="九州",F188)))))))))</f>
        <v>0</v>
      </c>
      <c r="G210" s="29" t="b">
        <f>IF('入力シート '!$E$16="北海道",G12,IF('入力シート '!$E$16="東北",G34,IF('入力シート '!$E$16="東京",G56,IF('入力シート '!$E$16="中部",G78,IF('入力シート '!$E$16="北陸",G100,IF('入力シート '!$E$16="関西",G122,IF('入力シート '!$E$16="中国",G144,IF('入力シート '!$E$16="四国",G166,IF('入力シート '!$E$16="九州",G188)))))))))</f>
        <v>0</v>
      </c>
      <c r="H210" s="29" t="b">
        <f>IF('入力シート '!$E$16="北海道",H12,IF('入力シート '!$E$16="東北",H34,IF('入力シート '!$E$16="東京",H56,IF('入力シート '!$E$16="中部",H78,IF('入力シート '!$E$16="北陸",H100,IF('入力シート '!$E$16="関西",H122,IF('入力シート '!$E$16="中国",H144,IF('入力シート '!$E$16="四国",H166,IF('入力シート '!$E$16="九州",H188)))))))))</f>
        <v>0</v>
      </c>
      <c r="I210" s="29" t="b">
        <f>IF('入力シート '!$E$16="北海道",I12,IF('入力シート '!$E$16="東北",I34,IF('入力シート '!$E$16="東京",I56,IF('入力シート '!$E$16="中部",I78,IF('入力シート '!$E$16="北陸",I100,IF('入力シート '!$E$16="関西",I122,IF('入力シート '!$E$16="中国",I144,IF('入力シート '!$E$16="四国",I166,IF('入力シート '!$E$16="九州",I188)))))))))</f>
        <v>0</v>
      </c>
      <c r="J210" s="29" t="b">
        <f>IF('入力シート '!$E$16="北海道",J12,IF('入力シート '!$E$16="東北",J34,IF('入力シート '!$E$16="東京",J56,IF('入力シート '!$E$16="中部",J78,IF('入力シート '!$E$16="北陸",J100,IF('入力シート '!$E$16="関西",J122,IF('入力シート '!$E$16="中国",J144,IF('入力シート '!$E$16="四国",J166,IF('入力シート '!$E$16="九州",J188)))))))))</f>
        <v>0</v>
      </c>
      <c r="K210" s="29" t="b">
        <f>IF('入力シート '!$E$16="北海道",K12,IF('入力シート '!$E$16="東北",K34,IF('入力シート '!$E$16="東京",K56,IF('入力シート '!$E$16="中部",K78,IF('入力シート '!$E$16="北陸",K100,IF('入力シート '!$E$16="関西",K122,IF('入力シート '!$E$16="中国",K144,IF('入力シート '!$E$16="四国",K166,IF('入力シート '!$E$16="九州",K188)))))))))</f>
        <v>0</v>
      </c>
      <c r="L210" s="29" t="b">
        <f>IF('入力シート '!$E$16="北海道",L12,IF('入力シート '!$E$16="東北",L34,IF('入力シート '!$E$16="東京",L56,IF('入力シート '!$E$16="中部",L78,IF('入力シート '!$E$16="北陸",L100,IF('入力シート '!$E$16="関西",L122,IF('入力シート '!$E$16="中国",L144,IF('入力シート '!$E$16="四国",L166,IF('入力シート '!$E$16="九州",L188)))))))))</f>
        <v>0</v>
      </c>
      <c r="M210" s="29" t="b">
        <f>IF('入力シート '!$E$16="北海道",M12,IF('入力シート '!$E$16="東北",M34,IF('入力シート '!$E$16="東京",M56,IF('入力シート '!$E$16="中部",M78,IF('入力シート '!$E$16="北陸",M100,IF('入力シート '!$E$16="関西",M122,IF('入力シート '!$E$16="中国",M144,IF('入力シート '!$E$16="四国",M166,IF('入力シート '!$E$16="九州",M188)))))))))</f>
        <v>0</v>
      </c>
      <c r="O210" s="61"/>
      <c r="P210" s="61"/>
      <c r="Q210" s="61"/>
      <c r="R210" s="61"/>
      <c r="S210" s="61"/>
      <c r="T210" s="61"/>
      <c r="U210" s="61"/>
      <c r="V210" s="61"/>
      <c r="W210" s="61"/>
      <c r="X210" s="61"/>
      <c r="Y210" s="61"/>
      <c r="Z210" s="61"/>
    </row>
    <row r="211" spans="1:26">
      <c r="A211" s="28">
        <v>11</v>
      </c>
      <c r="B211" s="29" t="b">
        <f>IF('入力シート '!$E$16="北海道",B13,IF('入力シート '!$E$16="東北",B35,IF('入力シート '!$E$16="東京",B57,IF('入力シート '!$E$16="中部",B79,IF('入力シート '!$E$16="北陸",B101,IF('入力シート '!$E$16="関西",B123,IF('入力シート '!$E$16="中国",B145,IF('入力シート '!$E$16="四国",B167,IF('入力シート '!$E$16="九州",B189)))))))))</f>
        <v>0</v>
      </c>
      <c r="C211" s="29" t="b">
        <f>IF('入力シート '!$E$16="北海道",C13,IF('入力シート '!$E$16="東北",C35,IF('入力シート '!$E$16="東京",C57,IF('入力シート '!$E$16="中部",C79,IF('入力シート '!$E$16="北陸",C101,IF('入力シート '!$E$16="関西",C123,IF('入力シート '!$E$16="中国",C145,IF('入力シート '!$E$16="四国",C167,IF('入力シート '!$E$16="九州",C189)))))))))</f>
        <v>0</v>
      </c>
      <c r="D211" s="29" t="b">
        <f>IF('入力シート '!$E$16="北海道",D13,IF('入力シート '!$E$16="東北",D35,IF('入力シート '!$E$16="東京",D57,IF('入力シート '!$E$16="中部",D79,IF('入力シート '!$E$16="北陸",D101,IF('入力シート '!$E$16="関西",D123,IF('入力シート '!$E$16="中国",D145,IF('入力シート '!$E$16="四国",D167,IF('入力シート '!$E$16="九州",D189)))))))))</f>
        <v>0</v>
      </c>
      <c r="E211" s="29" t="b">
        <f>IF('入力シート '!$E$16="北海道",E13,IF('入力シート '!$E$16="東北",E35,IF('入力シート '!$E$16="東京",E57,IF('入力シート '!$E$16="中部",E79,IF('入力シート '!$E$16="北陸",E101,IF('入力シート '!$E$16="関西",E123,IF('入力シート '!$E$16="中国",E145,IF('入力シート '!$E$16="四国",E167,IF('入力シート '!$E$16="九州",E189)))))))))</f>
        <v>0</v>
      </c>
      <c r="F211" s="29" t="b">
        <f>IF('入力シート '!$E$16="北海道",F13,IF('入力シート '!$E$16="東北",F35,IF('入力シート '!$E$16="東京",F57,IF('入力シート '!$E$16="中部",F79,IF('入力シート '!$E$16="北陸",F101,IF('入力シート '!$E$16="関西",F123,IF('入力シート '!$E$16="中国",F145,IF('入力シート '!$E$16="四国",F167,IF('入力シート '!$E$16="九州",F189)))))))))</f>
        <v>0</v>
      </c>
      <c r="G211" s="29" t="b">
        <f>IF('入力シート '!$E$16="北海道",G13,IF('入力シート '!$E$16="東北",G35,IF('入力シート '!$E$16="東京",G57,IF('入力シート '!$E$16="中部",G79,IF('入力シート '!$E$16="北陸",G101,IF('入力シート '!$E$16="関西",G123,IF('入力シート '!$E$16="中国",G145,IF('入力シート '!$E$16="四国",G167,IF('入力シート '!$E$16="九州",G189)))))))))</f>
        <v>0</v>
      </c>
      <c r="H211" s="29" t="b">
        <f>IF('入力シート '!$E$16="北海道",H13,IF('入力シート '!$E$16="東北",H35,IF('入力シート '!$E$16="東京",H57,IF('入力シート '!$E$16="中部",H79,IF('入力シート '!$E$16="北陸",H101,IF('入力シート '!$E$16="関西",H123,IF('入力シート '!$E$16="中国",H145,IF('入力シート '!$E$16="四国",H167,IF('入力シート '!$E$16="九州",H189)))))))))</f>
        <v>0</v>
      </c>
      <c r="I211" s="29" t="b">
        <f>IF('入力シート '!$E$16="北海道",I13,IF('入力シート '!$E$16="東北",I35,IF('入力シート '!$E$16="東京",I57,IF('入力シート '!$E$16="中部",I79,IF('入力シート '!$E$16="北陸",I101,IF('入力シート '!$E$16="関西",I123,IF('入力シート '!$E$16="中国",I145,IF('入力シート '!$E$16="四国",I167,IF('入力シート '!$E$16="九州",I189)))))))))</f>
        <v>0</v>
      </c>
      <c r="J211" s="29" t="b">
        <f>IF('入力シート '!$E$16="北海道",J13,IF('入力シート '!$E$16="東北",J35,IF('入力シート '!$E$16="東京",J57,IF('入力シート '!$E$16="中部",J79,IF('入力シート '!$E$16="北陸",J101,IF('入力シート '!$E$16="関西",J123,IF('入力シート '!$E$16="中国",J145,IF('入力シート '!$E$16="四国",J167,IF('入力シート '!$E$16="九州",J189)))))))))</f>
        <v>0</v>
      </c>
      <c r="K211" s="29" t="b">
        <f>IF('入力シート '!$E$16="北海道",K13,IF('入力シート '!$E$16="東北",K35,IF('入力シート '!$E$16="東京",K57,IF('入力シート '!$E$16="中部",K79,IF('入力シート '!$E$16="北陸",K101,IF('入力シート '!$E$16="関西",K123,IF('入力シート '!$E$16="中国",K145,IF('入力シート '!$E$16="四国",K167,IF('入力シート '!$E$16="九州",K189)))))))))</f>
        <v>0</v>
      </c>
      <c r="L211" s="29" t="b">
        <f>IF('入力シート '!$E$16="北海道",L13,IF('入力シート '!$E$16="東北",L35,IF('入力シート '!$E$16="東京",L57,IF('入力シート '!$E$16="中部",L79,IF('入力シート '!$E$16="北陸",L101,IF('入力シート '!$E$16="関西",L123,IF('入力シート '!$E$16="中国",L145,IF('入力シート '!$E$16="四国",L167,IF('入力シート '!$E$16="九州",L189)))))))))</f>
        <v>0</v>
      </c>
      <c r="M211" s="29" t="b">
        <f>IF('入力シート '!$E$16="北海道",M13,IF('入力シート '!$E$16="東北",M35,IF('入力シート '!$E$16="東京",M57,IF('入力シート '!$E$16="中部",M79,IF('入力シート '!$E$16="北陸",M101,IF('入力シート '!$E$16="関西",M123,IF('入力シート '!$E$16="中国",M145,IF('入力シート '!$E$16="四国",M167,IF('入力シート '!$E$16="九州",M189)))))))))</f>
        <v>0</v>
      </c>
      <c r="O211" s="61"/>
      <c r="P211" s="61"/>
      <c r="Q211" s="61"/>
      <c r="R211" s="61"/>
      <c r="S211" s="61"/>
      <c r="T211" s="61"/>
      <c r="U211" s="61"/>
      <c r="V211" s="61"/>
      <c r="W211" s="61"/>
      <c r="X211" s="61"/>
      <c r="Y211" s="61"/>
      <c r="Z211" s="61"/>
    </row>
    <row r="212" spans="1:26">
      <c r="A212" s="28">
        <v>10</v>
      </c>
      <c r="B212" s="29" t="b">
        <f>IF('入力シート '!$E$16="北海道",B14,IF('入力シート '!$E$16="東北",B36,IF('入力シート '!$E$16="東京",B58,IF('入力シート '!$E$16="中部",B80,IF('入力シート '!$E$16="北陸",B102,IF('入力シート '!$E$16="関西",B124,IF('入力シート '!$E$16="中国",B146,IF('入力シート '!$E$16="四国",B168,IF('入力シート '!$E$16="九州",B190)))))))))</f>
        <v>0</v>
      </c>
      <c r="C212" s="29" t="b">
        <f>IF('入力シート '!$E$16="北海道",C14,IF('入力シート '!$E$16="東北",C36,IF('入力シート '!$E$16="東京",C58,IF('入力シート '!$E$16="中部",C80,IF('入力シート '!$E$16="北陸",C102,IF('入力シート '!$E$16="関西",C124,IF('入力シート '!$E$16="中国",C146,IF('入力シート '!$E$16="四国",C168,IF('入力シート '!$E$16="九州",C190)))))))))</f>
        <v>0</v>
      </c>
      <c r="D212" s="29" t="b">
        <f>IF('入力シート '!$E$16="北海道",D14,IF('入力シート '!$E$16="東北",D36,IF('入力シート '!$E$16="東京",D58,IF('入力シート '!$E$16="中部",D80,IF('入力シート '!$E$16="北陸",D102,IF('入力シート '!$E$16="関西",D124,IF('入力シート '!$E$16="中国",D146,IF('入力シート '!$E$16="四国",D168,IF('入力シート '!$E$16="九州",D190)))))))))</f>
        <v>0</v>
      </c>
      <c r="E212" s="29" t="b">
        <f>IF('入力シート '!$E$16="北海道",E14,IF('入力シート '!$E$16="東北",E36,IF('入力シート '!$E$16="東京",E58,IF('入力シート '!$E$16="中部",E80,IF('入力シート '!$E$16="北陸",E102,IF('入力シート '!$E$16="関西",E124,IF('入力シート '!$E$16="中国",E146,IF('入力シート '!$E$16="四国",E168,IF('入力シート '!$E$16="九州",E190)))))))))</f>
        <v>0</v>
      </c>
      <c r="F212" s="29" t="b">
        <f>IF('入力シート '!$E$16="北海道",F14,IF('入力シート '!$E$16="東北",F36,IF('入力シート '!$E$16="東京",F58,IF('入力シート '!$E$16="中部",F80,IF('入力シート '!$E$16="北陸",F102,IF('入力シート '!$E$16="関西",F124,IF('入力シート '!$E$16="中国",F146,IF('入力シート '!$E$16="四国",F168,IF('入力シート '!$E$16="九州",F190)))))))))</f>
        <v>0</v>
      </c>
      <c r="G212" s="29" t="b">
        <f>IF('入力シート '!$E$16="北海道",G14,IF('入力シート '!$E$16="東北",G36,IF('入力シート '!$E$16="東京",G58,IF('入力シート '!$E$16="中部",G80,IF('入力シート '!$E$16="北陸",G102,IF('入力シート '!$E$16="関西",G124,IF('入力シート '!$E$16="中国",G146,IF('入力シート '!$E$16="四国",G168,IF('入力シート '!$E$16="九州",G190)))))))))</f>
        <v>0</v>
      </c>
      <c r="H212" s="29" t="b">
        <f>IF('入力シート '!$E$16="北海道",H14,IF('入力シート '!$E$16="東北",H36,IF('入力シート '!$E$16="東京",H58,IF('入力シート '!$E$16="中部",H80,IF('入力シート '!$E$16="北陸",H102,IF('入力シート '!$E$16="関西",H124,IF('入力シート '!$E$16="中国",H146,IF('入力シート '!$E$16="四国",H168,IF('入力シート '!$E$16="九州",H190)))))))))</f>
        <v>0</v>
      </c>
      <c r="I212" s="29" t="b">
        <f>IF('入力シート '!$E$16="北海道",I14,IF('入力シート '!$E$16="東北",I36,IF('入力シート '!$E$16="東京",I58,IF('入力シート '!$E$16="中部",I80,IF('入力シート '!$E$16="北陸",I102,IF('入力シート '!$E$16="関西",I124,IF('入力シート '!$E$16="中国",I146,IF('入力シート '!$E$16="四国",I168,IF('入力シート '!$E$16="九州",I190)))))))))</f>
        <v>0</v>
      </c>
      <c r="J212" s="29" t="b">
        <f>IF('入力シート '!$E$16="北海道",J14,IF('入力シート '!$E$16="東北",J36,IF('入力シート '!$E$16="東京",J58,IF('入力シート '!$E$16="中部",J80,IF('入力シート '!$E$16="北陸",J102,IF('入力シート '!$E$16="関西",J124,IF('入力シート '!$E$16="中国",J146,IF('入力シート '!$E$16="四国",J168,IF('入力シート '!$E$16="九州",J190)))))))))</f>
        <v>0</v>
      </c>
      <c r="K212" s="29" t="b">
        <f>IF('入力シート '!$E$16="北海道",K14,IF('入力シート '!$E$16="東北",K36,IF('入力シート '!$E$16="東京",K58,IF('入力シート '!$E$16="中部",K80,IF('入力シート '!$E$16="北陸",K102,IF('入力シート '!$E$16="関西",K124,IF('入力シート '!$E$16="中国",K146,IF('入力シート '!$E$16="四国",K168,IF('入力シート '!$E$16="九州",K190)))))))))</f>
        <v>0</v>
      </c>
      <c r="L212" s="29" t="b">
        <f>IF('入力シート '!$E$16="北海道",L14,IF('入力シート '!$E$16="東北",L36,IF('入力シート '!$E$16="東京",L58,IF('入力シート '!$E$16="中部",L80,IF('入力シート '!$E$16="北陸",L102,IF('入力シート '!$E$16="関西",L124,IF('入力シート '!$E$16="中国",L146,IF('入力シート '!$E$16="四国",L168,IF('入力シート '!$E$16="九州",L190)))))))))</f>
        <v>0</v>
      </c>
      <c r="M212" s="29" t="b">
        <f>IF('入力シート '!$E$16="北海道",M14,IF('入力シート '!$E$16="東北",M36,IF('入力シート '!$E$16="東京",M58,IF('入力シート '!$E$16="中部",M80,IF('入力シート '!$E$16="北陸",M102,IF('入力シート '!$E$16="関西",M124,IF('入力シート '!$E$16="中国",M146,IF('入力シート '!$E$16="四国",M168,IF('入力シート '!$E$16="九州",M190)))))))))</f>
        <v>0</v>
      </c>
      <c r="O212" s="61"/>
      <c r="P212" s="61"/>
      <c r="Q212" s="61"/>
      <c r="R212" s="61"/>
      <c r="S212" s="61"/>
      <c r="T212" s="61"/>
      <c r="U212" s="61"/>
      <c r="V212" s="61"/>
      <c r="W212" s="61"/>
      <c r="X212" s="61"/>
      <c r="Y212" s="61"/>
      <c r="Z212" s="61"/>
    </row>
    <row r="213" spans="1:26">
      <c r="A213" s="28">
        <v>9</v>
      </c>
      <c r="B213" s="29" t="b">
        <f>IF('入力シート '!$E$16="北海道",B15,IF('入力シート '!$E$16="東北",B37,IF('入力シート '!$E$16="東京",B59,IF('入力シート '!$E$16="中部",B81,IF('入力シート '!$E$16="北陸",B103,IF('入力シート '!$E$16="関西",B125,IF('入力シート '!$E$16="中国",B147,IF('入力シート '!$E$16="四国",B169,IF('入力シート '!$E$16="九州",B191)))))))))</f>
        <v>0</v>
      </c>
      <c r="C213" s="29" t="b">
        <f>IF('入力シート '!$E$16="北海道",C15,IF('入力シート '!$E$16="東北",C37,IF('入力シート '!$E$16="東京",C59,IF('入力シート '!$E$16="中部",C81,IF('入力シート '!$E$16="北陸",C103,IF('入力シート '!$E$16="関西",C125,IF('入力シート '!$E$16="中国",C147,IF('入力シート '!$E$16="四国",C169,IF('入力シート '!$E$16="九州",C191)))))))))</f>
        <v>0</v>
      </c>
      <c r="D213" s="29" t="b">
        <f>IF('入力シート '!$E$16="北海道",D15,IF('入力シート '!$E$16="東北",D37,IF('入力シート '!$E$16="東京",D59,IF('入力シート '!$E$16="中部",D81,IF('入力シート '!$E$16="北陸",D103,IF('入力シート '!$E$16="関西",D125,IF('入力シート '!$E$16="中国",D147,IF('入力シート '!$E$16="四国",D169,IF('入力シート '!$E$16="九州",D191)))))))))</f>
        <v>0</v>
      </c>
      <c r="E213" s="29" t="b">
        <f>IF('入力シート '!$E$16="北海道",E15,IF('入力シート '!$E$16="東北",E37,IF('入力シート '!$E$16="東京",E59,IF('入力シート '!$E$16="中部",E81,IF('入力シート '!$E$16="北陸",E103,IF('入力シート '!$E$16="関西",E125,IF('入力シート '!$E$16="中国",E147,IF('入力シート '!$E$16="四国",E169,IF('入力シート '!$E$16="九州",E191)))))))))</f>
        <v>0</v>
      </c>
      <c r="F213" s="29" t="b">
        <f>IF('入力シート '!$E$16="北海道",F15,IF('入力シート '!$E$16="東北",F37,IF('入力シート '!$E$16="東京",F59,IF('入力シート '!$E$16="中部",F81,IF('入力シート '!$E$16="北陸",F103,IF('入力シート '!$E$16="関西",F125,IF('入力シート '!$E$16="中国",F147,IF('入力シート '!$E$16="四国",F169,IF('入力シート '!$E$16="九州",F191)))))))))</f>
        <v>0</v>
      </c>
      <c r="G213" s="29" t="b">
        <f>IF('入力シート '!$E$16="北海道",G15,IF('入力シート '!$E$16="東北",G37,IF('入力シート '!$E$16="東京",G59,IF('入力シート '!$E$16="中部",G81,IF('入力シート '!$E$16="北陸",G103,IF('入力シート '!$E$16="関西",G125,IF('入力シート '!$E$16="中国",G147,IF('入力シート '!$E$16="四国",G169,IF('入力シート '!$E$16="九州",G191)))))))))</f>
        <v>0</v>
      </c>
      <c r="H213" s="29" t="b">
        <f>IF('入力シート '!$E$16="北海道",H15,IF('入力シート '!$E$16="東北",H37,IF('入力シート '!$E$16="東京",H59,IF('入力シート '!$E$16="中部",H81,IF('入力シート '!$E$16="北陸",H103,IF('入力シート '!$E$16="関西",H125,IF('入力シート '!$E$16="中国",H147,IF('入力シート '!$E$16="四国",H169,IF('入力シート '!$E$16="九州",H191)))))))))</f>
        <v>0</v>
      </c>
      <c r="I213" s="29" t="b">
        <f>IF('入力シート '!$E$16="北海道",I15,IF('入力シート '!$E$16="東北",I37,IF('入力シート '!$E$16="東京",I59,IF('入力シート '!$E$16="中部",I81,IF('入力シート '!$E$16="北陸",I103,IF('入力シート '!$E$16="関西",I125,IF('入力シート '!$E$16="中国",I147,IF('入力シート '!$E$16="四国",I169,IF('入力シート '!$E$16="九州",I191)))))))))</f>
        <v>0</v>
      </c>
      <c r="J213" s="29" t="b">
        <f>IF('入力シート '!$E$16="北海道",J15,IF('入力シート '!$E$16="東北",J37,IF('入力シート '!$E$16="東京",J59,IF('入力シート '!$E$16="中部",J81,IF('入力シート '!$E$16="北陸",J103,IF('入力シート '!$E$16="関西",J125,IF('入力シート '!$E$16="中国",J147,IF('入力シート '!$E$16="四国",J169,IF('入力シート '!$E$16="九州",J191)))))))))</f>
        <v>0</v>
      </c>
      <c r="K213" s="29" t="b">
        <f>IF('入力シート '!$E$16="北海道",K15,IF('入力シート '!$E$16="東北",K37,IF('入力シート '!$E$16="東京",K59,IF('入力シート '!$E$16="中部",K81,IF('入力シート '!$E$16="北陸",K103,IF('入力シート '!$E$16="関西",K125,IF('入力シート '!$E$16="中国",K147,IF('入力シート '!$E$16="四国",K169,IF('入力シート '!$E$16="九州",K191)))))))))</f>
        <v>0</v>
      </c>
      <c r="L213" s="29" t="b">
        <f>IF('入力シート '!$E$16="北海道",L15,IF('入力シート '!$E$16="東北",L37,IF('入力シート '!$E$16="東京",L59,IF('入力シート '!$E$16="中部",L81,IF('入力シート '!$E$16="北陸",L103,IF('入力シート '!$E$16="関西",L125,IF('入力シート '!$E$16="中国",L147,IF('入力シート '!$E$16="四国",L169,IF('入力シート '!$E$16="九州",L191)))))))))</f>
        <v>0</v>
      </c>
      <c r="M213" s="29" t="b">
        <f>IF('入力シート '!$E$16="北海道",M15,IF('入力シート '!$E$16="東北",M37,IF('入力シート '!$E$16="東京",M59,IF('入力シート '!$E$16="中部",M81,IF('入力シート '!$E$16="北陸",M103,IF('入力シート '!$E$16="関西",M125,IF('入力シート '!$E$16="中国",M147,IF('入力シート '!$E$16="四国",M169,IF('入力シート '!$E$16="九州",M191)))))))))</f>
        <v>0</v>
      </c>
      <c r="O213" s="61"/>
      <c r="P213" s="61"/>
      <c r="Q213" s="61"/>
      <c r="R213" s="61"/>
      <c r="S213" s="61"/>
      <c r="T213" s="61"/>
      <c r="U213" s="61"/>
      <c r="V213" s="61"/>
      <c r="W213" s="61"/>
      <c r="X213" s="61"/>
      <c r="Y213" s="61"/>
      <c r="Z213" s="61"/>
    </row>
    <row r="214" spans="1:26">
      <c r="A214" s="28">
        <v>8</v>
      </c>
      <c r="B214" s="29" t="b">
        <f>IF('入力シート '!$E$16="北海道",B16,IF('入力シート '!$E$16="東北",B38,IF('入力シート '!$E$16="東京",B60,IF('入力シート '!$E$16="中部",B82,IF('入力シート '!$E$16="北陸",B104,IF('入力シート '!$E$16="関西",B126,IF('入力シート '!$E$16="中国",B148,IF('入力シート '!$E$16="四国",B170,IF('入力シート '!$E$16="九州",B192)))))))))</f>
        <v>0</v>
      </c>
      <c r="C214" s="29" t="b">
        <f>IF('入力シート '!$E$16="北海道",C16,IF('入力シート '!$E$16="東北",C38,IF('入力シート '!$E$16="東京",C60,IF('入力シート '!$E$16="中部",C82,IF('入力シート '!$E$16="北陸",C104,IF('入力シート '!$E$16="関西",C126,IF('入力シート '!$E$16="中国",C148,IF('入力シート '!$E$16="四国",C170,IF('入力シート '!$E$16="九州",C192)))))))))</f>
        <v>0</v>
      </c>
      <c r="D214" s="29" t="b">
        <f>IF('入力シート '!$E$16="北海道",D16,IF('入力シート '!$E$16="東北",D38,IF('入力シート '!$E$16="東京",D60,IF('入力シート '!$E$16="中部",D82,IF('入力シート '!$E$16="北陸",D104,IF('入力シート '!$E$16="関西",D126,IF('入力シート '!$E$16="中国",D148,IF('入力シート '!$E$16="四国",D170,IF('入力シート '!$E$16="九州",D192)))))))))</f>
        <v>0</v>
      </c>
      <c r="E214" s="29" t="b">
        <f>IF('入力シート '!$E$16="北海道",E16,IF('入力シート '!$E$16="東北",E38,IF('入力シート '!$E$16="東京",E60,IF('入力シート '!$E$16="中部",E82,IF('入力シート '!$E$16="北陸",E104,IF('入力シート '!$E$16="関西",E126,IF('入力シート '!$E$16="中国",E148,IF('入力シート '!$E$16="四国",E170,IF('入力シート '!$E$16="九州",E192)))))))))</f>
        <v>0</v>
      </c>
      <c r="F214" s="29" t="b">
        <f>IF('入力シート '!$E$16="北海道",F16,IF('入力シート '!$E$16="東北",F38,IF('入力シート '!$E$16="東京",F60,IF('入力シート '!$E$16="中部",F82,IF('入力シート '!$E$16="北陸",F104,IF('入力シート '!$E$16="関西",F126,IF('入力シート '!$E$16="中国",F148,IF('入力シート '!$E$16="四国",F170,IF('入力シート '!$E$16="九州",F192)))))))))</f>
        <v>0</v>
      </c>
      <c r="G214" s="29" t="b">
        <f>IF('入力シート '!$E$16="北海道",G16,IF('入力シート '!$E$16="東北",G38,IF('入力シート '!$E$16="東京",G60,IF('入力シート '!$E$16="中部",G82,IF('入力シート '!$E$16="北陸",G104,IF('入力シート '!$E$16="関西",G126,IF('入力シート '!$E$16="中国",G148,IF('入力シート '!$E$16="四国",G170,IF('入力シート '!$E$16="九州",G192)))))))))</f>
        <v>0</v>
      </c>
      <c r="H214" s="29" t="b">
        <f>IF('入力シート '!$E$16="北海道",H16,IF('入力シート '!$E$16="東北",H38,IF('入力シート '!$E$16="東京",H60,IF('入力シート '!$E$16="中部",H82,IF('入力シート '!$E$16="北陸",H104,IF('入力シート '!$E$16="関西",H126,IF('入力シート '!$E$16="中国",H148,IF('入力シート '!$E$16="四国",H170,IF('入力シート '!$E$16="九州",H192)))))))))</f>
        <v>0</v>
      </c>
      <c r="I214" s="29" t="b">
        <f>IF('入力シート '!$E$16="北海道",I16,IF('入力シート '!$E$16="東北",I38,IF('入力シート '!$E$16="東京",I60,IF('入力シート '!$E$16="中部",I82,IF('入力シート '!$E$16="北陸",I104,IF('入力シート '!$E$16="関西",I126,IF('入力シート '!$E$16="中国",I148,IF('入力シート '!$E$16="四国",I170,IF('入力シート '!$E$16="九州",I192)))))))))</f>
        <v>0</v>
      </c>
      <c r="J214" s="29" t="b">
        <f>IF('入力シート '!$E$16="北海道",J16,IF('入力シート '!$E$16="東北",J38,IF('入力シート '!$E$16="東京",J60,IF('入力シート '!$E$16="中部",J82,IF('入力シート '!$E$16="北陸",J104,IF('入力シート '!$E$16="関西",J126,IF('入力シート '!$E$16="中国",J148,IF('入力シート '!$E$16="四国",J170,IF('入力シート '!$E$16="九州",J192)))))))))</f>
        <v>0</v>
      </c>
      <c r="K214" s="29" t="b">
        <f>IF('入力シート '!$E$16="北海道",K16,IF('入力シート '!$E$16="東北",K38,IF('入力シート '!$E$16="東京",K60,IF('入力シート '!$E$16="中部",K82,IF('入力シート '!$E$16="北陸",K104,IF('入力シート '!$E$16="関西",K126,IF('入力シート '!$E$16="中国",K148,IF('入力シート '!$E$16="四国",K170,IF('入力シート '!$E$16="九州",K192)))))))))</f>
        <v>0</v>
      </c>
      <c r="L214" s="29" t="b">
        <f>IF('入力シート '!$E$16="北海道",L16,IF('入力シート '!$E$16="東北",L38,IF('入力シート '!$E$16="東京",L60,IF('入力シート '!$E$16="中部",L82,IF('入力シート '!$E$16="北陸",L104,IF('入力シート '!$E$16="関西",L126,IF('入力シート '!$E$16="中国",L148,IF('入力シート '!$E$16="四国",L170,IF('入力シート '!$E$16="九州",L192)))))))))</f>
        <v>0</v>
      </c>
      <c r="M214" s="29" t="b">
        <f>IF('入力シート '!$E$16="北海道",M16,IF('入力シート '!$E$16="東北",M38,IF('入力シート '!$E$16="東京",M60,IF('入力シート '!$E$16="中部",M82,IF('入力シート '!$E$16="北陸",M104,IF('入力シート '!$E$16="関西",M126,IF('入力シート '!$E$16="中国",M148,IF('入力シート '!$E$16="四国",M170,IF('入力シート '!$E$16="九州",M192)))))))))</f>
        <v>0</v>
      </c>
      <c r="O214" s="61"/>
      <c r="P214" s="61"/>
      <c r="Q214" s="61"/>
      <c r="R214" s="61"/>
      <c r="S214" s="61"/>
      <c r="T214" s="61"/>
      <c r="U214" s="61"/>
      <c r="V214" s="61"/>
      <c r="W214" s="61"/>
      <c r="X214" s="61"/>
      <c r="Y214" s="61"/>
      <c r="Z214" s="61"/>
    </row>
    <row r="215" spans="1:26">
      <c r="A215" s="28">
        <v>7</v>
      </c>
      <c r="B215" s="29" t="b">
        <f>IF('入力シート '!$E$16="北海道",B17,IF('入力シート '!$E$16="東北",B39,IF('入力シート '!$E$16="東京",B61,IF('入力シート '!$E$16="中部",B83,IF('入力シート '!$E$16="北陸",B105,IF('入力シート '!$E$16="関西",B127,IF('入力シート '!$E$16="中国",B149,IF('入力シート '!$E$16="四国",B171,IF('入力シート '!$E$16="九州",B193)))))))))</f>
        <v>0</v>
      </c>
      <c r="C215" s="29" t="b">
        <f>IF('入力シート '!$E$16="北海道",C17,IF('入力シート '!$E$16="東北",C39,IF('入力シート '!$E$16="東京",C61,IF('入力シート '!$E$16="中部",C83,IF('入力シート '!$E$16="北陸",C105,IF('入力シート '!$E$16="関西",C127,IF('入力シート '!$E$16="中国",C149,IF('入力シート '!$E$16="四国",C171,IF('入力シート '!$E$16="九州",C193)))))))))</f>
        <v>0</v>
      </c>
      <c r="D215" s="29" t="b">
        <f>IF('入力シート '!$E$16="北海道",D17,IF('入力シート '!$E$16="東北",D39,IF('入力シート '!$E$16="東京",D61,IF('入力シート '!$E$16="中部",D83,IF('入力シート '!$E$16="北陸",D105,IF('入力シート '!$E$16="関西",D127,IF('入力シート '!$E$16="中国",D149,IF('入力シート '!$E$16="四国",D171,IF('入力シート '!$E$16="九州",D193)))))))))</f>
        <v>0</v>
      </c>
      <c r="E215" s="29" t="b">
        <f>IF('入力シート '!$E$16="北海道",E17,IF('入力シート '!$E$16="東北",E39,IF('入力シート '!$E$16="東京",E61,IF('入力シート '!$E$16="中部",E83,IF('入力シート '!$E$16="北陸",E105,IF('入力シート '!$E$16="関西",E127,IF('入力シート '!$E$16="中国",E149,IF('入力シート '!$E$16="四国",E171,IF('入力シート '!$E$16="九州",E193)))))))))</f>
        <v>0</v>
      </c>
      <c r="F215" s="29" t="b">
        <f>IF('入力シート '!$E$16="北海道",F17,IF('入力シート '!$E$16="東北",F39,IF('入力シート '!$E$16="東京",F61,IF('入力シート '!$E$16="中部",F83,IF('入力シート '!$E$16="北陸",F105,IF('入力シート '!$E$16="関西",F127,IF('入力シート '!$E$16="中国",F149,IF('入力シート '!$E$16="四国",F171,IF('入力シート '!$E$16="九州",F193)))))))))</f>
        <v>0</v>
      </c>
      <c r="G215" s="29" t="b">
        <f>IF('入力シート '!$E$16="北海道",G17,IF('入力シート '!$E$16="東北",G39,IF('入力シート '!$E$16="東京",G61,IF('入力シート '!$E$16="中部",G83,IF('入力シート '!$E$16="北陸",G105,IF('入力シート '!$E$16="関西",G127,IF('入力シート '!$E$16="中国",G149,IF('入力シート '!$E$16="四国",G171,IF('入力シート '!$E$16="九州",G193)))))))))</f>
        <v>0</v>
      </c>
      <c r="H215" s="29" t="b">
        <f>IF('入力シート '!$E$16="北海道",H17,IF('入力シート '!$E$16="東北",H39,IF('入力シート '!$E$16="東京",H61,IF('入力シート '!$E$16="中部",H83,IF('入力シート '!$E$16="北陸",H105,IF('入力シート '!$E$16="関西",H127,IF('入力シート '!$E$16="中国",H149,IF('入力シート '!$E$16="四国",H171,IF('入力シート '!$E$16="九州",H193)))))))))</f>
        <v>0</v>
      </c>
      <c r="I215" s="29" t="b">
        <f>IF('入力シート '!$E$16="北海道",I17,IF('入力シート '!$E$16="東北",I39,IF('入力シート '!$E$16="東京",I61,IF('入力シート '!$E$16="中部",I83,IF('入力シート '!$E$16="北陸",I105,IF('入力シート '!$E$16="関西",I127,IF('入力シート '!$E$16="中国",I149,IF('入力シート '!$E$16="四国",I171,IF('入力シート '!$E$16="九州",I193)))))))))</f>
        <v>0</v>
      </c>
      <c r="J215" s="29" t="b">
        <f>IF('入力シート '!$E$16="北海道",J17,IF('入力シート '!$E$16="東北",J39,IF('入力シート '!$E$16="東京",J61,IF('入力シート '!$E$16="中部",J83,IF('入力シート '!$E$16="北陸",J105,IF('入力シート '!$E$16="関西",J127,IF('入力シート '!$E$16="中国",J149,IF('入力シート '!$E$16="四国",J171,IF('入力シート '!$E$16="九州",J193)))))))))</f>
        <v>0</v>
      </c>
      <c r="K215" s="29" t="b">
        <f>IF('入力シート '!$E$16="北海道",K17,IF('入力シート '!$E$16="東北",K39,IF('入力シート '!$E$16="東京",K61,IF('入力シート '!$E$16="中部",K83,IF('入力シート '!$E$16="北陸",K105,IF('入力シート '!$E$16="関西",K127,IF('入力シート '!$E$16="中国",K149,IF('入力シート '!$E$16="四国",K171,IF('入力シート '!$E$16="九州",K193)))))))))</f>
        <v>0</v>
      </c>
      <c r="L215" s="29" t="b">
        <f>IF('入力シート '!$E$16="北海道",L17,IF('入力シート '!$E$16="東北",L39,IF('入力シート '!$E$16="東京",L61,IF('入力シート '!$E$16="中部",L83,IF('入力シート '!$E$16="北陸",L105,IF('入力シート '!$E$16="関西",L127,IF('入力シート '!$E$16="中国",L149,IF('入力シート '!$E$16="四国",L171,IF('入力シート '!$E$16="九州",L193)))))))))</f>
        <v>0</v>
      </c>
      <c r="M215" s="29" t="b">
        <f>IF('入力シート '!$E$16="北海道",M17,IF('入力シート '!$E$16="東北",M39,IF('入力シート '!$E$16="東京",M61,IF('入力シート '!$E$16="中部",M83,IF('入力シート '!$E$16="北陸",M105,IF('入力シート '!$E$16="関西",M127,IF('入力シート '!$E$16="中国",M149,IF('入力シート '!$E$16="四国",M171,IF('入力シート '!$E$16="九州",M193)))))))))</f>
        <v>0</v>
      </c>
      <c r="O215" s="61"/>
      <c r="P215" s="61"/>
      <c r="Q215" s="61"/>
      <c r="R215" s="61"/>
      <c r="S215" s="61"/>
      <c r="T215" s="61"/>
      <c r="U215" s="61"/>
      <c r="V215" s="61"/>
      <c r="W215" s="61"/>
      <c r="X215" s="61"/>
      <c r="Y215" s="61"/>
      <c r="Z215" s="61"/>
    </row>
    <row r="216" spans="1:26">
      <c r="A216" s="28">
        <v>6</v>
      </c>
      <c r="B216" s="29" t="b">
        <f>IF('入力シート '!$E$16="北海道",B18,IF('入力シート '!$E$16="東北",B40,IF('入力シート '!$E$16="東京",B62,IF('入力シート '!$E$16="中部",B84,IF('入力シート '!$E$16="北陸",B106,IF('入力シート '!$E$16="関西",B128,IF('入力シート '!$E$16="中国",B150,IF('入力シート '!$E$16="四国",B172,IF('入力シート '!$E$16="九州",B194)))))))))</f>
        <v>0</v>
      </c>
      <c r="C216" s="29" t="b">
        <f>IF('入力シート '!$E$16="北海道",C18,IF('入力シート '!$E$16="東北",C40,IF('入力シート '!$E$16="東京",C62,IF('入力シート '!$E$16="中部",C84,IF('入力シート '!$E$16="北陸",C106,IF('入力シート '!$E$16="関西",C128,IF('入力シート '!$E$16="中国",C150,IF('入力シート '!$E$16="四国",C172,IF('入力シート '!$E$16="九州",C194)))))))))</f>
        <v>0</v>
      </c>
      <c r="D216" s="29" t="b">
        <f>IF('入力シート '!$E$16="北海道",D18,IF('入力シート '!$E$16="東北",D40,IF('入力シート '!$E$16="東京",D62,IF('入力シート '!$E$16="中部",D84,IF('入力シート '!$E$16="北陸",D106,IF('入力シート '!$E$16="関西",D128,IF('入力シート '!$E$16="中国",D150,IF('入力シート '!$E$16="四国",D172,IF('入力シート '!$E$16="九州",D194)))))))))</f>
        <v>0</v>
      </c>
      <c r="E216" s="29" t="b">
        <f>IF('入力シート '!$E$16="北海道",E18,IF('入力シート '!$E$16="東北",E40,IF('入力シート '!$E$16="東京",E62,IF('入力シート '!$E$16="中部",E84,IF('入力シート '!$E$16="北陸",E106,IF('入力シート '!$E$16="関西",E128,IF('入力シート '!$E$16="中国",E150,IF('入力シート '!$E$16="四国",E172,IF('入力シート '!$E$16="九州",E194)))))))))</f>
        <v>0</v>
      </c>
      <c r="F216" s="29" t="b">
        <f>IF('入力シート '!$E$16="北海道",F18,IF('入力シート '!$E$16="東北",F40,IF('入力シート '!$E$16="東京",F62,IF('入力シート '!$E$16="中部",F84,IF('入力シート '!$E$16="北陸",F106,IF('入力シート '!$E$16="関西",F128,IF('入力シート '!$E$16="中国",F150,IF('入力シート '!$E$16="四国",F172,IF('入力シート '!$E$16="九州",F194)))))))))</f>
        <v>0</v>
      </c>
      <c r="G216" s="29" t="b">
        <f>IF('入力シート '!$E$16="北海道",G18,IF('入力シート '!$E$16="東北",G40,IF('入力シート '!$E$16="東京",G62,IF('入力シート '!$E$16="中部",G84,IF('入力シート '!$E$16="北陸",G106,IF('入力シート '!$E$16="関西",G128,IF('入力シート '!$E$16="中国",G150,IF('入力シート '!$E$16="四国",G172,IF('入力シート '!$E$16="九州",G194)))))))))</f>
        <v>0</v>
      </c>
      <c r="H216" s="29" t="b">
        <f>IF('入力シート '!$E$16="北海道",H18,IF('入力シート '!$E$16="東北",H40,IF('入力シート '!$E$16="東京",H62,IF('入力シート '!$E$16="中部",H84,IF('入力シート '!$E$16="北陸",H106,IF('入力シート '!$E$16="関西",H128,IF('入力シート '!$E$16="中国",H150,IF('入力シート '!$E$16="四国",H172,IF('入力シート '!$E$16="九州",H194)))))))))</f>
        <v>0</v>
      </c>
      <c r="I216" s="29" t="b">
        <f>IF('入力シート '!$E$16="北海道",I18,IF('入力シート '!$E$16="東北",I40,IF('入力シート '!$E$16="東京",I62,IF('入力シート '!$E$16="中部",I84,IF('入力シート '!$E$16="北陸",I106,IF('入力シート '!$E$16="関西",I128,IF('入力シート '!$E$16="中国",I150,IF('入力シート '!$E$16="四国",I172,IF('入力シート '!$E$16="九州",I194)))))))))</f>
        <v>0</v>
      </c>
      <c r="J216" s="29" t="b">
        <f>IF('入力シート '!$E$16="北海道",J18,IF('入力シート '!$E$16="東北",J40,IF('入力シート '!$E$16="東京",J62,IF('入力シート '!$E$16="中部",J84,IF('入力シート '!$E$16="北陸",J106,IF('入力シート '!$E$16="関西",J128,IF('入力シート '!$E$16="中国",J150,IF('入力シート '!$E$16="四国",J172,IF('入力シート '!$E$16="九州",J194)))))))))</f>
        <v>0</v>
      </c>
      <c r="K216" s="29" t="b">
        <f>IF('入力シート '!$E$16="北海道",K18,IF('入力シート '!$E$16="東北",K40,IF('入力シート '!$E$16="東京",K62,IF('入力シート '!$E$16="中部",K84,IF('入力シート '!$E$16="北陸",K106,IF('入力シート '!$E$16="関西",K128,IF('入力シート '!$E$16="中国",K150,IF('入力シート '!$E$16="四国",K172,IF('入力シート '!$E$16="九州",K194)))))))))</f>
        <v>0</v>
      </c>
      <c r="L216" s="29" t="b">
        <f>IF('入力シート '!$E$16="北海道",L18,IF('入力シート '!$E$16="東北",L40,IF('入力シート '!$E$16="東京",L62,IF('入力シート '!$E$16="中部",L84,IF('入力シート '!$E$16="北陸",L106,IF('入力シート '!$E$16="関西",L128,IF('入力シート '!$E$16="中国",L150,IF('入力シート '!$E$16="四国",L172,IF('入力シート '!$E$16="九州",L194)))))))))</f>
        <v>0</v>
      </c>
      <c r="M216" s="29" t="b">
        <f>IF('入力シート '!$E$16="北海道",M18,IF('入力シート '!$E$16="東北",M40,IF('入力シート '!$E$16="東京",M62,IF('入力シート '!$E$16="中部",M84,IF('入力シート '!$E$16="北陸",M106,IF('入力シート '!$E$16="関西",M128,IF('入力シート '!$E$16="中国",M150,IF('入力シート '!$E$16="四国",M172,IF('入力シート '!$E$16="九州",M194)))))))))</f>
        <v>0</v>
      </c>
      <c r="O216" s="61"/>
      <c r="P216" s="61"/>
      <c r="Q216" s="61"/>
      <c r="R216" s="61"/>
      <c r="S216" s="61"/>
      <c r="T216" s="61"/>
      <c r="U216" s="61"/>
      <c r="V216" s="61"/>
      <c r="W216" s="61"/>
      <c r="X216" s="61"/>
      <c r="Y216" s="61"/>
      <c r="Z216" s="61"/>
    </row>
    <row r="217" spans="1:26">
      <c r="A217" s="28">
        <v>5</v>
      </c>
      <c r="B217" s="29" t="b">
        <f>IF('入力シート '!$E$16="北海道",B19,IF('入力シート '!$E$16="東北",B41,IF('入力シート '!$E$16="東京",B63,IF('入力シート '!$E$16="中部",B85,IF('入力シート '!$E$16="北陸",B107,IF('入力シート '!$E$16="関西",B129,IF('入力シート '!$E$16="中国",B151,IF('入力シート '!$E$16="四国",B173,IF('入力シート '!$E$16="九州",B195)))))))))</f>
        <v>0</v>
      </c>
      <c r="C217" s="29" t="b">
        <f>IF('入力シート '!$E$16="北海道",C19,IF('入力シート '!$E$16="東北",C41,IF('入力シート '!$E$16="東京",C63,IF('入力シート '!$E$16="中部",C85,IF('入力シート '!$E$16="北陸",C107,IF('入力シート '!$E$16="関西",C129,IF('入力シート '!$E$16="中国",C151,IF('入力シート '!$E$16="四国",C173,IF('入力シート '!$E$16="九州",C195)))))))))</f>
        <v>0</v>
      </c>
      <c r="D217" s="29" t="b">
        <f>IF('入力シート '!$E$16="北海道",D19,IF('入力シート '!$E$16="東北",D41,IF('入力シート '!$E$16="東京",D63,IF('入力シート '!$E$16="中部",D85,IF('入力シート '!$E$16="北陸",D107,IF('入力シート '!$E$16="関西",D129,IF('入力シート '!$E$16="中国",D151,IF('入力シート '!$E$16="四国",D173,IF('入力シート '!$E$16="九州",D195)))))))))</f>
        <v>0</v>
      </c>
      <c r="E217" s="29" t="b">
        <f>IF('入力シート '!$E$16="北海道",E19,IF('入力シート '!$E$16="東北",E41,IF('入力シート '!$E$16="東京",E63,IF('入力シート '!$E$16="中部",E85,IF('入力シート '!$E$16="北陸",E107,IF('入力シート '!$E$16="関西",E129,IF('入力シート '!$E$16="中国",E151,IF('入力シート '!$E$16="四国",E173,IF('入力シート '!$E$16="九州",E195)))))))))</f>
        <v>0</v>
      </c>
      <c r="F217" s="29" t="b">
        <f>IF('入力シート '!$E$16="北海道",F19,IF('入力シート '!$E$16="東北",F41,IF('入力シート '!$E$16="東京",F63,IF('入力シート '!$E$16="中部",F85,IF('入力シート '!$E$16="北陸",F107,IF('入力シート '!$E$16="関西",F129,IF('入力シート '!$E$16="中国",F151,IF('入力シート '!$E$16="四国",F173,IF('入力シート '!$E$16="九州",F195)))))))))</f>
        <v>0</v>
      </c>
      <c r="G217" s="29" t="b">
        <f>IF('入力シート '!$E$16="北海道",G19,IF('入力シート '!$E$16="東北",G41,IF('入力シート '!$E$16="東京",G63,IF('入力シート '!$E$16="中部",G85,IF('入力シート '!$E$16="北陸",G107,IF('入力シート '!$E$16="関西",G129,IF('入力シート '!$E$16="中国",G151,IF('入力シート '!$E$16="四国",G173,IF('入力シート '!$E$16="九州",G195)))))))))</f>
        <v>0</v>
      </c>
      <c r="H217" s="29" t="b">
        <f>IF('入力シート '!$E$16="北海道",H19,IF('入力シート '!$E$16="東北",H41,IF('入力シート '!$E$16="東京",H63,IF('入力シート '!$E$16="中部",H85,IF('入力シート '!$E$16="北陸",H107,IF('入力シート '!$E$16="関西",H129,IF('入力シート '!$E$16="中国",H151,IF('入力シート '!$E$16="四国",H173,IF('入力シート '!$E$16="九州",H195)))))))))</f>
        <v>0</v>
      </c>
      <c r="I217" s="29" t="b">
        <f>IF('入力シート '!$E$16="北海道",I19,IF('入力シート '!$E$16="東北",I41,IF('入力シート '!$E$16="東京",I63,IF('入力シート '!$E$16="中部",I85,IF('入力シート '!$E$16="北陸",I107,IF('入力シート '!$E$16="関西",I129,IF('入力シート '!$E$16="中国",I151,IF('入力シート '!$E$16="四国",I173,IF('入力シート '!$E$16="九州",I195)))))))))</f>
        <v>0</v>
      </c>
      <c r="J217" s="29" t="b">
        <f>IF('入力シート '!$E$16="北海道",J19,IF('入力シート '!$E$16="東北",J41,IF('入力シート '!$E$16="東京",J63,IF('入力シート '!$E$16="中部",J85,IF('入力シート '!$E$16="北陸",J107,IF('入力シート '!$E$16="関西",J129,IF('入力シート '!$E$16="中国",J151,IF('入力シート '!$E$16="四国",J173,IF('入力シート '!$E$16="九州",J195)))))))))</f>
        <v>0</v>
      </c>
      <c r="K217" s="29" t="b">
        <f>IF('入力シート '!$E$16="北海道",K19,IF('入力シート '!$E$16="東北",K41,IF('入力シート '!$E$16="東京",K63,IF('入力シート '!$E$16="中部",K85,IF('入力シート '!$E$16="北陸",K107,IF('入力シート '!$E$16="関西",K129,IF('入力シート '!$E$16="中国",K151,IF('入力シート '!$E$16="四国",K173,IF('入力シート '!$E$16="九州",K195)))))))))</f>
        <v>0</v>
      </c>
      <c r="L217" s="29" t="b">
        <f>IF('入力シート '!$E$16="北海道",L19,IF('入力シート '!$E$16="東北",L41,IF('入力シート '!$E$16="東京",L63,IF('入力シート '!$E$16="中部",L85,IF('入力シート '!$E$16="北陸",L107,IF('入力シート '!$E$16="関西",L129,IF('入力シート '!$E$16="中国",L151,IF('入力シート '!$E$16="四国",L173,IF('入力シート '!$E$16="九州",L195)))))))))</f>
        <v>0</v>
      </c>
      <c r="M217" s="29" t="b">
        <f>IF('入力シート '!$E$16="北海道",M19,IF('入力シート '!$E$16="東北",M41,IF('入力シート '!$E$16="東京",M63,IF('入力シート '!$E$16="中部",M85,IF('入力シート '!$E$16="北陸",M107,IF('入力シート '!$E$16="関西",M129,IF('入力シート '!$E$16="中国",M151,IF('入力シート '!$E$16="四国",M173,IF('入力シート '!$E$16="九州",M195)))))))))</f>
        <v>0</v>
      </c>
      <c r="O217" s="61"/>
      <c r="P217" s="61"/>
      <c r="Q217" s="61"/>
      <c r="R217" s="61"/>
      <c r="S217" s="61"/>
      <c r="T217" s="61"/>
      <c r="U217" s="61"/>
      <c r="V217" s="61"/>
      <c r="W217" s="61"/>
      <c r="X217" s="61"/>
      <c r="Y217" s="61"/>
      <c r="Z217" s="61"/>
    </row>
    <row r="218" spans="1:26">
      <c r="A218" s="28">
        <v>4</v>
      </c>
      <c r="B218" s="29" t="b">
        <f>IF('入力シート '!$E$16="北海道",B20,IF('入力シート '!$E$16="東北",B42,IF('入力シート '!$E$16="東京",B64,IF('入力シート '!$E$16="中部",B86,IF('入力シート '!$E$16="北陸",B108,IF('入力シート '!$E$16="関西",B130,IF('入力シート '!$E$16="中国",B152,IF('入力シート '!$E$16="四国",B174,IF('入力シート '!$E$16="九州",B196)))))))))</f>
        <v>0</v>
      </c>
      <c r="C218" s="29" t="b">
        <f>IF('入力シート '!$E$16="北海道",C20,IF('入力シート '!$E$16="東北",C42,IF('入力シート '!$E$16="東京",C64,IF('入力シート '!$E$16="中部",C86,IF('入力シート '!$E$16="北陸",C108,IF('入力シート '!$E$16="関西",C130,IF('入力シート '!$E$16="中国",C152,IF('入力シート '!$E$16="四国",C174,IF('入力シート '!$E$16="九州",C196)))))))))</f>
        <v>0</v>
      </c>
      <c r="D218" s="29" t="b">
        <f>IF('入力シート '!$E$16="北海道",D20,IF('入力シート '!$E$16="東北",D42,IF('入力シート '!$E$16="東京",D64,IF('入力シート '!$E$16="中部",D86,IF('入力シート '!$E$16="北陸",D108,IF('入力シート '!$E$16="関西",D130,IF('入力シート '!$E$16="中国",D152,IF('入力シート '!$E$16="四国",D174,IF('入力シート '!$E$16="九州",D196)))))))))</f>
        <v>0</v>
      </c>
      <c r="E218" s="29" t="b">
        <f>IF('入力シート '!$E$16="北海道",E20,IF('入力シート '!$E$16="東北",E42,IF('入力シート '!$E$16="東京",E64,IF('入力シート '!$E$16="中部",E86,IF('入力シート '!$E$16="北陸",E108,IF('入力シート '!$E$16="関西",E130,IF('入力シート '!$E$16="中国",E152,IF('入力シート '!$E$16="四国",E174,IF('入力シート '!$E$16="九州",E196)))))))))</f>
        <v>0</v>
      </c>
      <c r="F218" s="29" t="b">
        <f>IF('入力シート '!$E$16="北海道",F20,IF('入力シート '!$E$16="東北",F42,IF('入力シート '!$E$16="東京",F64,IF('入力シート '!$E$16="中部",F86,IF('入力シート '!$E$16="北陸",F108,IF('入力シート '!$E$16="関西",F130,IF('入力シート '!$E$16="中国",F152,IF('入力シート '!$E$16="四国",F174,IF('入力シート '!$E$16="九州",F196)))))))))</f>
        <v>0</v>
      </c>
      <c r="G218" s="29" t="b">
        <f>IF('入力シート '!$E$16="北海道",G20,IF('入力シート '!$E$16="東北",G42,IF('入力シート '!$E$16="東京",G64,IF('入力シート '!$E$16="中部",G86,IF('入力シート '!$E$16="北陸",G108,IF('入力シート '!$E$16="関西",G130,IF('入力シート '!$E$16="中国",G152,IF('入力シート '!$E$16="四国",G174,IF('入力シート '!$E$16="九州",G196)))))))))</f>
        <v>0</v>
      </c>
      <c r="H218" s="29" t="b">
        <f>IF('入力シート '!$E$16="北海道",H20,IF('入力シート '!$E$16="東北",H42,IF('入力シート '!$E$16="東京",H64,IF('入力シート '!$E$16="中部",H86,IF('入力シート '!$E$16="北陸",H108,IF('入力シート '!$E$16="関西",H130,IF('入力シート '!$E$16="中国",H152,IF('入力シート '!$E$16="四国",H174,IF('入力シート '!$E$16="九州",H196)))))))))</f>
        <v>0</v>
      </c>
      <c r="I218" s="29" t="b">
        <f>IF('入力シート '!$E$16="北海道",I20,IF('入力シート '!$E$16="東北",I42,IF('入力シート '!$E$16="東京",I64,IF('入力シート '!$E$16="中部",I86,IF('入力シート '!$E$16="北陸",I108,IF('入力シート '!$E$16="関西",I130,IF('入力シート '!$E$16="中国",I152,IF('入力シート '!$E$16="四国",I174,IF('入力シート '!$E$16="九州",I196)))))))))</f>
        <v>0</v>
      </c>
      <c r="J218" s="29" t="b">
        <f>IF('入力シート '!$E$16="北海道",J20,IF('入力シート '!$E$16="東北",J42,IF('入力シート '!$E$16="東京",J64,IF('入力シート '!$E$16="中部",J86,IF('入力シート '!$E$16="北陸",J108,IF('入力シート '!$E$16="関西",J130,IF('入力シート '!$E$16="中国",J152,IF('入力シート '!$E$16="四国",J174,IF('入力シート '!$E$16="九州",J196)))))))))</f>
        <v>0</v>
      </c>
      <c r="K218" s="29" t="b">
        <f>IF('入力シート '!$E$16="北海道",K20,IF('入力シート '!$E$16="東北",K42,IF('入力シート '!$E$16="東京",K64,IF('入力シート '!$E$16="中部",K86,IF('入力シート '!$E$16="北陸",K108,IF('入力シート '!$E$16="関西",K130,IF('入力シート '!$E$16="中国",K152,IF('入力シート '!$E$16="四国",K174,IF('入力シート '!$E$16="九州",K196)))))))))</f>
        <v>0</v>
      </c>
      <c r="L218" s="29" t="b">
        <f>IF('入力シート '!$E$16="北海道",L20,IF('入力シート '!$E$16="東北",L42,IF('入力シート '!$E$16="東京",L64,IF('入力シート '!$E$16="中部",L86,IF('入力シート '!$E$16="北陸",L108,IF('入力シート '!$E$16="関西",L130,IF('入力シート '!$E$16="中国",L152,IF('入力シート '!$E$16="四国",L174,IF('入力シート '!$E$16="九州",L196)))))))))</f>
        <v>0</v>
      </c>
      <c r="M218" s="29" t="b">
        <f>IF('入力シート '!$E$16="北海道",M20,IF('入力シート '!$E$16="東北",M42,IF('入力シート '!$E$16="東京",M64,IF('入力シート '!$E$16="中部",M86,IF('入力シート '!$E$16="北陸",M108,IF('入力シート '!$E$16="関西",M130,IF('入力シート '!$E$16="中国",M152,IF('入力シート '!$E$16="四国",M174,IF('入力シート '!$E$16="九州",M196)))))))))</f>
        <v>0</v>
      </c>
      <c r="O218" s="61"/>
      <c r="P218" s="61"/>
      <c r="Q218" s="61"/>
      <c r="R218" s="61"/>
      <c r="S218" s="61"/>
      <c r="T218" s="61"/>
      <c r="U218" s="61"/>
      <c r="V218" s="61"/>
      <c r="W218" s="61"/>
      <c r="X218" s="61"/>
      <c r="Y218" s="61"/>
      <c r="Z218" s="61"/>
    </row>
    <row r="219" spans="1:26">
      <c r="A219" s="28">
        <v>3</v>
      </c>
      <c r="B219" s="29" t="b">
        <f>IF('入力シート '!$E$16="北海道",B21,IF('入力シート '!$E$16="東北",B43,IF('入力シート '!$E$16="東京",B65,IF('入力シート '!$E$16="中部",B87,IF('入力シート '!$E$16="北陸",B109,IF('入力シート '!$E$16="関西",B131,IF('入力シート '!$E$16="中国",B153,IF('入力シート '!$E$16="四国",B175,IF('入力シート '!$E$16="九州",B197)))))))))</f>
        <v>0</v>
      </c>
      <c r="C219" s="29" t="b">
        <f>IF('入力シート '!$E$16="北海道",C21,IF('入力シート '!$E$16="東北",C43,IF('入力シート '!$E$16="東京",C65,IF('入力シート '!$E$16="中部",C87,IF('入力シート '!$E$16="北陸",C109,IF('入力シート '!$E$16="関西",C131,IF('入力シート '!$E$16="中国",C153,IF('入力シート '!$E$16="四国",C175,IF('入力シート '!$E$16="九州",C197)))))))))</f>
        <v>0</v>
      </c>
      <c r="D219" s="29" t="b">
        <f>IF('入力シート '!$E$16="北海道",D21,IF('入力シート '!$E$16="東北",D43,IF('入力シート '!$E$16="東京",D65,IF('入力シート '!$E$16="中部",D87,IF('入力シート '!$E$16="北陸",D109,IF('入力シート '!$E$16="関西",D131,IF('入力シート '!$E$16="中国",D153,IF('入力シート '!$E$16="四国",D175,IF('入力シート '!$E$16="九州",D197)))))))))</f>
        <v>0</v>
      </c>
      <c r="E219" s="29" t="b">
        <f>IF('入力シート '!$E$16="北海道",E21,IF('入力シート '!$E$16="東北",E43,IF('入力シート '!$E$16="東京",E65,IF('入力シート '!$E$16="中部",E87,IF('入力シート '!$E$16="北陸",E109,IF('入力シート '!$E$16="関西",E131,IF('入力シート '!$E$16="中国",E153,IF('入力シート '!$E$16="四国",E175,IF('入力シート '!$E$16="九州",E197)))))))))</f>
        <v>0</v>
      </c>
      <c r="F219" s="29" t="b">
        <f>IF('入力シート '!$E$16="北海道",F21,IF('入力シート '!$E$16="東北",F43,IF('入力シート '!$E$16="東京",F65,IF('入力シート '!$E$16="中部",F87,IF('入力シート '!$E$16="北陸",F109,IF('入力シート '!$E$16="関西",F131,IF('入力シート '!$E$16="中国",F153,IF('入力シート '!$E$16="四国",F175,IF('入力シート '!$E$16="九州",F197)))))))))</f>
        <v>0</v>
      </c>
      <c r="G219" s="29" t="b">
        <f>IF('入力シート '!$E$16="北海道",G21,IF('入力シート '!$E$16="東北",G43,IF('入力シート '!$E$16="東京",G65,IF('入力シート '!$E$16="中部",G87,IF('入力シート '!$E$16="北陸",G109,IF('入力シート '!$E$16="関西",G131,IF('入力シート '!$E$16="中国",G153,IF('入力シート '!$E$16="四国",G175,IF('入力シート '!$E$16="九州",G197)))))))))</f>
        <v>0</v>
      </c>
      <c r="H219" s="29" t="b">
        <f>IF('入力シート '!$E$16="北海道",H21,IF('入力シート '!$E$16="東北",H43,IF('入力シート '!$E$16="東京",H65,IF('入力シート '!$E$16="中部",H87,IF('入力シート '!$E$16="北陸",H109,IF('入力シート '!$E$16="関西",H131,IF('入力シート '!$E$16="中国",H153,IF('入力シート '!$E$16="四国",H175,IF('入力シート '!$E$16="九州",H197)))))))))</f>
        <v>0</v>
      </c>
      <c r="I219" s="29" t="b">
        <f>IF('入力シート '!$E$16="北海道",I21,IF('入力シート '!$E$16="東北",I43,IF('入力シート '!$E$16="東京",I65,IF('入力シート '!$E$16="中部",I87,IF('入力シート '!$E$16="北陸",I109,IF('入力シート '!$E$16="関西",I131,IF('入力シート '!$E$16="中国",I153,IF('入力シート '!$E$16="四国",I175,IF('入力シート '!$E$16="九州",I197)))))))))</f>
        <v>0</v>
      </c>
      <c r="J219" s="29" t="b">
        <f>IF('入力シート '!$E$16="北海道",J21,IF('入力シート '!$E$16="東北",J43,IF('入力シート '!$E$16="東京",J65,IF('入力シート '!$E$16="中部",J87,IF('入力シート '!$E$16="北陸",J109,IF('入力シート '!$E$16="関西",J131,IF('入力シート '!$E$16="中国",J153,IF('入力シート '!$E$16="四国",J175,IF('入力シート '!$E$16="九州",J197)))))))))</f>
        <v>0</v>
      </c>
      <c r="K219" s="29" t="b">
        <f>IF('入力シート '!$E$16="北海道",K21,IF('入力シート '!$E$16="東北",K43,IF('入力シート '!$E$16="東京",K65,IF('入力シート '!$E$16="中部",K87,IF('入力シート '!$E$16="北陸",K109,IF('入力シート '!$E$16="関西",K131,IF('入力シート '!$E$16="中国",K153,IF('入力シート '!$E$16="四国",K175,IF('入力シート '!$E$16="九州",K197)))))))))</f>
        <v>0</v>
      </c>
      <c r="L219" s="29" t="b">
        <f>IF('入力シート '!$E$16="北海道",L21,IF('入力シート '!$E$16="東北",L43,IF('入力シート '!$E$16="東京",L65,IF('入力シート '!$E$16="中部",L87,IF('入力シート '!$E$16="北陸",L109,IF('入力シート '!$E$16="関西",L131,IF('入力シート '!$E$16="中国",L153,IF('入力シート '!$E$16="四国",L175,IF('入力シート '!$E$16="九州",L197)))))))))</f>
        <v>0</v>
      </c>
      <c r="M219" s="29" t="b">
        <f>IF('入力シート '!$E$16="北海道",M21,IF('入力シート '!$E$16="東北",M43,IF('入力シート '!$E$16="東京",M65,IF('入力シート '!$E$16="中部",M87,IF('入力シート '!$E$16="北陸",M109,IF('入力シート '!$E$16="関西",M131,IF('入力シート '!$E$16="中国",M153,IF('入力シート '!$E$16="四国",M175,IF('入力シート '!$E$16="九州",M197)))))))))</f>
        <v>0</v>
      </c>
      <c r="O219" s="61"/>
      <c r="P219" s="61"/>
      <c r="Q219" s="61"/>
      <c r="R219" s="61"/>
      <c r="S219" s="61"/>
      <c r="T219" s="61"/>
      <c r="U219" s="61"/>
      <c r="V219" s="61"/>
      <c r="W219" s="61"/>
      <c r="X219" s="61"/>
      <c r="Y219" s="61"/>
      <c r="Z219" s="61"/>
    </row>
    <row r="220" spans="1:26">
      <c r="A220" s="28">
        <v>2</v>
      </c>
      <c r="B220" s="29" t="b">
        <f>IF('入力シート '!$E$16="北海道",B22,IF('入力シート '!$E$16="東北",B44,IF('入力シート '!$E$16="東京",B66,IF('入力シート '!$E$16="中部",B88,IF('入力シート '!$E$16="北陸",B110,IF('入力シート '!$E$16="関西",B132,IF('入力シート '!$E$16="中国",B154,IF('入力シート '!$E$16="四国",B176,IF('入力シート '!$E$16="九州",B198)))))))))</f>
        <v>0</v>
      </c>
      <c r="C220" s="29" t="b">
        <f>IF('入力シート '!$E$16="北海道",C22,IF('入力シート '!$E$16="東北",C44,IF('入力シート '!$E$16="東京",C66,IF('入力シート '!$E$16="中部",C88,IF('入力シート '!$E$16="北陸",C110,IF('入力シート '!$E$16="関西",C132,IF('入力シート '!$E$16="中国",C154,IF('入力シート '!$E$16="四国",C176,IF('入力シート '!$E$16="九州",C198)))))))))</f>
        <v>0</v>
      </c>
      <c r="D220" s="29" t="b">
        <f>IF('入力シート '!$E$16="北海道",D22,IF('入力シート '!$E$16="東北",D44,IF('入力シート '!$E$16="東京",D66,IF('入力シート '!$E$16="中部",D88,IF('入力シート '!$E$16="北陸",D110,IF('入力シート '!$E$16="関西",D132,IF('入力シート '!$E$16="中国",D154,IF('入力シート '!$E$16="四国",D176,IF('入力シート '!$E$16="九州",D198)))))))))</f>
        <v>0</v>
      </c>
      <c r="E220" s="29" t="b">
        <f>IF('入力シート '!$E$16="北海道",E22,IF('入力シート '!$E$16="東北",E44,IF('入力シート '!$E$16="東京",E66,IF('入力シート '!$E$16="中部",E88,IF('入力シート '!$E$16="北陸",E110,IF('入力シート '!$E$16="関西",E132,IF('入力シート '!$E$16="中国",E154,IF('入力シート '!$E$16="四国",E176,IF('入力シート '!$E$16="九州",E198)))))))))</f>
        <v>0</v>
      </c>
      <c r="F220" s="29" t="b">
        <f>IF('入力シート '!$E$16="北海道",F22,IF('入力シート '!$E$16="東北",F44,IF('入力シート '!$E$16="東京",F66,IF('入力シート '!$E$16="中部",F88,IF('入力シート '!$E$16="北陸",F110,IF('入力シート '!$E$16="関西",F132,IF('入力シート '!$E$16="中国",F154,IF('入力シート '!$E$16="四国",F176,IF('入力シート '!$E$16="九州",F198)))))))))</f>
        <v>0</v>
      </c>
      <c r="G220" s="29" t="b">
        <f>IF('入力シート '!$E$16="北海道",G22,IF('入力シート '!$E$16="東北",G44,IF('入力シート '!$E$16="東京",G66,IF('入力シート '!$E$16="中部",G88,IF('入力シート '!$E$16="北陸",G110,IF('入力シート '!$E$16="関西",G132,IF('入力シート '!$E$16="中国",G154,IF('入力シート '!$E$16="四国",G176,IF('入力シート '!$E$16="九州",G198)))))))))</f>
        <v>0</v>
      </c>
      <c r="H220" s="29" t="b">
        <f>IF('入力シート '!$E$16="北海道",H22,IF('入力シート '!$E$16="東北",H44,IF('入力シート '!$E$16="東京",H66,IF('入力シート '!$E$16="中部",H88,IF('入力シート '!$E$16="北陸",H110,IF('入力シート '!$E$16="関西",H132,IF('入力シート '!$E$16="中国",H154,IF('入力シート '!$E$16="四国",H176,IF('入力シート '!$E$16="九州",H198)))))))))</f>
        <v>0</v>
      </c>
      <c r="I220" s="29" t="b">
        <f>IF('入力シート '!$E$16="北海道",I22,IF('入力シート '!$E$16="東北",I44,IF('入力シート '!$E$16="東京",I66,IF('入力シート '!$E$16="中部",I88,IF('入力シート '!$E$16="北陸",I110,IF('入力シート '!$E$16="関西",I132,IF('入力シート '!$E$16="中国",I154,IF('入力シート '!$E$16="四国",I176,IF('入力シート '!$E$16="九州",I198)))))))))</f>
        <v>0</v>
      </c>
      <c r="J220" s="29" t="b">
        <f>IF('入力シート '!$E$16="北海道",J22,IF('入力シート '!$E$16="東北",J44,IF('入力シート '!$E$16="東京",J66,IF('入力シート '!$E$16="中部",J88,IF('入力シート '!$E$16="北陸",J110,IF('入力シート '!$E$16="関西",J132,IF('入力シート '!$E$16="中国",J154,IF('入力シート '!$E$16="四国",J176,IF('入力シート '!$E$16="九州",J198)))))))))</f>
        <v>0</v>
      </c>
      <c r="K220" s="29" t="b">
        <f>IF('入力シート '!$E$16="北海道",K22,IF('入力シート '!$E$16="東北",K44,IF('入力シート '!$E$16="東京",K66,IF('入力シート '!$E$16="中部",K88,IF('入力シート '!$E$16="北陸",K110,IF('入力シート '!$E$16="関西",K132,IF('入力シート '!$E$16="中国",K154,IF('入力シート '!$E$16="四国",K176,IF('入力シート '!$E$16="九州",K198)))))))))</f>
        <v>0</v>
      </c>
      <c r="L220" s="29" t="b">
        <f>IF('入力シート '!$E$16="北海道",L22,IF('入力シート '!$E$16="東北",L44,IF('入力シート '!$E$16="東京",L66,IF('入力シート '!$E$16="中部",L88,IF('入力シート '!$E$16="北陸",L110,IF('入力シート '!$E$16="関西",L132,IF('入力シート '!$E$16="中国",L154,IF('入力シート '!$E$16="四国",L176,IF('入力シート '!$E$16="九州",L198)))))))))</f>
        <v>0</v>
      </c>
      <c r="M220" s="29" t="b">
        <f>IF('入力シート '!$E$16="北海道",M22,IF('入力シート '!$E$16="東北",M44,IF('入力シート '!$E$16="東京",M66,IF('入力シート '!$E$16="中部",M88,IF('入力シート '!$E$16="北陸",M110,IF('入力シート '!$E$16="関西",M132,IF('入力シート '!$E$16="中国",M154,IF('入力シート '!$E$16="四国",M176,IF('入力シート '!$E$16="九州",M198)))))))))</f>
        <v>0</v>
      </c>
      <c r="O220" s="61"/>
      <c r="P220" s="61"/>
      <c r="Q220" s="61"/>
      <c r="R220" s="61"/>
      <c r="S220" s="61"/>
      <c r="T220" s="61"/>
      <c r="U220" s="61"/>
      <c r="V220" s="61"/>
      <c r="W220" s="61"/>
      <c r="X220" s="61"/>
      <c r="Y220" s="61"/>
      <c r="Z220" s="61"/>
    </row>
    <row r="221" spans="1:26">
      <c r="A221" s="28">
        <v>1</v>
      </c>
      <c r="B221" s="29" t="b">
        <f>IF('入力シート '!$E$16="北海道",B23,IF('入力シート '!$E$16="東北",B45,IF('入力シート '!$E$16="東京",B67,IF('入力シート '!$E$16="中部",B89,IF('入力シート '!$E$16="北陸",B111,IF('入力シート '!$E$16="関西",B133,IF('入力シート '!$E$16="中国",B155,IF('入力シート '!$E$16="四国",B177,IF('入力シート '!$E$16="九州",B199)))))))))</f>
        <v>0</v>
      </c>
      <c r="C221" s="29" t="b">
        <f>IF('入力シート '!$E$16="北海道",C23,IF('入力シート '!$E$16="東北",C45,IF('入力シート '!$E$16="東京",C67,IF('入力シート '!$E$16="中部",C89,IF('入力シート '!$E$16="北陸",C111,IF('入力シート '!$E$16="関西",C133,IF('入力シート '!$E$16="中国",C155,IF('入力シート '!$E$16="四国",C177,IF('入力シート '!$E$16="九州",C199)))))))))</f>
        <v>0</v>
      </c>
      <c r="D221" s="29" t="b">
        <f>IF('入力シート '!$E$16="北海道",D23,IF('入力シート '!$E$16="東北",D45,IF('入力シート '!$E$16="東京",D67,IF('入力シート '!$E$16="中部",D89,IF('入力シート '!$E$16="北陸",D111,IF('入力シート '!$E$16="関西",D133,IF('入力シート '!$E$16="中国",D155,IF('入力シート '!$E$16="四国",D177,IF('入力シート '!$E$16="九州",D199)))))))))</f>
        <v>0</v>
      </c>
      <c r="E221" s="29" t="b">
        <f>IF('入力シート '!$E$16="北海道",E23,IF('入力シート '!$E$16="東北",E45,IF('入力シート '!$E$16="東京",E67,IF('入力シート '!$E$16="中部",E89,IF('入力シート '!$E$16="北陸",E111,IF('入力シート '!$E$16="関西",E133,IF('入力シート '!$E$16="中国",E155,IF('入力シート '!$E$16="四国",E177,IF('入力シート '!$E$16="九州",E199)))))))))</f>
        <v>0</v>
      </c>
      <c r="F221" s="29" t="b">
        <f>IF('入力シート '!$E$16="北海道",F23,IF('入力シート '!$E$16="東北",F45,IF('入力シート '!$E$16="東京",F67,IF('入力シート '!$E$16="中部",F89,IF('入力シート '!$E$16="北陸",F111,IF('入力シート '!$E$16="関西",F133,IF('入力シート '!$E$16="中国",F155,IF('入力シート '!$E$16="四国",F177,IF('入力シート '!$E$16="九州",F199)))))))))</f>
        <v>0</v>
      </c>
      <c r="G221" s="29" t="b">
        <f>IF('入力シート '!$E$16="北海道",G23,IF('入力シート '!$E$16="東北",G45,IF('入力シート '!$E$16="東京",G67,IF('入力シート '!$E$16="中部",G89,IF('入力シート '!$E$16="北陸",G111,IF('入力シート '!$E$16="関西",G133,IF('入力シート '!$E$16="中国",G155,IF('入力シート '!$E$16="四国",G177,IF('入力シート '!$E$16="九州",G199)))))))))</f>
        <v>0</v>
      </c>
      <c r="H221" s="29" t="b">
        <f>IF('入力シート '!$E$16="北海道",H23,IF('入力シート '!$E$16="東北",H45,IF('入力シート '!$E$16="東京",H67,IF('入力シート '!$E$16="中部",H89,IF('入力シート '!$E$16="北陸",H111,IF('入力シート '!$E$16="関西",H133,IF('入力シート '!$E$16="中国",H155,IF('入力シート '!$E$16="四国",H177,IF('入力シート '!$E$16="九州",H199)))))))))</f>
        <v>0</v>
      </c>
      <c r="I221" s="29" t="b">
        <f>IF('入力シート '!$E$16="北海道",I23,IF('入力シート '!$E$16="東北",I45,IF('入力シート '!$E$16="東京",I67,IF('入力シート '!$E$16="中部",I89,IF('入力シート '!$E$16="北陸",I111,IF('入力シート '!$E$16="関西",I133,IF('入力シート '!$E$16="中国",I155,IF('入力シート '!$E$16="四国",I177,IF('入力シート '!$E$16="九州",I199)))))))))</f>
        <v>0</v>
      </c>
      <c r="J221" s="29" t="b">
        <f>IF('入力シート '!$E$16="北海道",J23,IF('入力シート '!$E$16="東北",J45,IF('入力シート '!$E$16="東京",J67,IF('入力シート '!$E$16="中部",J89,IF('入力シート '!$E$16="北陸",J111,IF('入力シート '!$E$16="関西",J133,IF('入力シート '!$E$16="中国",J155,IF('入力シート '!$E$16="四国",J177,IF('入力シート '!$E$16="九州",J199)))))))))</f>
        <v>0</v>
      </c>
      <c r="K221" s="29" t="b">
        <f>IF('入力シート '!$E$16="北海道",K23,IF('入力シート '!$E$16="東北",K45,IF('入力シート '!$E$16="東京",K67,IF('入力シート '!$E$16="中部",K89,IF('入力シート '!$E$16="北陸",K111,IF('入力シート '!$E$16="関西",K133,IF('入力シート '!$E$16="中国",K155,IF('入力シート '!$E$16="四国",K177,IF('入力シート '!$E$16="九州",K199)))))))))</f>
        <v>0</v>
      </c>
      <c r="L221" s="29" t="b">
        <f>IF('入力シート '!$E$16="北海道",L23,IF('入力シート '!$E$16="東北",L45,IF('入力シート '!$E$16="東京",L67,IF('入力シート '!$E$16="中部",L89,IF('入力シート '!$E$16="北陸",L111,IF('入力シート '!$E$16="関西",L133,IF('入力シート '!$E$16="中国",L155,IF('入力シート '!$E$16="四国",L177,IF('入力シート '!$E$16="九州",L199)))))))))</f>
        <v>0</v>
      </c>
      <c r="M221" s="29" t="b">
        <f>IF('入力シート '!$E$16="北海道",M23,IF('入力シート '!$E$16="東北",M45,IF('入力シート '!$E$16="東京",M67,IF('入力シート '!$E$16="中部",M89,IF('入力シート '!$E$16="北陸",M111,IF('入力シート '!$E$16="関西",M133,IF('入力シート '!$E$16="中国",M155,IF('入力シート '!$E$16="四国",M177,IF('入力シート '!$E$16="九州",M199)))))))))</f>
        <v>0</v>
      </c>
      <c r="O221" s="61"/>
      <c r="P221" s="61"/>
      <c r="Q221" s="61"/>
      <c r="R221" s="61"/>
      <c r="S221" s="61"/>
      <c r="T221" s="61"/>
      <c r="U221" s="61"/>
      <c r="V221" s="61"/>
      <c r="W221" s="61"/>
      <c r="X221" s="61"/>
      <c r="Y221" s="61"/>
      <c r="Z221" s="61"/>
    </row>
  </sheetData>
  <phoneticPr fontId="2"/>
  <hyperlinks>
    <hyperlink ref="A1" r:id="rId1" xr:uid="{CB67AF06-8BC7-4CEF-8CFA-1A8CC8FD5FA0}"/>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記載例</vt:lpstr>
      <vt:lpstr>入力シート </vt:lpstr>
      <vt:lpstr>webにUP時は非表示にする⇒</vt:lpstr>
      <vt:lpstr>計算用(期待容量)</vt:lpstr>
      <vt:lpstr>計算用(応札容量)</vt:lpstr>
      <vt:lpstr>調整係数一覧</vt:lpstr>
      <vt:lpstr>記載例!Print_Area</vt:lpstr>
      <vt:lpstr>'入力シート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2026-07-27T07:27:59Z</dcterms:modified>
</cp:coreProperties>
</file>