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4CC808FD-2178-462E-80C9-950498340EBB}" xr6:coauthVersionLast="47" xr6:coauthVersionMax="47" xr10:uidLastSave="{00000000-0000-0000-0000-000000000000}"/>
  <workbookProtection workbookAlgorithmName="SHA-512" workbookHashValue="vsakO75ZTWakoBhaTJeeoLiLsJhDG66VylBYy9Z4jnN6BdTdSO80+PKRVXDr23QeMx5PnM0VF+vRmyArYkUXYg==" workbookSaltValue="mosYlpunMbY39hrXZbvgew==" workbookSpinCount="100000" lockStructure="1"/>
  <bookViews>
    <workbookView xWindow="-30" yWindow="-16320" windowWidth="29040" windowHeight="15720" tabRatio="843" activeTab="1" xr2:uid="{00000000-000D-0000-FFFF-FFFF00000000}"/>
  </bookViews>
  <sheets>
    <sheet name="記載例" sheetId="5" r:id="rId1"/>
    <sheet name="入力シート" sheetId="10" r:id="rId2"/>
    <sheet name="webにUP時は非表示にする⇒" sheetId="9" state="hidden" r:id="rId3"/>
    <sheet name="リスト" sheetId="4"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7" i="10" l="1" a="1"/>
  <c r="R17" i="10" s="1"/>
  <c r="R20" i="10" a="1"/>
  <c r="R20" i="10" s="1"/>
  <c r="R19" i="10"/>
  <c r="R20" i="5" a="1"/>
  <c r="R20" i="5" s="1"/>
  <c r="E23" i="10" l="1" a="1"/>
  <c r="P23" i="10" s="1"/>
  <c r="E19" i="10" a="1"/>
  <c r="E19" i="10" s="1"/>
  <c r="B28" i="4"/>
  <c r="C29" i="4" s="1"/>
  <c r="E25" i="10"/>
  <c r="P25" i="10"/>
  <c r="O25" i="10"/>
  <c r="N25" i="10"/>
  <c r="M25" i="10"/>
  <c r="L25" i="10"/>
  <c r="K25" i="10"/>
  <c r="J25" i="10"/>
  <c r="I25" i="10"/>
  <c r="H25" i="10"/>
  <c r="G25" i="10"/>
  <c r="F25" i="10"/>
  <c r="P21" i="10"/>
  <c r="O21" i="10"/>
  <c r="N21" i="10"/>
  <c r="M21" i="10"/>
  <c r="L21" i="10"/>
  <c r="K21" i="10"/>
  <c r="J21" i="10"/>
  <c r="I21" i="10"/>
  <c r="H21" i="10"/>
  <c r="G21" i="10"/>
  <c r="F21" i="10"/>
  <c r="E21" i="10"/>
  <c r="C2" i="5"/>
  <c r="E23" i="10" l="1"/>
  <c r="F23" i="10"/>
  <c r="G23" i="10"/>
  <c r="H23" i="10"/>
  <c r="I23" i="10"/>
  <c r="J23" i="10"/>
  <c r="K23" i="10"/>
  <c r="L23" i="10"/>
  <c r="M23" i="10"/>
  <c r="N23" i="10"/>
  <c r="O23" i="10"/>
  <c r="M19" i="10"/>
  <c r="L19" i="10"/>
  <c r="P19" i="10"/>
  <c r="N19" i="10"/>
  <c r="G19" i="10"/>
  <c r="O19" i="10"/>
  <c r="K19" i="10"/>
  <c r="J19" i="10"/>
  <c r="I19" i="10"/>
  <c r="H19" i="10"/>
  <c r="F19" i="10"/>
  <c r="R21" i="10"/>
  <c r="E22" i="10"/>
  <c r="E26" i="10"/>
  <c r="R25" i="10"/>
  <c r="R23" i="10" l="1"/>
  <c r="E11" i="10" l="1"/>
  <c r="P27" i="10"/>
  <c r="R24" i="10"/>
  <c r="C30" i="4" l="1"/>
  <c r="C31" i="4" s="1"/>
  <c r="C32" i="4" s="1"/>
  <c r="C33" i="4" s="1"/>
  <c r="C34" i="4" s="1"/>
  <c r="C35" i="4" s="1"/>
  <c r="C36" i="4" s="1"/>
  <c r="C37" i="4" s="1"/>
  <c r="C38" i="4" s="1"/>
  <c r="C39" i="4" s="1"/>
  <c r="C40"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<sst xmlns="http://schemas.openxmlformats.org/spreadsheetml/2006/main" count="168" uniqueCount="93">
  <si>
    <t>様式2</t>
    <rPh sb="0" eb="2">
      <t>ヨウシキ</t>
    </rPh>
    <phoneticPr fontId="2"/>
  </si>
  <si>
    <t>項目</t>
    <rPh sb="0" eb="2">
      <t>コウモク</t>
    </rPh>
    <phoneticPr fontId="2"/>
  </si>
  <si>
    <t>単位</t>
    <rPh sb="0" eb="2">
      <t>タンイ</t>
    </rPh>
    <phoneticPr fontId="2"/>
  </si>
  <si>
    <t>電源等識別番号</t>
    <rPh sb="0" eb="2">
      <t>デンゲン</t>
    </rPh>
    <rPh sb="2" eb="3">
      <t>ナド</t>
    </rPh>
    <rPh sb="3" eb="5">
      <t>シキベツ</t>
    </rPh>
    <rPh sb="5" eb="7">
      <t>バンゴウ</t>
    </rPh>
    <phoneticPr fontId="2"/>
  </si>
  <si>
    <t>容量を提供する
電源等の区分</t>
    <rPh sb="0" eb="2">
      <t>ヨウリョウ</t>
    </rPh>
    <rPh sb="3" eb="5">
      <t>テイキョウ</t>
    </rPh>
    <rPh sb="8" eb="10">
      <t>デンゲン</t>
    </rPh>
    <rPh sb="10" eb="11">
      <t>ナド</t>
    </rPh>
    <rPh sb="12" eb="14">
      <t>クブン</t>
    </rPh>
    <phoneticPr fontId="2"/>
  </si>
  <si>
    <t>発電方式の区分</t>
    <rPh sb="0" eb="2">
      <t>ハツデン</t>
    </rPh>
    <rPh sb="2" eb="4">
      <t>ホウシキ</t>
    </rPh>
    <rPh sb="5" eb="7">
      <t>クブン</t>
    </rPh>
    <phoneticPr fontId="2"/>
  </si>
  <si>
    <t>エリア名</t>
    <rPh sb="3" eb="4">
      <t>メイ</t>
    </rPh>
    <phoneticPr fontId="2"/>
  </si>
  <si>
    <t>設備容量</t>
    <rPh sb="0" eb="2">
      <t>セツビ</t>
    </rPh>
    <rPh sb="2" eb="4">
      <t>ヨウリョウ</t>
    </rPh>
    <phoneticPr fontId="2"/>
  </si>
  <si>
    <t>各月の供給力の最大値</t>
    <rPh sb="0" eb="2">
      <t>カクツキ</t>
    </rPh>
    <rPh sb="3" eb="6">
      <t>キョウキュウリョク</t>
    </rPh>
    <rPh sb="7" eb="9">
      <t>サイダイ</t>
    </rPh>
    <rPh sb="9" eb="10">
      <t>アタイ</t>
    </rPh>
    <phoneticPr fontId="2"/>
  </si>
  <si>
    <t>期待容量</t>
    <rPh sb="0" eb="2">
      <t>キタイ</t>
    </rPh>
    <rPh sb="2" eb="4">
      <t>ヨウリョウ</t>
    </rPh>
    <phoneticPr fontId="2"/>
  </si>
  <si>
    <t>提供する各月の供給力</t>
    <rPh sb="0" eb="2">
      <t>テイキョウ</t>
    </rPh>
    <rPh sb="4" eb="6">
      <t>カクツキ</t>
    </rPh>
    <rPh sb="7" eb="10">
      <t>キョウキュウリョク</t>
    </rPh>
    <phoneticPr fontId="2"/>
  </si>
  <si>
    <t>応札容量</t>
    <rPh sb="0" eb="2">
      <t>オウサツ</t>
    </rPh>
    <rPh sb="2" eb="4">
      <t>ヨウリョウ</t>
    </rPh>
    <phoneticPr fontId="2"/>
  </si>
  <si>
    <t>4月</t>
    <rPh sb="1" eb="2">
      <t>ガツ</t>
    </rPh>
    <phoneticPr fontId="2"/>
  </si>
  <si>
    <t>5月</t>
  </si>
  <si>
    <t>6月</t>
  </si>
  <si>
    <t>7月</t>
  </si>
  <si>
    <t>8月</t>
  </si>
  <si>
    <t>9月</t>
  </si>
  <si>
    <t>10月</t>
  </si>
  <si>
    <t>11月</t>
  </si>
  <si>
    <t>12月</t>
  </si>
  <si>
    <t>1月</t>
  </si>
  <si>
    <t>2月</t>
  </si>
  <si>
    <t>3月</t>
  </si>
  <si>
    <t>kW</t>
    <phoneticPr fontId="2"/>
  </si>
  <si>
    <t>事業者入力</t>
    <rPh sb="0" eb="3">
      <t>ジギョウシャ</t>
    </rPh>
    <rPh sb="3" eb="5">
      <t>ニュウリョク</t>
    </rPh>
    <phoneticPr fontId="2"/>
  </si>
  <si>
    <t>（記載要領）</t>
    <rPh sb="1" eb="3">
      <t>キサイ</t>
    </rPh>
    <rPh sb="3" eb="5">
      <t>ヨウリョウ</t>
    </rPh>
    <phoneticPr fontId="2"/>
  </si>
  <si>
    <t>北海道</t>
  </si>
  <si>
    <t>選択した
電源種別の区分</t>
    <rPh sb="0" eb="2">
      <t>センタク</t>
    </rPh>
    <rPh sb="5" eb="7">
      <t>デンゲン</t>
    </rPh>
    <rPh sb="7" eb="9">
      <t>シュベツ</t>
    </rPh>
    <rPh sb="10" eb="12">
      <t>クブン</t>
    </rPh>
    <phoneticPr fontId="9"/>
  </si>
  <si>
    <t>選択可能な
発電方式の区分</t>
    <rPh sb="0" eb="2">
      <t>センタク</t>
    </rPh>
    <rPh sb="2" eb="4">
      <t>カノウ</t>
    </rPh>
    <rPh sb="6" eb="8">
      <t>ハツデン</t>
    </rPh>
    <rPh sb="8" eb="10">
      <t>ホウシキ</t>
    </rPh>
    <rPh sb="11" eb="13">
      <t>クブン</t>
    </rPh>
    <phoneticPr fontId="9"/>
  </si>
  <si>
    <t>水力</t>
    <rPh sb="0" eb="2">
      <t>スイリョク</t>
    </rPh>
    <phoneticPr fontId="9"/>
  </si>
  <si>
    <t>一般（貯水式）</t>
  </si>
  <si>
    <t>一般（自流式）</t>
  </si>
  <si>
    <t>揚水（混合揚水）</t>
  </si>
  <si>
    <t>揚水（純揚水）</t>
  </si>
  <si>
    <t>火力</t>
    <rPh sb="0" eb="2">
      <t>カリョク</t>
    </rPh>
    <phoneticPr fontId="9"/>
  </si>
  <si>
    <t>石炭</t>
  </si>
  <si>
    <t>LNG（GTCC）</t>
  </si>
  <si>
    <t>LNG（その他）</t>
  </si>
  <si>
    <t>石油</t>
  </si>
  <si>
    <t>LPG</t>
  </si>
  <si>
    <t>その他ガス</t>
  </si>
  <si>
    <t>歴青質混合物</t>
  </si>
  <si>
    <t>その他</t>
  </si>
  <si>
    <t>原子力</t>
    <rPh sb="0" eb="3">
      <t>ゲンシリョク</t>
    </rPh>
    <phoneticPr fontId="9"/>
  </si>
  <si>
    <t>定格電気出力</t>
  </si>
  <si>
    <t>定格熱出力</t>
  </si>
  <si>
    <t>再生可能エネルギー</t>
  </si>
  <si>
    <t>風力</t>
  </si>
  <si>
    <t>太陽光（全量）</t>
  </si>
  <si>
    <t>太陽光（余剰）</t>
  </si>
  <si>
    <t>地熱</t>
  </si>
  <si>
    <t>バイオマス（専焼）</t>
  </si>
  <si>
    <t>バイオマス（混焼）</t>
  </si>
  <si>
    <t>廃棄物</t>
  </si>
  <si>
    <t>その他</t>
    <rPh sb="2" eb="3">
      <t>タ</t>
    </rPh>
    <phoneticPr fontId="9"/>
  </si>
  <si>
    <t>入力箇所(期待容量登録時)</t>
    <rPh sb="5" eb="7">
      <t>キタイ</t>
    </rPh>
    <rPh sb="7" eb="9">
      <t>ヨウリョウ</t>
    </rPh>
    <rPh sb="9" eb="11">
      <t>トウロク</t>
    </rPh>
    <rPh sb="11" eb="12">
      <t>ジ</t>
    </rPh>
    <phoneticPr fontId="2"/>
  </si>
  <si>
    <t>エラー時</t>
    <rPh sb="3" eb="4">
      <t>ジ</t>
    </rPh>
    <phoneticPr fontId="2"/>
  </si>
  <si>
    <t>追加入力箇所(応札容量登録時)</t>
    <rPh sb="0" eb="2">
      <t>ツイカ</t>
    </rPh>
    <rPh sb="7" eb="9">
      <t>オウサツ</t>
    </rPh>
    <rPh sb="9" eb="11">
      <t>ヨウリョウ</t>
    </rPh>
    <rPh sb="11" eb="13">
      <t>トウロク</t>
    </rPh>
    <rPh sb="13" eb="14">
      <t>ジ</t>
    </rPh>
    <phoneticPr fontId="2"/>
  </si>
  <si>
    <t>追加入力箇所(応札容量登録時)</t>
    <rPh sb="7" eb="9">
      <t>オウサツ</t>
    </rPh>
    <rPh sb="9" eb="11">
      <t>ヨウリョウ</t>
    </rPh>
    <rPh sb="11" eb="13">
      <t>トウロク</t>
    </rPh>
    <rPh sb="13" eb="14">
      <t>ジ</t>
    </rPh>
    <phoneticPr fontId="2"/>
  </si>
  <si>
    <t>・容量を提供する電源等の区分については、安定電源で固定です。</t>
    <rPh sb="20" eb="22">
      <t>アンテイ</t>
    </rPh>
    <rPh sb="22" eb="24">
      <t>デンゲン</t>
    </rPh>
    <rPh sb="25" eb="27">
      <t>コテイ</t>
    </rPh>
    <phoneticPr fontId="2"/>
  </si>
  <si>
    <t>＜対象：火力、水力（純揚水以外）、原子力、新エネ（地熱、バイオマス、廃棄物のみ）＞</t>
    <rPh sb="1" eb="3">
      <t>タイショウ</t>
    </rPh>
    <rPh sb="4" eb="6">
      <t>カリョク</t>
    </rPh>
    <rPh sb="7" eb="9">
      <t>スイリョク</t>
    </rPh>
    <rPh sb="10" eb="11">
      <t>ジュン</t>
    </rPh>
    <rPh sb="11" eb="12">
      <t>ヨウ</t>
    </rPh>
    <rPh sb="12" eb="13">
      <t>スイ</t>
    </rPh>
    <rPh sb="13" eb="15">
      <t>イガイ</t>
    </rPh>
    <rPh sb="17" eb="20">
      <t>ゲンシリョク</t>
    </rPh>
    <rPh sb="21" eb="22">
      <t>シン</t>
    </rPh>
    <rPh sb="25" eb="27">
      <t>チネツ</t>
    </rPh>
    <rPh sb="34" eb="37">
      <t>ハイキブツ</t>
    </rPh>
    <phoneticPr fontId="2"/>
  </si>
  <si>
    <t>　　</t>
    <phoneticPr fontId="2"/>
  </si>
  <si>
    <t>年度更新時に数値をアップデートする必要があるのは、以下のシートのみ</t>
    <rPh sb="0" eb="2">
      <t>ネンド</t>
    </rPh>
    <rPh sb="2" eb="4">
      <t>コウシン</t>
    </rPh>
    <rPh sb="4" eb="5">
      <t>ジ</t>
    </rPh>
    <rPh sb="6" eb="8">
      <t>スウチ</t>
    </rPh>
    <rPh sb="17" eb="19">
      <t>ヒツヨウ</t>
    </rPh>
    <rPh sb="25" eb="27">
      <t>イカ</t>
    </rPh>
    <phoneticPr fontId="2"/>
  </si>
  <si>
    <r>
      <t>また、以下のシートの注釈を修正する必要があるので注意(現状、変更すべき箇所は</t>
    </r>
    <r>
      <rPr>
        <b/>
        <sz val="11"/>
        <color rgb="FFFF0000"/>
        <rFont val="Meiryo UI"/>
        <family val="3"/>
        <charset val="128"/>
      </rPr>
      <t>朱太字</t>
    </r>
    <r>
      <rPr>
        <sz val="11"/>
        <color theme="1"/>
        <rFont val="Meiryo UI"/>
        <family val="3"/>
        <charset val="128"/>
      </rPr>
      <t>としている)</t>
    </r>
    <rPh sb="3" eb="5">
      <t>イカ</t>
    </rPh>
    <rPh sb="10" eb="12">
      <t>チュウシャク</t>
    </rPh>
    <rPh sb="13" eb="15">
      <t>シュウセイ</t>
    </rPh>
    <rPh sb="17" eb="19">
      <t>ヒツヨウ</t>
    </rPh>
    <rPh sb="24" eb="26">
      <t>チュウイ</t>
    </rPh>
    <rPh sb="27" eb="29">
      <t>ゲンジョウ</t>
    </rPh>
    <rPh sb="30" eb="32">
      <t>ヘンコウ</t>
    </rPh>
    <rPh sb="35" eb="37">
      <t>カショ</t>
    </rPh>
    <rPh sb="38" eb="39">
      <t>シュ</t>
    </rPh>
    <rPh sb="39" eb="41">
      <t>フトジ</t>
    </rPh>
    <phoneticPr fontId="2"/>
  </si>
  <si>
    <t>記載例</t>
    <rPh sb="0" eb="2">
      <t>キサイ</t>
    </rPh>
    <rPh sb="2" eb="3">
      <t>レイ</t>
    </rPh>
    <phoneticPr fontId="2"/>
  </si>
  <si>
    <t>安定電源</t>
    <phoneticPr fontId="2"/>
  </si>
  <si>
    <t>※期待容量の登録申込の際、チェックしてください</t>
    <rPh sb="1" eb="3">
      <t>キタイ</t>
    </rPh>
    <rPh sb="3" eb="5">
      <t>ヨウリョウ</t>
    </rPh>
    <rPh sb="6" eb="8">
      <t>トウロク</t>
    </rPh>
    <rPh sb="8" eb="9">
      <t>モウ</t>
    </rPh>
    <rPh sb="9" eb="10">
      <t>コ</t>
    </rPh>
    <rPh sb="11" eb="12">
      <t>サイ</t>
    </rPh>
    <phoneticPr fontId="2"/>
  </si>
  <si>
    <t>電源等情報に実需給年度の時点で想定される情報が登録されていることを確認しました。</t>
    <rPh sb="0" eb="2">
      <t>デンゲン</t>
    </rPh>
    <rPh sb="2" eb="3">
      <t>トウ</t>
    </rPh>
    <rPh sb="3" eb="5">
      <t>ジョウホウ</t>
    </rPh>
    <rPh sb="6" eb="7">
      <t>ジツ</t>
    </rPh>
    <rPh sb="7" eb="9">
      <t>ジュキュウ</t>
    </rPh>
    <rPh sb="9" eb="11">
      <t>ネンド</t>
    </rPh>
    <rPh sb="12" eb="14">
      <t>ジテン</t>
    </rPh>
    <rPh sb="15" eb="17">
      <t>ソウテイ</t>
    </rPh>
    <rPh sb="20" eb="22">
      <t>ジョウホウ</t>
    </rPh>
    <rPh sb="23" eb="25">
      <t>トウロク</t>
    </rPh>
    <rPh sb="33" eb="35">
      <t>カクニン</t>
    </rPh>
    <phoneticPr fontId="2"/>
  </si>
  <si>
    <t>※期待容量の登録申込の際、チェックしてください</t>
    <phoneticPr fontId="2"/>
  </si>
  <si>
    <t>＜対象：火力、水力（純揚水以外）、原子力、新エネ（地熱、バイオマス、廃棄物のみ）＞</t>
    <phoneticPr fontId="2"/>
  </si>
  <si>
    <t>入力シート</t>
    <rPh sb="0" eb="2">
      <t>ニュウリョク</t>
    </rPh>
    <phoneticPr fontId="2"/>
  </si>
  <si>
    <t>特になし</t>
    <rPh sb="0" eb="1">
      <t>トク</t>
    </rPh>
    <phoneticPr fontId="2"/>
  </si>
  <si>
    <t>会社名：</t>
    <rPh sb="0" eb="2">
      <t>カイシャ</t>
    </rPh>
    <rPh sb="2" eb="3">
      <t>メイ</t>
    </rPh>
    <phoneticPr fontId="2"/>
  </si>
  <si>
    <t>広域エネルギー株式会社</t>
    <rPh sb="0" eb="2">
      <t>コウイキ</t>
    </rPh>
    <rPh sb="7" eb="9">
      <t>カブシキ</t>
    </rPh>
    <rPh sb="9" eb="11">
      <t>カイシャ</t>
    </rPh>
    <phoneticPr fontId="2"/>
  </si>
  <si>
    <r>
      <t>・期待容量については、自動計算されます。　※</t>
    </r>
    <r>
      <rPr>
        <u/>
        <sz val="11"/>
        <rFont val="Meiryo UI"/>
        <family val="3"/>
        <charset val="128"/>
      </rPr>
      <t>この値が容量オークションに応札する際の応札容量の上限値になります。</t>
    </r>
    <phoneticPr fontId="2"/>
  </si>
  <si>
    <r>
      <t>・応札容量については、自動計算されます。　※</t>
    </r>
    <r>
      <rPr>
        <u/>
        <sz val="11"/>
        <rFont val="Meiryo UI"/>
        <family val="3"/>
        <charset val="128"/>
      </rPr>
      <t>応札時、この値を容量市場システムで応札容量に入力してください。</t>
    </r>
    <phoneticPr fontId="2"/>
  </si>
  <si>
    <t>・電源等識別番号については、電源等情報(基本情報)に登録した後に、容量市場システムで付番された番号を記載してください。</t>
    <rPh sb="20" eb="22">
      <t>キホン</t>
    </rPh>
    <rPh sb="22" eb="24">
      <t>ジョウホウ</t>
    </rPh>
    <phoneticPr fontId="2"/>
  </si>
  <si>
    <t>・発電方式の区分については、電源等情報(詳細情報)に登録した区分を記載してください。ただし、複数の区分を登録している場合は、主たる区分を記載してください。</t>
  </si>
  <si>
    <t>・エリア名については、電源等情報(基本情報)に登録した「エリア名」を記載してください。</t>
  </si>
  <si>
    <t>・各月の供給力の最大値については、設備容量から所内消費電力、大気温及びダム水位低下等の影響による能力減分を差し引いた値を記載してください。</t>
    <rPh sb="25" eb="27">
      <t>ショウヒ</t>
    </rPh>
    <rPh sb="33" eb="34">
      <t>オヨ</t>
    </rPh>
    <rPh sb="37" eb="39">
      <t>スイイ</t>
    </rPh>
    <rPh sb="39" eb="41">
      <t>テイカ</t>
    </rPh>
    <rPh sb="41" eb="42">
      <t>トウ</t>
    </rPh>
    <phoneticPr fontId="2"/>
  </si>
  <si>
    <t>・提供する各月の供給力については、各月の供給力の最大値を上限に、ダム運用等のリスクを踏まえて任意に記載してください。※この値がアセスメント対象容量になります。</t>
    <rPh sb="34" eb="36">
      <t>ウンヨウ</t>
    </rPh>
    <rPh sb="36" eb="37">
      <t>トウ</t>
    </rPh>
    <rPh sb="42" eb="43">
      <t>フ</t>
    </rPh>
    <rPh sb="46" eb="48">
      <t>ニンイ</t>
    </rPh>
    <phoneticPr fontId="2"/>
  </si>
  <si>
    <t>期待容量等算定諸元一覧（対象実需給年度：2030年度）</t>
    <rPh sb="0" eb="2">
      <t>キタイ</t>
    </rPh>
    <rPh sb="2" eb="4">
      <t>ヨウリョウ</t>
    </rPh>
    <rPh sb="4" eb="5">
      <t>ナド</t>
    </rPh>
    <rPh sb="5" eb="7">
      <t>サンテイ</t>
    </rPh>
    <rPh sb="7" eb="9">
      <t>ショゲン</t>
    </rPh>
    <rPh sb="9" eb="11">
      <t>イチラン</t>
    </rPh>
    <rPh sb="12" eb="14">
      <t>タイショウ</t>
    </rPh>
    <rPh sb="14" eb="15">
      <t>ジツ</t>
    </rPh>
    <rPh sb="15" eb="17">
      <t>ジュキュウ</t>
    </rPh>
    <rPh sb="17" eb="19">
      <t>ネンド</t>
    </rPh>
    <rPh sb="24" eb="26">
      <t>ネンド</t>
    </rPh>
    <phoneticPr fontId="2"/>
  </si>
  <si>
    <r>
      <t>1．以下の項目については、</t>
    </r>
    <r>
      <rPr>
        <sz val="11"/>
        <color rgb="FFFF0000"/>
        <rFont val="Meiryo UI"/>
        <family val="3"/>
        <charset val="128"/>
      </rPr>
      <t>期待容量の登録期間中</t>
    </r>
    <r>
      <rPr>
        <b/>
        <sz val="11"/>
        <color rgb="FFFF0000"/>
        <rFont val="Meiryo UI"/>
        <family val="3"/>
        <charset val="128"/>
      </rPr>
      <t>（2026/9/8～9/17）</t>
    </r>
    <r>
      <rPr>
        <sz val="11"/>
        <color theme="1"/>
        <rFont val="Meiryo UI"/>
        <family val="3"/>
        <charset val="128"/>
      </rPr>
      <t>に容量市場システムに登録してください。</t>
    </r>
    <phoneticPr fontId="2"/>
  </si>
  <si>
    <r>
      <t>2．以下の項目については、</t>
    </r>
    <r>
      <rPr>
        <sz val="11"/>
        <color rgb="FFFF0000"/>
        <rFont val="Meiryo UI"/>
        <family val="3"/>
        <charset val="128"/>
      </rPr>
      <t>期待容量等算定諸元一覧の登録期間中</t>
    </r>
    <r>
      <rPr>
        <b/>
        <sz val="11"/>
        <color rgb="FFFF0000"/>
        <rFont val="Meiryo UI"/>
        <family val="3"/>
        <charset val="128"/>
      </rPr>
      <t>（2026/10/26～10/30）</t>
    </r>
    <r>
      <rPr>
        <sz val="11"/>
        <color theme="1"/>
        <rFont val="Meiryo UI"/>
        <family val="3"/>
        <charset val="128"/>
      </rPr>
      <t>に容量市場システムに登録してください。</t>
    </r>
    <phoneticPr fontId="2"/>
  </si>
  <si>
    <t>運開年月</t>
    <rPh sb="0" eb="2">
      <t>ウンカイ</t>
    </rPh>
    <rPh sb="2" eb="4">
      <t>ネンゲツ</t>
    </rPh>
    <phoneticPr fontId="2"/>
  </si>
  <si>
    <t>Rev.1</t>
    <phoneticPr fontId="2"/>
  </si>
  <si>
    <t>四捨五入</t>
    <rPh sb="0" eb="4">
      <t>シシャゴニュウ</t>
    </rPh>
    <phoneticPr fontId="2"/>
  </si>
  <si>
    <t>実需給年度前</t>
    <rPh sb="0" eb="3">
      <t>ジツジュキュウ</t>
    </rPh>
    <rPh sb="3" eb="5">
      <t>ネンド</t>
    </rPh>
    <rPh sb="5" eb="6">
      <t>マエ</t>
    </rPh>
    <phoneticPr fontId="2"/>
  </si>
  <si>
    <t>・設備容量については、電源等情報(詳細情報)に登録した「設備容量」を応札単位ごとに合計した値を記載してください。</t>
    <phoneticPr fontId="2"/>
  </si>
  <si>
    <t>・発電方式が一般（調整池式・貯水池式）の水力発電所について、1,000kW以上の安定的な供給力を提供するものは安定電源となります。そうでないものは変動電源（単独）となります。</t>
    <rPh sb="1" eb="5">
      <t>ハツデンホウシキ</t>
    </rPh>
    <rPh sb="6" eb="8">
      <t>イッパン</t>
    </rPh>
    <rPh sb="11" eb="12">
      <t>イケ</t>
    </rPh>
    <rPh sb="16" eb="17">
      <t>イケ</t>
    </rPh>
    <rPh sb="20" eb="22">
      <t>スイリョク</t>
    </rPh>
    <rPh sb="22" eb="25">
      <t>ハツデンショ</t>
    </rPh>
    <phoneticPr fontId="2"/>
  </si>
  <si>
    <t>・運開年月について、月初からでなく、2日目以降から運開する場合は、翌月を入力ください。なお、対象実需給年度前に運開するものは、「実需給年度前」を入力ください。</t>
    <rPh sb="1" eb="5">
      <t>ウンカイネンゲツ</t>
    </rPh>
    <rPh sb="10" eb="12">
      <t>ゲッショ</t>
    </rPh>
    <rPh sb="21" eb="23">
      <t>イコウ</t>
    </rPh>
    <rPh sb="25" eb="27">
      <t>ウンカイ</t>
    </rPh>
    <rPh sb="29" eb="31">
      <t>バアイ</t>
    </rPh>
    <rPh sb="33" eb="35">
      <t>ヨクゲツ</t>
    </rPh>
    <rPh sb="36" eb="38">
      <t>ニュウリョク</t>
    </rPh>
    <phoneticPr fontId="2"/>
  </si>
  <si>
    <t>・運開年月については、電源等情報に登録したものを入力ください。電源等情報にて運開年月が異なるユニットを複数枝番登録した場合は、最初の運開年月を入力ください。</t>
    <rPh sb="1" eb="5">
      <t>ウンカイネンゲツ</t>
    </rPh>
    <rPh sb="11" eb="14">
      <t>デンゲントウ</t>
    </rPh>
    <rPh sb="14" eb="16">
      <t>ジョウホウ</t>
    </rPh>
    <rPh sb="17" eb="19">
      <t>トウロク</t>
    </rPh>
    <rPh sb="24" eb="26">
      <t>ニュウリョク</t>
    </rPh>
    <rPh sb="31" eb="34">
      <t>デンゲントウ</t>
    </rPh>
    <rPh sb="34" eb="36">
      <t>ジョウホウ</t>
    </rPh>
    <rPh sb="38" eb="42">
      <t>ウンカイネンゲツ</t>
    </rPh>
    <rPh sb="43" eb="44">
      <t>コト</t>
    </rPh>
    <rPh sb="51" eb="55">
      <t>フクスウエダバン</t>
    </rPh>
    <rPh sb="55" eb="57">
      <t>トウロク</t>
    </rPh>
    <rPh sb="59" eb="61">
      <t>バアイ</t>
    </rPh>
    <rPh sb="63" eb="65">
      <t>サイショ</t>
    </rPh>
    <rPh sb="66" eb="68">
      <t>ウンカイ</t>
    </rPh>
    <rPh sb="68" eb="70">
      <t>ネンゲツ</t>
    </rPh>
    <rPh sb="71" eb="73">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</si>
</sst>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00000000"/>
    <numFmt numFmtId="178" formatCode="yyyy&quot;年&quot;m&quot;月&quot;;@"/>
    <numFmt numFmtId="179" formatCode="m&quot;月&quot;"/>
  </numFmts>
  <fonts count="17" x14ac:knownFonts="1">
    <font>
      <sz val="11"/>
      <color theme="1"/>
      <name val="ＭＳ Ｐゴシック"/>
      <family val="2"/>
      <scheme val="minor"/>
    </font>
    <font>
      <sz val="11"/>
      <color theme="1"/>
      <name val="Meiryo UI"/>
      <family val="3"/>
      <charset val="128"/>
    </font>
    <font>
      <sz val="6"/>
      <name val="ＭＳ Ｐゴシック"/>
      <family val="3"/>
      <charset val="128"/>
      <scheme val="minor"/>
    </font>
    <font>
      <sz val="12"/>
      <color theme="1"/>
      <name val="Meiryo UI"/>
      <family val="3"/>
      <charset val="128"/>
    </font>
    <font>
      <sz val="10"/>
      <color theme="1"/>
      <name val="Meiryo UI"/>
      <family val="3"/>
      <charset val="128"/>
    </font>
    <font>
      <sz val="11"/>
      <color rgb="FFFF0000"/>
      <name val="Meiryo UI"/>
      <family val="3"/>
      <charset val="128"/>
    </font>
    <font>
      <sz val="11"/>
      <name val="Meiryo UI"/>
      <family val="3"/>
      <charset val="128"/>
    </font>
    <font>
      <sz val="11"/>
      <color theme="1"/>
      <name val="ＭＳ Ｐゴシック"/>
      <family val="2"/>
      <charset val="128"/>
    </font>
    <font>
      <i/>
      <sz val="12"/>
      <color theme="1"/>
      <name val="Meiryo UI"/>
      <family val="3"/>
      <charset val="128"/>
    </font>
    <font>
      <sz val="6"/>
      <name val="ＭＳ Ｐゴシック"/>
      <family val="2"/>
      <charset val="128"/>
    </font>
    <font>
      <u/>
      <sz val="11"/>
      <color theme="10"/>
      <name val="ＭＳ Ｐゴシック"/>
      <family val="2"/>
      <charset val="128"/>
    </font>
    <font>
      <sz val="11"/>
      <color theme="0"/>
      <name val="Meiryo UI"/>
      <family val="3"/>
      <charset val="128"/>
    </font>
    <font>
      <b/>
      <sz val="11"/>
      <color rgb="FFFF0000"/>
      <name val="Meiryo UI"/>
      <family val="3"/>
      <charset val="128"/>
    </font>
    <font>
      <b/>
      <sz val="11"/>
      <color theme="1"/>
      <name val="Meiryo UI"/>
      <family val="3"/>
      <charset val="128"/>
    </font>
    <font>
      <b/>
      <sz val="12"/>
      <color rgb="FFFF0000"/>
      <name val="Meiryo UI"/>
      <family val="3"/>
      <charset val="128"/>
    </font>
    <font>
      <u/>
      <sz val="11"/>
      <name val="Meiryo UI"/>
      <family val="3"/>
      <charset val="128"/>
    </font>
    <font>
      <sz val="12"/>
      <color theme="0"/>
      <name val="Meiryo UI"/>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9" tint="0.59999389629810485"/>
        <bgColor indexed="64"/>
      </patternFill>
    </fill>
    <fill>
      <patternFill patternType="solid">
        <fgColor rgb="FFFFFF66"/>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7" fillId="0" borderId="0">
      <alignment vertical="center"/>
    </xf>
    <xf numFmtId="0" fontId="10" fillId="0" borderId="0" applyNumberFormat="0" applyFill="0" applyBorder="0" applyAlignment="0" applyProtection="0">
      <alignment vertical="center"/>
    </xf>
  </cellStyleXfs>
  <cellXfs count="73">
    <xf numFmtId="0" fontId="0" fillId="0" borderId="0" xfId="0"/>
    <xf numFmtId="0" fontId="1" fillId="0" borderId="0" xfId="0" applyFont="1"/>
    <xf numFmtId="0" fontId="1" fillId="0" borderId="1" xfId="0" applyFont="1" applyBorder="1" applyAlignment="1">
      <alignment horizontal="center" vertical="center"/>
    </xf>
    <xf numFmtId="0" fontId="1" fillId="0" borderId="1" xfId="0" applyFont="1" applyBorder="1"/>
    <xf numFmtId="0" fontId="3" fillId="0" borderId="0" xfId="0" applyFont="1"/>
    <xf numFmtId="0" fontId="5" fillId="0" borderId="0" xfId="0" applyFont="1"/>
    <xf numFmtId="0" fontId="3" fillId="0" borderId="0" xfId="0" applyFont="1" applyAlignment="1">
      <alignment horizontal="center" vertical="center"/>
    </xf>
    <xf numFmtId="0" fontId="8" fillId="0" borderId="0" xfId="0" applyFont="1"/>
    <xf numFmtId="0" fontId="1" fillId="0" borderId="1" xfId="1" applyFont="1" applyBorder="1">
      <alignment vertical="center"/>
    </xf>
    <xf numFmtId="176" fontId="4" fillId="5" borderId="1" xfId="0" applyNumberFormat="1" applyFont="1" applyFill="1" applyBorder="1" applyAlignment="1" applyProtection="1">
      <alignment shrinkToFit="1"/>
      <protection locked="0"/>
    </xf>
    <xf numFmtId="0" fontId="3" fillId="0" borderId="0" xfId="0" applyFont="1" applyAlignment="1">
      <alignment vertical="center"/>
    </xf>
    <xf numFmtId="0" fontId="1" fillId="2" borderId="1" xfId="0" applyFont="1" applyFill="1" applyBorder="1" applyAlignment="1">
      <alignment horizontal="center" vertical="center"/>
    </xf>
    <xf numFmtId="0" fontId="3" fillId="5" borderId="0" xfId="0" applyFont="1" applyFill="1" applyAlignment="1">
      <alignment horizontal="centerContinuous"/>
    </xf>
    <xf numFmtId="0" fontId="3" fillId="6" borderId="0" xfId="0" applyFont="1" applyFill="1" applyAlignment="1">
      <alignment horizontal="centerContinuous"/>
    </xf>
    <xf numFmtId="0" fontId="11" fillId="3" borderId="0" xfId="0" applyFont="1" applyFill="1" applyAlignment="1">
      <alignment horizontal="center"/>
    </xf>
    <xf numFmtId="176" fontId="4" fillId="6" borderId="1" xfId="0" applyNumberFormat="1" applyFont="1" applyFill="1" applyBorder="1" applyAlignment="1" applyProtection="1">
      <alignment shrinkToFit="1"/>
      <protection locked="0"/>
    </xf>
    <xf numFmtId="0" fontId="13" fillId="0" borderId="0" xfId="0" applyFont="1"/>
    <xf numFmtId="0" fontId="3" fillId="0" borderId="0" xfId="0" applyFont="1" applyAlignment="1">
      <alignment horizontal="left" vertical="center"/>
    </xf>
    <xf numFmtId="176" fontId="4" fillId="5" borderId="1" xfId="0" applyNumberFormat="1" applyFont="1" applyFill="1" applyBorder="1" applyAlignment="1" applyProtection="1">
      <alignment horizontal="center" vertical="center" shrinkToFit="1"/>
      <protection locked="0"/>
    </xf>
    <xf numFmtId="176" fontId="4" fillId="6" borderId="1" xfId="0" applyNumberFormat="1" applyFont="1" applyFill="1" applyBorder="1" applyAlignment="1" applyProtection="1">
      <alignment horizontal="center" vertical="center" shrinkToFit="1"/>
      <protection locked="0"/>
    </xf>
    <xf numFmtId="0" fontId="5" fillId="0" borderId="0" xfId="0" applyFont="1" applyProtection="1">
      <protection hidden="1"/>
    </xf>
    <xf numFmtId="0" fontId="1" fillId="0" borderId="0" xfId="0" applyFont="1" applyProtection="1">
      <protection hidden="1"/>
    </xf>
    <xf numFmtId="0" fontId="11" fillId="0" borderId="0" xfId="0" applyFont="1" applyProtection="1">
      <protection hidden="1"/>
    </xf>
    <xf numFmtId="0" fontId="14" fillId="0" borderId="0" xfId="0" applyFont="1" applyProtection="1">
      <protection hidden="1"/>
    </xf>
    <xf numFmtId="0" fontId="14" fillId="0" borderId="0" xfId="0" applyFont="1" applyAlignment="1" applyProtection="1">
      <alignment vertical="center"/>
      <protection hidden="1"/>
    </xf>
    <xf numFmtId="0" fontId="6" fillId="0" borderId="0" xfId="0" applyFont="1"/>
    <xf numFmtId="0" fontId="16" fillId="0" borderId="0" xfId="0" applyFont="1" applyAlignment="1" applyProtection="1">
      <alignment horizontal="center" vertical="center"/>
      <protection locked="0" hidden="1"/>
    </xf>
    <xf numFmtId="0" fontId="1" fillId="0" borderId="0" xfId="0" applyFont="1" applyAlignment="1">
      <alignment horizontal="right" vertical="center"/>
    </xf>
    <xf numFmtId="178" fontId="1" fillId="0" borderId="0" xfId="0" applyNumberFormat="1" applyFont="1"/>
    <xf numFmtId="176" fontId="4" fillId="0" borderId="1" xfId="0" applyNumberFormat="1" applyFont="1" applyBorder="1" applyAlignment="1">
      <alignment horizontal="center" vertical="center" shrinkToFit="1"/>
    </xf>
    <xf numFmtId="179" fontId="1" fillId="2" borderId="1" xfId="0" applyNumberFormat="1" applyFont="1" applyFill="1" applyBorder="1" applyAlignment="1" applyProtection="1">
      <alignment horizontal="center" vertical="center"/>
      <protection hidden="1"/>
    </xf>
    <xf numFmtId="179" fontId="1" fillId="2" borderId="1" xfId="0" applyNumberFormat="1"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3" fillId="5" borderId="8" xfId="0" applyFont="1" applyFill="1" applyBorder="1" applyAlignment="1" applyProtection="1">
      <alignment horizontal="right" vertical="center"/>
      <protection locked="0"/>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xf>
    <xf numFmtId="0" fontId="3" fillId="0" borderId="12" xfId="0" applyFont="1" applyBorder="1" applyAlignment="1">
      <alignment horizontal="center"/>
    </xf>
    <xf numFmtId="0" fontId="3" fillId="0" borderId="0" xfId="0" applyFont="1" applyAlignment="1">
      <alignment horizontal="center"/>
    </xf>
    <xf numFmtId="177" fontId="1" fillId="5" borderId="2" xfId="0" quotePrefix="1" applyNumberFormat="1" applyFont="1" applyFill="1" applyBorder="1" applyAlignment="1" applyProtection="1">
      <alignment horizontal="center" vertical="center"/>
      <protection locked="0"/>
    </xf>
    <xf numFmtId="177" fontId="1" fillId="5" borderId="4" xfId="0" applyNumberFormat="1" applyFont="1" applyFill="1" applyBorder="1" applyAlignment="1" applyProtection="1">
      <alignment horizontal="center" vertical="center"/>
      <protection locked="0"/>
    </xf>
    <xf numFmtId="177" fontId="1" fillId="5" borderId="3" xfId="0" applyNumberFormat="1" applyFont="1" applyFill="1" applyBorder="1" applyAlignment="1" applyProtection="1">
      <alignment horizontal="center" vertical="center"/>
      <protection locked="0"/>
    </xf>
    <xf numFmtId="0" fontId="1" fillId="2" borderId="1" xfId="0" applyFont="1" applyFill="1" applyBorder="1" applyAlignment="1">
      <alignment horizontal="center" vertical="center" wrapText="1"/>
    </xf>
    <xf numFmtId="0" fontId="1" fillId="0" borderId="2" xfId="0" applyFont="1" applyBorder="1" applyAlignment="1" applyProtection="1">
      <alignment horizontal="center" vertical="center"/>
      <protection hidden="1"/>
    </xf>
    <xf numFmtId="0" fontId="1" fillId="0" borderId="4" xfId="0" applyFont="1" applyBorder="1" applyAlignment="1" applyProtection="1">
      <alignment horizontal="center" vertical="center"/>
      <protection hidden="1"/>
    </xf>
    <xf numFmtId="0" fontId="1" fillId="0" borderId="3" xfId="0" applyFont="1" applyBorder="1" applyAlignment="1" applyProtection="1">
      <alignment horizontal="center" vertical="center"/>
      <protection hidden="1"/>
    </xf>
    <xf numFmtId="0" fontId="1" fillId="5" borderId="2" xfId="0" applyFont="1" applyFill="1" applyBorder="1" applyAlignment="1" applyProtection="1">
      <alignment horizontal="center" vertical="center"/>
      <protection locked="0"/>
    </xf>
    <xf numFmtId="0" fontId="1" fillId="5" borderId="4" xfId="0" applyFont="1" applyFill="1" applyBorder="1" applyAlignment="1" applyProtection="1">
      <alignment horizontal="center" vertical="center"/>
      <protection locked="0"/>
    </xf>
    <xf numFmtId="0" fontId="1" fillId="5" borderId="3" xfId="0" applyFont="1" applyFill="1" applyBorder="1" applyAlignment="1" applyProtection="1">
      <alignment horizontal="center" vertical="center"/>
      <protection locked="0"/>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4" xfId="0" applyFont="1" applyFill="1" applyBorder="1" applyAlignment="1">
      <alignment horizontal="center" vertical="center"/>
    </xf>
    <xf numFmtId="176" fontId="1" fillId="0" borderId="2" xfId="0" applyNumberFormat="1" applyFont="1" applyBorder="1" applyAlignment="1" applyProtection="1">
      <alignment horizontal="center" vertical="center"/>
      <protection hidden="1"/>
    </xf>
    <xf numFmtId="176" fontId="1" fillId="0" borderId="4" xfId="0" applyNumberFormat="1" applyFont="1" applyBorder="1" applyAlignment="1" applyProtection="1">
      <alignment horizontal="center" vertical="center"/>
      <protection hidden="1"/>
    </xf>
    <xf numFmtId="176" fontId="1" fillId="0" borderId="3" xfId="0" applyNumberFormat="1" applyFont="1" applyBorder="1" applyAlignment="1" applyProtection="1">
      <alignment horizontal="center" vertical="center"/>
      <protection hidden="1"/>
    </xf>
    <xf numFmtId="176" fontId="1" fillId="5" borderId="2" xfId="0" applyNumberFormat="1" applyFont="1" applyFill="1" applyBorder="1" applyAlignment="1" applyProtection="1">
      <alignment horizontal="center" vertical="center"/>
      <protection locked="0"/>
    </xf>
    <xf numFmtId="176" fontId="1" fillId="5" borderId="4" xfId="0" applyNumberFormat="1" applyFont="1" applyFill="1" applyBorder="1" applyAlignment="1" applyProtection="1">
      <alignment horizontal="center" vertical="center"/>
      <protection locked="0"/>
    </xf>
    <xf numFmtId="176" fontId="1" fillId="5" borderId="3" xfId="0" applyNumberFormat="1" applyFont="1" applyFill="1" applyBorder="1" applyAlignment="1" applyProtection="1">
      <alignment horizontal="center" vertical="center"/>
      <protection locked="0"/>
    </xf>
    <xf numFmtId="178" fontId="1" fillId="5" borderId="2" xfId="0" applyNumberFormat="1" applyFont="1" applyFill="1" applyBorder="1" applyAlignment="1" applyProtection="1">
      <alignment horizontal="center" vertical="center"/>
      <protection locked="0" hidden="1"/>
    </xf>
    <xf numFmtId="178" fontId="1" fillId="5" borderId="4" xfId="0" applyNumberFormat="1" applyFont="1" applyFill="1" applyBorder="1" applyAlignment="1" applyProtection="1">
      <alignment horizontal="center" vertical="center"/>
      <protection locked="0" hidden="1"/>
    </xf>
    <xf numFmtId="178" fontId="1" fillId="5" borderId="3" xfId="0" applyNumberFormat="1" applyFont="1" applyFill="1" applyBorder="1" applyAlignment="1" applyProtection="1">
      <alignment horizontal="center" vertical="center"/>
      <protection locked="0" hidden="1"/>
    </xf>
    <xf numFmtId="0" fontId="1" fillId="0" borderId="1" xfId="0" applyFont="1" applyBorder="1" applyAlignment="1">
      <alignment horizontal="center" vertical="center"/>
    </xf>
    <xf numFmtId="0" fontId="1" fillId="4" borderId="5" xfId="1" applyFont="1" applyFill="1" applyBorder="1" applyAlignment="1">
      <alignment horizontal="center" vertical="center" wrapText="1"/>
    </xf>
    <xf numFmtId="0" fontId="1" fillId="4" borderId="7" xfId="1" applyFont="1" applyFill="1" applyBorder="1" applyAlignment="1">
      <alignment horizontal="center" vertical="center" wrapText="1"/>
    </xf>
    <xf numFmtId="0" fontId="1" fillId="0" borderId="5" xfId="1" applyFont="1" applyBorder="1" applyAlignment="1">
      <alignment horizontal="center" vertical="center"/>
    </xf>
    <xf numFmtId="0" fontId="1" fillId="0" borderId="6" xfId="1" applyFont="1" applyBorder="1" applyAlignment="1">
      <alignment horizontal="center" vertical="center"/>
    </xf>
    <xf numFmtId="0" fontId="1" fillId="0" borderId="7" xfId="1" applyFont="1" applyBorder="1" applyAlignment="1">
      <alignment horizontal="center" vertical="center"/>
    </xf>
  </cellXfs>
  <cellStyles count="3">
    <cellStyle name="ハイパーリンク 2" xfId="2" xr:uid="{00000000-0005-0000-0000-000000000000}"/>
    <cellStyle name="標準" xfId="0" builtinId="0"/>
    <cellStyle name="標準 2" xfId="1" xr:uid="{00000000-0005-0000-0000-000002000000}"/>
  </cellStyles>
  <dxfs count="6">
    <dxf>
      <font>
        <color theme="0"/>
      </font>
      <fill>
        <patternFill>
          <bgColor rgb="FFFF0000"/>
        </patternFill>
      </fill>
    </dxf>
    <dxf>
      <font>
        <b val="0"/>
        <i val="0"/>
        <color theme="0"/>
      </font>
      <fill>
        <patternFill>
          <bgColor rgb="FFFF0000"/>
        </patternFill>
      </fill>
    </dxf>
    <dxf>
      <font>
        <color theme="0"/>
      </font>
      <fill>
        <patternFill>
          <bgColor rgb="FFFF0000"/>
        </patternFill>
      </fill>
    </dxf>
    <dxf>
      <font>
        <color theme="0"/>
      </font>
      <fill>
        <patternFill>
          <bgColor rgb="FFFF0000"/>
        </patternFill>
      </fill>
    </dxf>
    <dxf>
      <font>
        <b val="0"/>
        <i val="0"/>
        <color theme="0"/>
      </font>
      <fill>
        <patternFill>
          <bgColor rgb="FFFF0000"/>
        </patternFill>
      </fill>
    </dxf>
    <dxf>
      <font>
        <color theme="0"/>
      </font>
      <fill>
        <patternFill>
          <bgColor rgb="FFFF0000"/>
        </patternFill>
      </fill>
    </dxf>
  </dxfs>
  <tableStyles count="0" defaultTableStyle="TableStyleMedium2" defaultPivotStyle="PivotStyleMedium9"/>
  <colors>
    <mruColors>
      <color rgb="FFFFFF66"/>
      <color rgb="FFCC00CC"/>
      <color rgb="FF00FF99"/>
      <color rgb="FF0000CC"/>
      <color rgb="FFCCFFCC"/>
      <color rgb="FFFFCCFF"/>
      <color rgb="FFFFFFCC"/>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fmlaLink="$A$3" lockText="1" noThreeD="1"/>
</file>

<file path=xl/drawings/drawing1.xml><?xml version="1.0" encoding="utf-8"?>
<xdr:wsDr xmlns:xdr="http://schemas.openxmlformats.org/drawingml/2006/spreadsheetDrawing" xmlns:a="http://schemas.openxmlformats.org/drawingml/2006/main">
  <xdr:oneCellAnchor>
    <xdr:from>
      <xdr:col>11</xdr:col>
      <xdr:colOff>339962</xdr:colOff>
      <xdr:row>0</xdr:row>
      <xdr:rowOff>0</xdr:rowOff>
    </xdr:from>
    <xdr:ext cx="3501921" cy="473463"/>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784305" y="0"/>
          <a:ext cx="3501921" cy="473463"/>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r"/>
          <a:r>
            <a:rPr kumimoji="1" lang="ja-JP" altLang="en-US" sz="1800" b="1">
              <a:solidFill>
                <a:srgbClr val="FF0000"/>
              </a:solidFill>
              <a:latin typeface="Meiryo UI" panose="020B0604030504040204" pitchFamily="50" charset="-128"/>
              <a:ea typeface="Meiryo UI" panose="020B0604030504040204" pitchFamily="50" charset="-128"/>
            </a:rPr>
            <a:t>実需給期間＝</a:t>
          </a:r>
          <a:r>
            <a:rPr kumimoji="1" lang="en-US" altLang="ja-JP" sz="1800" b="1">
              <a:solidFill>
                <a:srgbClr val="FF0000"/>
              </a:solidFill>
              <a:latin typeface="Meiryo UI" panose="020B0604030504040204" pitchFamily="50" charset="-128"/>
              <a:ea typeface="Meiryo UI" panose="020B0604030504040204" pitchFamily="50" charset="-128"/>
            </a:rPr>
            <a:t>2030</a:t>
          </a:r>
          <a:r>
            <a:rPr kumimoji="1" lang="ja-JP" altLang="en-US" sz="1800" b="1">
              <a:solidFill>
                <a:srgbClr val="FF0000"/>
              </a:solidFill>
              <a:latin typeface="Meiryo UI" panose="020B0604030504040204" pitchFamily="50" charset="-128"/>
              <a:ea typeface="Meiryo UI" panose="020B0604030504040204" pitchFamily="50" charset="-128"/>
            </a:rPr>
            <a:t>年度　応札用</a:t>
          </a:r>
        </a:p>
      </xdr:txBody>
    </xdr:sp>
    <xdr:clientData/>
  </xdr:oneCellAnchor>
  <xdr:twoCellAnchor>
    <xdr:from>
      <xdr:col>18</xdr:col>
      <xdr:colOff>91552</xdr:colOff>
      <xdr:row>21</xdr:row>
      <xdr:rowOff>216721</xdr:rowOff>
    </xdr:from>
    <xdr:to>
      <xdr:col>24</xdr:col>
      <xdr:colOff>453391</xdr:colOff>
      <xdr:row>32</xdr:row>
      <xdr:rowOff>25325</xdr:rowOff>
    </xdr:to>
    <xdr:sp macro="" textlink="">
      <xdr:nvSpPr>
        <xdr:cNvPr id="7" name="角丸四角形吹き出し 6">
          <a:extLst>
            <a:ext uri="{FF2B5EF4-FFF2-40B4-BE49-F238E27FC236}">
              <a16:creationId xmlns:a16="http://schemas.microsoft.com/office/drawing/2014/main" id="{00000000-0008-0000-0000-000007000000}"/>
            </a:ext>
          </a:extLst>
        </xdr:cNvPr>
        <xdr:cNvSpPr/>
      </xdr:nvSpPr>
      <xdr:spPr>
        <a:xfrm>
          <a:off x="10916434" y="5662780"/>
          <a:ext cx="3611545" cy="2240280"/>
        </a:xfrm>
        <a:prstGeom prst="wedgeRoundRectCallout">
          <a:avLst>
            <a:gd name="adj1" fmla="val -65956"/>
            <a:gd name="adj2" fmla="val -35808"/>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期待容量登録時</a:t>
          </a:r>
          <a:r>
            <a:rPr kumimoji="1" lang="en-US" altLang="ja-JP" sz="110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入力不要です</a:t>
          </a:r>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エラー表示は無視してください</a:t>
          </a:r>
          <a:r>
            <a:rPr kumimoji="1" lang="en-US" altLang="ja-JP" sz="1100">
              <a:solidFill>
                <a:sysClr val="windowText" lastClr="000000"/>
              </a:solidFill>
              <a:latin typeface="Meiryo UI" panose="020B0604030504040204" pitchFamily="50" charset="-128"/>
              <a:ea typeface="Meiryo UI" panose="020B0604030504040204" pitchFamily="50" charset="-128"/>
            </a:rPr>
            <a:t>)</a:t>
          </a: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応札容量登録時</a:t>
          </a:r>
          <a:r>
            <a:rPr kumimoji="1" lang="en-US" altLang="ja-JP" sz="110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各月の供給力の最大値以下の整数値を入力してください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補修等に伴う出力減少分は、差し引かないでください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この値が、各月のアセスメント対象容量となります</a:t>
          </a:r>
        </a:p>
      </xdr:txBody>
    </xdr:sp>
    <xdr:clientData/>
  </xdr:twoCellAnchor>
  <xdr:twoCellAnchor>
    <xdr:from>
      <xdr:col>11</xdr:col>
      <xdr:colOff>459443</xdr:colOff>
      <xdr:row>23</xdr:row>
      <xdr:rowOff>145677</xdr:rowOff>
    </xdr:from>
    <xdr:to>
      <xdr:col>15</xdr:col>
      <xdr:colOff>475129</xdr:colOff>
      <xdr:row>28</xdr:row>
      <xdr:rowOff>71717</xdr:rowOff>
    </xdr:to>
    <xdr:sp macro="" textlink="">
      <xdr:nvSpPr>
        <xdr:cNvPr id="8" name="角丸四角形吹き出し 7">
          <a:extLst>
            <a:ext uri="{FF2B5EF4-FFF2-40B4-BE49-F238E27FC236}">
              <a16:creationId xmlns:a16="http://schemas.microsoft.com/office/drawing/2014/main" id="{00000000-0008-0000-0000-000008000000}"/>
            </a:ext>
          </a:extLst>
        </xdr:cNvPr>
        <xdr:cNvSpPr/>
      </xdr:nvSpPr>
      <xdr:spPr>
        <a:xfrm>
          <a:off x="6896102" y="5228665"/>
          <a:ext cx="2812674" cy="983876"/>
        </a:xfrm>
        <a:prstGeom prst="wedgeRoundRectCallout">
          <a:avLst>
            <a:gd name="adj1" fmla="val -63112"/>
            <a:gd name="adj2" fmla="val -44348"/>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en-US" altLang="ja-JP" sz="1100">
              <a:solidFill>
                <a:sysClr val="windowText" lastClr="000000"/>
              </a:solidFill>
              <a:latin typeface="Meiryo UI" panose="020B0604030504040204" pitchFamily="50" charset="-128"/>
              <a:ea typeface="Meiryo UI" panose="020B0604030504040204" pitchFamily="50" charset="-128"/>
              <a:cs typeface="+mn-cs"/>
            </a:rPr>
            <a:t>【</a:t>
          </a:r>
          <a:r>
            <a:rPr kumimoji="1" lang="ja-JP" altLang="en-US" sz="1100">
              <a:solidFill>
                <a:sysClr val="windowText" lastClr="000000"/>
              </a:solidFill>
              <a:latin typeface="Meiryo UI" panose="020B0604030504040204" pitchFamily="50" charset="-128"/>
              <a:ea typeface="Meiryo UI" panose="020B0604030504040204" pitchFamily="50" charset="-128"/>
              <a:cs typeface="+mn-cs"/>
            </a:rPr>
            <a:t>応札容量登録時</a:t>
          </a:r>
          <a:r>
            <a:rPr kumimoji="1" lang="en-US" altLang="ja-JP" sz="1100">
              <a:solidFill>
                <a:sysClr val="windowText" lastClr="000000"/>
              </a:solidFill>
              <a:latin typeface="Meiryo UI" panose="020B0604030504040204" pitchFamily="50" charset="-128"/>
              <a:ea typeface="Meiryo UI" panose="020B0604030504040204" pitchFamily="50" charset="-128"/>
              <a:cs typeface="+mn-cs"/>
            </a:rPr>
            <a:t>】</a:t>
          </a:r>
        </a:p>
        <a:p>
          <a:pPr marL="0" indent="0" algn="l"/>
          <a:r>
            <a:rPr kumimoji="1" lang="ja-JP" altLang="en-US" sz="1100">
              <a:solidFill>
                <a:sysClr val="windowText" lastClr="000000"/>
              </a:solidFill>
              <a:latin typeface="Meiryo UI" panose="020B0604030504040204" pitchFamily="50" charset="-128"/>
              <a:ea typeface="Meiryo UI" panose="020B0604030504040204" pitchFamily="50" charset="-128"/>
              <a:cs typeface="+mn-cs"/>
            </a:rPr>
            <a:t>応札容量が</a:t>
          </a:r>
          <a:r>
            <a:rPr kumimoji="1" lang="en-US" altLang="ja-JP" sz="1100">
              <a:solidFill>
                <a:sysClr val="windowText" lastClr="000000"/>
              </a:solidFill>
              <a:latin typeface="Meiryo UI" panose="020B0604030504040204" pitchFamily="50" charset="-128"/>
              <a:ea typeface="Meiryo UI" panose="020B0604030504040204" pitchFamily="50" charset="-128"/>
              <a:cs typeface="+mn-cs"/>
            </a:rPr>
            <a:t>1,000kW</a:t>
          </a:r>
          <a:r>
            <a:rPr kumimoji="1" lang="ja-JP" altLang="en-US" sz="1100">
              <a:solidFill>
                <a:sysClr val="windowText" lastClr="000000"/>
              </a:solidFill>
              <a:latin typeface="Meiryo UI" panose="020B0604030504040204" pitchFamily="50" charset="-128"/>
              <a:ea typeface="Meiryo UI" panose="020B0604030504040204" pitchFamily="50" charset="-128"/>
              <a:cs typeface="+mn-cs"/>
            </a:rPr>
            <a:t>以上になるよう、</a:t>
          </a:r>
          <a:endParaRPr kumimoji="1" lang="en-US" altLang="ja-JP" sz="1100">
            <a:solidFill>
              <a:sysClr val="windowText" lastClr="000000"/>
            </a:solidFill>
            <a:latin typeface="Meiryo UI" panose="020B0604030504040204" pitchFamily="50" charset="-128"/>
            <a:ea typeface="Meiryo UI" panose="020B0604030504040204" pitchFamily="50" charset="-128"/>
            <a:cs typeface="+mn-cs"/>
          </a:endParaRPr>
        </a:p>
        <a:p>
          <a:pPr marL="0" indent="0" algn="l"/>
          <a:r>
            <a:rPr kumimoji="1" lang="ja-JP" altLang="en-US" sz="1100">
              <a:solidFill>
                <a:sysClr val="windowText" lastClr="000000"/>
              </a:solidFill>
              <a:latin typeface="Meiryo UI" panose="020B0604030504040204" pitchFamily="50" charset="-128"/>
              <a:ea typeface="Meiryo UI" panose="020B0604030504040204" pitchFamily="50" charset="-128"/>
              <a:cs typeface="+mn-cs"/>
            </a:rPr>
            <a:t>提供する各月の供給力を入力してください</a:t>
          </a:r>
        </a:p>
      </xdr:txBody>
    </xdr:sp>
    <xdr:clientData/>
  </xdr:twoCellAnchor>
  <xdr:twoCellAnchor>
    <xdr:from>
      <xdr:col>10</xdr:col>
      <xdr:colOff>697400</xdr:colOff>
      <xdr:row>12</xdr:row>
      <xdr:rowOff>44823</xdr:rowOff>
    </xdr:from>
    <xdr:to>
      <xdr:col>14</xdr:col>
      <xdr:colOff>510988</xdr:colOff>
      <xdr:row>13</xdr:row>
      <xdr:rowOff>134470</xdr:rowOff>
    </xdr:to>
    <xdr:sp macro="" textlink="">
      <xdr:nvSpPr>
        <xdr:cNvPr id="10" name="角丸四角形吹き出し 9">
          <a:extLst>
            <a:ext uri="{FF2B5EF4-FFF2-40B4-BE49-F238E27FC236}">
              <a16:creationId xmlns:a16="http://schemas.microsoft.com/office/drawing/2014/main" id="{00000000-0008-0000-0000-00000A000000}"/>
            </a:ext>
          </a:extLst>
        </xdr:cNvPr>
        <xdr:cNvSpPr/>
      </xdr:nvSpPr>
      <xdr:spPr>
        <a:xfrm>
          <a:off x="6434812" y="1999129"/>
          <a:ext cx="2610576" cy="394447"/>
        </a:xfrm>
        <a:prstGeom prst="wedgeRoundRectCallout">
          <a:avLst>
            <a:gd name="adj1" fmla="val -60209"/>
            <a:gd name="adj2" fmla="val -22051"/>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システムで発行された識別番号を入力</a:t>
          </a:r>
        </a:p>
      </xdr:txBody>
    </xdr:sp>
    <xdr:clientData/>
  </xdr:twoCellAnchor>
  <xdr:twoCellAnchor>
    <xdr:from>
      <xdr:col>11</xdr:col>
      <xdr:colOff>65143</xdr:colOff>
      <xdr:row>14</xdr:row>
      <xdr:rowOff>174812</xdr:rowOff>
    </xdr:from>
    <xdr:to>
      <xdr:col>12</xdr:col>
      <xdr:colOff>537882</xdr:colOff>
      <xdr:row>17</xdr:row>
      <xdr:rowOff>17929</xdr:rowOff>
    </xdr:to>
    <xdr:sp macro="" textlink="">
      <xdr:nvSpPr>
        <xdr:cNvPr id="12" name="角丸四角形吹き出し 11">
          <a:extLst>
            <a:ext uri="{FF2B5EF4-FFF2-40B4-BE49-F238E27FC236}">
              <a16:creationId xmlns:a16="http://schemas.microsoft.com/office/drawing/2014/main" id="{00000000-0008-0000-0000-00000C000000}"/>
            </a:ext>
          </a:extLst>
        </xdr:cNvPr>
        <xdr:cNvSpPr/>
      </xdr:nvSpPr>
      <xdr:spPr>
        <a:xfrm>
          <a:off x="6501802" y="2819400"/>
          <a:ext cx="1171986" cy="452717"/>
        </a:xfrm>
        <a:prstGeom prst="wedgeRoundRectCallout">
          <a:avLst>
            <a:gd name="adj1" fmla="val -75426"/>
            <a:gd name="adj2" fmla="val -22051"/>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リストから選択</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xdr:col>
      <xdr:colOff>174414</xdr:colOff>
      <xdr:row>14</xdr:row>
      <xdr:rowOff>201706</xdr:rowOff>
    </xdr:from>
    <xdr:to>
      <xdr:col>8</xdr:col>
      <xdr:colOff>482189</xdr:colOff>
      <xdr:row>17</xdr:row>
      <xdr:rowOff>173244</xdr:rowOff>
    </xdr:to>
    <xdr:sp macro="" textlink="">
      <xdr:nvSpPr>
        <xdr:cNvPr id="11" name="角丸四角形吹き出し 10">
          <a:extLst>
            <a:ext uri="{FF2B5EF4-FFF2-40B4-BE49-F238E27FC236}">
              <a16:creationId xmlns:a16="http://schemas.microsoft.com/office/drawing/2014/main" id="{00000000-0008-0000-0000-00000B000000}"/>
            </a:ext>
          </a:extLst>
        </xdr:cNvPr>
        <xdr:cNvSpPr/>
      </xdr:nvSpPr>
      <xdr:spPr>
        <a:xfrm>
          <a:off x="1351032" y="3529853"/>
          <a:ext cx="3523863" cy="879215"/>
        </a:xfrm>
        <a:prstGeom prst="wedgeRoundRectCallout">
          <a:avLst>
            <a:gd name="adj1" fmla="val -12244"/>
            <a:gd name="adj2" fmla="val 100841"/>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latin typeface="Meiryo UI" panose="020B0604030504040204" pitchFamily="50" charset="-128"/>
              <a:ea typeface="Meiryo UI" panose="020B0604030504040204" pitchFamily="50" charset="-128"/>
            </a:rPr>
            <a:t>設備容量以下の整数値で入力してください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0">
              <a:solidFill>
                <a:sysClr val="windowText" lastClr="000000"/>
              </a:solidFill>
              <a:latin typeface="Meiryo UI" panose="020B0604030504040204" pitchFamily="50" charset="-128"/>
              <a:ea typeface="Meiryo UI" panose="020B0604030504040204" pitchFamily="50" charset="-128"/>
            </a:rPr>
            <a:t>※</a:t>
          </a:r>
          <a:r>
            <a:rPr kumimoji="1" lang="ja-JP" altLang="en-US" sz="1100" b="0">
              <a:solidFill>
                <a:sysClr val="windowText" lastClr="000000"/>
              </a:solidFill>
              <a:latin typeface="Meiryo UI" panose="020B0604030504040204" pitchFamily="50" charset="-128"/>
              <a:ea typeface="Meiryo UI" panose="020B0604030504040204" pitchFamily="50" charset="-128"/>
            </a:rPr>
            <a:t>補修等に伴う出力減少分は、差し引かないでください</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17</xdr:col>
      <xdr:colOff>56029</xdr:colOff>
      <xdr:row>17</xdr:row>
      <xdr:rowOff>152400</xdr:rowOff>
    </xdr:from>
    <xdr:to>
      <xdr:col>23</xdr:col>
      <xdr:colOff>179294</xdr:colOff>
      <xdr:row>20</xdr:row>
      <xdr:rowOff>268941</xdr:rowOff>
    </xdr:to>
    <xdr:sp macro="" textlink="">
      <xdr:nvSpPr>
        <xdr:cNvPr id="13" name="角丸四角形吹き出し 12">
          <a:extLst>
            <a:ext uri="{FF2B5EF4-FFF2-40B4-BE49-F238E27FC236}">
              <a16:creationId xmlns:a16="http://schemas.microsoft.com/office/drawing/2014/main" id="{00000000-0008-0000-0000-00000D000000}"/>
            </a:ext>
          </a:extLst>
        </xdr:cNvPr>
        <xdr:cNvSpPr/>
      </xdr:nvSpPr>
      <xdr:spPr>
        <a:xfrm>
          <a:off x="10374405" y="3406588"/>
          <a:ext cx="3135407" cy="1030941"/>
        </a:xfrm>
        <a:prstGeom prst="wedgeRoundRectCallout">
          <a:avLst>
            <a:gd name="adj1" fmla="val -76195"/>
            <a:gd name="adj2" fmla="val 40806"/>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期待容量登録時</a:t>
          </a:r>
          <a:r>
            <a:rPr kumimoji="1" lang="en-US" altLang="ja-JP" sz="1100">
              <a:solidFill>
                <a:sysClr val="windowText" lastClr="000000"/>
              </a:solidFill>
              <a:latin typeface="Meiryo UI" panose="020B0604030504040204" pitchFamily="50" charset="-128"/>
              <a:ea typeface="Meiryo UI" panose="020B0604030504040204" pitchFamily="50" charset="-128"/>
            </a:rPr>
            <a:t>】</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期待容量の自動計算の結果が</a:t>
          </a:r>
          <a:r>
            <a:rPr kumimoji="1" lang="en-US" altLang="ja-JP" sz="1100">
              <a:solidFill>
                <a:sysClr val="windowText" lastClr="000000"/>
              </a:solidFill>
              <a:latin typeface="Meiryo UI" panose="020B0604030504040204" pitchFamily="50" charset="-128"/>
              <a:ea typeface="Meiryo UI" panose="020B0604030504040204" pitchFamily="50" charset="-128"/>
            </a:rPr>
            <a:t>1,000kW</a:t>
          </a:r>
          <a:r>
            <a:rPr kumimoji="1" lang="ja-JP" altLang="en-US" sz="1100">
              <a:solidFill>
                <a:sysClr val="windowText" lastClr="000000"/>
              </a:solidFill>
              <a:latin typeface="Meiryo UI" panose="020B0604030504040204" pitchFamily="50" charset="-128"/>
              <a:ea typeface="Meiryo UI" panose="020B0604030504040204" pitchFamily="50" charset="-128"/>
            </a:rPr>
            <a:t>未満</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となる場合、期待容量の登録ができません</a:t>
          </a:r>
        </a:p>
      </xdr:txBody>
    </xdr:sp>
    <xdr:clientData/>
  </xdr:twoCellAnchor>
  <mc:AlternateContent xmlns:mc="http://schemas.openxmlformats.org/markup-compatibility/2006">
    <mc:Choice xmlns:a14="http://schemas.microsoft.com/office/drawing/2010/main" Requires="a14">
      <xdr:twoCellAnchor editAs="oneCell">
        <xdr:from>
          <xdr:col>0</xdr:col>
          <xdr:colOff>160020</xdr:colOff>
          <xdr:row>7</xdr:row>
          <xdr:rowOff>152400</xdr:rowOff>
        </xdr:from>
        <xdr:to>
          <xdr:col>1</xdr:col>
          <xdr:colOff>99060</xdr:colOff>
          <xdr:row>9</xdr:row>
          <xdr:rowOff>60960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664027</xdr:colOff>
      <xdr:row>5</xdr:row>
      <xdr:rowOff>21771</xdr:rowOff>
    </xdr:from>
    <xdr:to>
      <xdr:col>21</xdr:col>
      <xdr:colOff>305760</xdr:colOff>
      <xdr:row>8</xdr:row>
      <xdr:rowOff>47384</xdr:rowOff>
    </xdr:to>
    <xdr:sp macro="" textlink="">
      <xdr:nvSpPr>
        <xdr:cNvPr id="14" name="角丸四角形吹き出し 3">
          <a:extLst>
            <a:ext uri="{FF2B5EF4-FFF2-40B4-BE49-F238E27FC236}">
              <a16:creationId xmlns:a16="http://schemas.microsoft.com/office/drawing/2014/main" id="{00000000-0008-0000-0000-00000E000000}"/>
            </a:ext>
          </a:extLst>
        </xdr:cNvPr>
        <xdr:cNvSpPr/>
      </xdr:nvSpPr>
      <xdr:spPr>
        <a:xfrm>
          <a:off x="9895113" y="1055914"/>
          <a:ext cx="2526447" cy="646099"/>
        </a:xfrm>
        <a:prstGeom prst="wedgeRoundRectCallout">
          <a:avLst>
            <a:gd name="adj1" fmla="val -60209"/>
            <a:gd name="adj2" fmla="val 93858"/>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容量市場システムに登録している事業者名を入力</a:t>
          </a:r>
        </a:p>
      </xdr:txBody>
    </xdr:sp>
    <xdr:clientData/>
  </xdr:twoCellAnchor>
  <xdr:twoCellAnchor>
    <xdr:from>
      <xdr:col>11</xdr:col>
      <xdr:colOff>459443</xdr:colOff>
      <xdr:row>23</xdr:row>
      <xdr:rowOff>145677</xdr:rowOff>
    </xdr:from>
    <xdr:to>
      <xdr:col>15</xdr:col>
      <xdr:colOff>475129</xdr:colOff>
      <xdr:row>28</xdr:row>
      <xdr:rowOff>71717</xdr:rowOff>
    </xdr:to>
    <xdr:sp macro="" textlink="">
      <xdr:nvSpPr>
        <xdr:cNvPr id="15" name="角丸四角形吹き出し 7">
          <a:extLst>
            <a:ext uri="{FF2B5EF4-FFF2-40B4-BE49-F238E27FC236}">
              <a16:creationId xmlns:a16="http://schemas.microsoft.com/office/drawing/2014/main" id="{00000000-0008-0000-0000-00000F000000}"/>
            </a:ext>
          </a:extLst>
        </xdr:cNvPr>
        <xdr:cNvSpPr/>
      </xdr:nvSpPr>
      <xdr:spPr>
        <a:xfrm>
          <a:off x="6921203" y="5837817"/>
          <a:ext cx="2819846" cy="992840"/>
        </a:xfrm>
        <a:prstGeom prst="wedgeRoundRectCallout">
          <a:avLst>
            <a:gd name="adj1" fmla="val -63112"/>
            <a:gd name="adj2" fmla="val -44348"/>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en-US" altLang="ja-JP" sz="1100">
              <a:solidFill>
                <a:sysClr val="windowText" lastClr="000000"/>
              </a:solidFill>
              <a:latin typeface="Meiryo UI" panose="020B0604030504040204" pitchFamily="50" charset="-128"/>
              <a:ea typeface="Meiryo UI" panose="020B0604030504040204" pitchFamily="50" charset="-128"/>
              <a:cs typeface="+mn-cs"/>
            </a:rPr>
            <a:t>【</a:t>
          </a:r>
          <a:r>
            <a:rPr kumimoji="1" lang="ja-JP" altLang="en-US" sz="1100">
              <a:solidFill>
                <a:sysClr val="windowText" lastClr="000000"/>
              </a:solidFill>
              <a:latin typeface="Meiryo UI" panose="020B0604030504040204" pitchFamily="50" charset="-128"/>
              <a:ea typeface="Meiryo UI" panose="020B0604030504040204" pitchFamily="50" charset="-128"/>
              <a:cs typeface="+mn-cs"/>
            </a:rPr>
            <a:t>応札容量登録時</a:t>
          </a:r>
          <a:r>
            <a:rPr kumimoji="1" lang="en-US" altLang="ja-JP" sz="1100">
              <a:solidFill>
                <a:sysClr val="windowText" lastClr="000000"/>
              </a:solidFill>
              <a:latin typeface="Meiryo UI" panose="020B0604030504040204" pitchFamily="50" charset="-128"/>
              <a:ea typeface="Meiryo UI" panose="020B0604030504040204" pitchFamily="50" charset="-128"/>
              <a:cs typeface="+mn-cs"/>
            </a:rPr>
            <a:t>】</a:t>
          </a:r>
        </a:p>
        <a:p>
          <a:pPr marL="0" indent="0" algn="l"/>
          <a:r>
            <a:rPr kumimoji="1" lang="ja-JP" altLang="en-US" sz="1100">
              <a:solidFill>
                <a:sysClr val="windowText" lastClr="000000"/>
              </a:solidFill>
              <a:latin typeface="Meiryo UI" panose="020B0604030504040204" pitchFamily="50" charset="-128"/>
              <a:ea typeface="Meiryo UI" panose="020B0604030504040204" pitchFamily="50" charset="-128"/>
              <a:cs typeface="+mn-cs"/>
            </a:rPr>
            <a:t>応札容量が</a:t>
          </a:r>
          <a:r>
            <a:rPr kumimoji="1" lang="en-US" altLang="ja-JP" sz="1100">
              <a:solidFill>
                <a:sysClr val="windowText" lastClr="000000"/>
              </a:solidFill>
              <a:latin typeface="Meiryo UI" panose="020B0604030504040204" pitchFamily="50" charset="-128"/>
              <a:ea typeface="Meiryo UI" panose="020B0604030504040204" pitchFamily="50" charset="-128"/>
              <a:cs typeface="+mn-cs"/>
            </a:rPr>
            <a:t>1,000kW</a:t>
          </a:r>
          <a:r>
            <a:rPr kumimoji="1" lang="ja-JP" altLang="en-US" sz="1100">
              <a:solidFill>
                <a:sysClr val="windowText" lastClr="000000"/>
              </a:solidFill>
              <a:latin typeface="Meiryo UI" panose="020B0604030504040204" pitchFamily="50" charset="-128"/>
              <a:ea typeface="Meiryo UI" panose="020B0604030504040204" pitchFamily="50" charset="-128"/>
              <a:cs typeface="+mn-cs"/>
            </a:rPr>
            <a:t>以上になるよう、</a:t>
          </a:r>
          <a:endParaRPr kumimoji="1" lang="en-US" altLang="ja-JP" sz="1100">
            <a:solidFill>
              <a:sysClr val="windowText" lastClr="000000"/>
            </a:solidFill>
            <a:latin typeface="Meiryo UI" panose="020B0604030504040204" pitchFamily="50" charset="-128"/>
            <a:ea typeface="Meiryo UI" panose="020B0604030504040204" pitchFamily="50" charset="-128"/>
            <a:cs typeface="+mn-cs"/>
          </a:endParaRPr>
        </a:p>
        <a:p>
          <a:pPr marL="0" indent="0" algn="l"/>
          <a:r>
            <a:rPr kumimoji="1" lang="ja-JP" altLang="en-US" sz="1100">
              <a:solidFill>
                <a:sysClr val="windowText" lastClr="000000"/>
              </a:solidFill>
              <a:latin typeface="Meiryo UI" panose="020B0604030504040204" pitchFamily="50" charset="-128"/>
              <a:ea typeface="Meiryo UI" panose="020B0604030504040204" pitchFamily="50" charset="-128"/>
              <a:cs typeface="+mn-cs"/>
            </a:rPr>
            <a:t>提供する各月の供給力を入力してください</a:t>
          </a:r>
        </a:p>
      </xdr:txBody>
    </xdr:sp>
    <xdr:clientData/>
  </xdr:twoCellAnchor>
  <xdr:twoCellAnchor>
    <xdr:from>
      <xdr:col>15</xdr:col>
      <xdr:colOff>485779</xdr:colOff>
      <xdr:row>14</xdr:row>
      <xdr:rowOff>170006</xdr:rowOff>
    </xdr:from>
    <xdr:to>
      <xdr:col>20</xdr:col>
      <xdr:colOff>504263</xdr:colOff>
      <xdr:row>16</xdr:row>
      <xdr:rowOff>250438</xdr:rowOff>
    </xdr:to>
    <xdr:sp macro="" textlink="">
      <xdr:nvSpPr>
        <xdr:cNvPr id="3" name="角丸四角形吹き出し 11">
          <a:extLst>
            <a:ext uri="{FF2B5EF4-FFF2-40B4-BE49-F238E27FC236}">
              <a16:creationId xmlns:a16="http://schemas.microsoft.com/office/drawing/2014/main" id="{F4406D0A-B69B-D34B-77F8-6C5863C37E0F}"/>
            </a:ext>
          </a:extLst>
        </xdr:cNvPr>
        <xdr:cNvSpPr/>
      </xdr:nvSpPr>
      <xdr:spPr>
        <a:xfrm>
          <a:off x="9820279" y="3498153"/>
          <a:ext cx="2293278" cy="685550"/>
        </a:xfrm>
        <a:prstGeom prst="wedgeRoundRectCallout">
          <a:avLst>
            <a:gd name="adj1" fmla="val -87145"/>
            <a:gd name="adj2" fmla="val 35666"/>
            <a:gd name="adj3" fmla="val 16667"/>
          </a:avLst>
        </a:prstGeom>
        <a:solidFill>
          <a:schemeClr val="bg1">
            <a:lumMod val="6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「実需給年度前、</a:t>
          </a:r>
          <a:r>
            <a:rPr kumimoji="1" lang="en-US" altLang="ja-JP" sz="1100">
              <a:solidFill>
                <a:sysClr val="windowText" lastClr="000000"/>
              </a:solidFill>
              <a:latin typeface="Meiryo UI" panose="020B0604030504040204" pitchFamily="50" charset="-128"/>
              <a:ea typeface="Meiryo UI" panose="020B0604030504040204" pitchFamily="50" charset="-128"/>
            </a:rPr>
            <a:t>2030</a:t>
          </a:r>
          <a:r>
            <a:rPr kumimoji="1" lang="ja-JP" altLang="en-US" sz="1100">
              <a:solidFill>
                <a:sysClr val="windowText" lastClr="000000"/>
              </a:solidFill>
              <a:latin typeface="Meiryo UI" panose="020B0604030504040204" pitchFamily="50" charset="-128"/>
              <a:ea typeface="Meiryo UI" panose="020B0604030504040204" pitchFamily="50" charset="-128"/>
            </a:rPr>
            <a:t>年</a:t>
          </a:r>
          <a:r>
            <a:rPr kumimoji="1" lang="en-US" altLang="ja-JP" sz="1100">
              <a:solidFill>
                <a:sysClr val="windowText" lastClr="000000"/>
              </a:solidFill>
              <a:latin typeface="Meiryo UI" panose="020B0604030504040204" pitchFamily="50" charset="-128"/>
              <a:ea typeface="Meiryo UI" panose="020B0604030504040204" pitchFamily="50" charset="-128"/>
            </a:rPr>
            <a:t>4</a:t>
          </a:r>
          <a:r>
            <a:rPr kumimoji="1" lang="ja-JP" altLang="en-US" sz="1100">
              <a:solidFill>
                <a:sysClr val="windowText" lastClr="000000"/>
              </a:solidFill>
              <a:latin typeface="Meiryo UI" panose="020B0604030504040204" pitchFamily="50" charset="-128"/>
              <a:ea typeface="Meiryo UI" panose="020B0604030504040204" pitchFamily="50" charset="-128"/>
            </a:rPr>
            <a:t>月</a:t>
          </a:r>
          <a:r>
            <a:rPr kumimoji="1" lang="en-US" altLang="ja-JP" sz="1100">
              <a:solidFill>
                <a:sysClr val="windowText" lastClr="000000"/>
              </a:solidFill>
              <a:latin typeface="Meiryo UI" panose="020B0604030504040204" pitchFamily="50" charset="-128"/>
              <a:ea typeface="Meiryo UI" panose="020B0604030504040204" pitchFamily="50" charset="-128"/>
            </a:rPr>
            <a:t>~2031</a:t>
          </a:r>
          <a:r>
            <a:rPr kumimoji="1" lang="ja-JP" altLang="en-US" sz="1100">
              <a:solidFill>
                <a:sysClr val="windowText" lastClr="000000"/>
              </a:solidFill>
              <a:latin typeface="Meiryo UI" panose="020B0604030504040204" pitchFamily="50" charset="-128"/>
              <a:ea typeface="Meiryo UI" panose="020B0604030504040204" pitchFamily="50" charset="-128"/>
            </a:rPr>
            <a:t>年</a:t>
          </a:r>
          <a:r>
            <a:rPr kumimoji="1" lang="en-US" altLang="ja-JP" sz="1100">
              <a:solidFill>
                <a:sysClr val="windowText" lastClr="000000"/>
              </a:solidFill>
              <a:latin typeface="Meiryo UI" panose="020B0604030504040204" pitchFamily="50" charset="-128"/>
              <a:ea typeface="Meiryo UI" panose="020B0604030504040204" pitchFamily="50" charset="-128"/>
            </a:rPr>
            <a:t>3</a:t>
          </a:r>
          <a:r>
            <a:rPr kumimoji="1" lang="ja-JP" altLang="en-US" sz="1100">
              <a:solidFill>
                <a:sysClr val="windowText" lastClr="000000"/>
              </a:solidFill>
              <a:latin typeface="Meiryo UI" panose="020B0604030504040204" pitchFamily="50" charset="-128"/>
              <a:ea typeface="Meiryo UI" panose="020B0604030504040204" pitchFamily="50" charset="-128"/>
            </a:rPr>
            <a:t>月」から選択</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11</xdr:col>
      <xdr:colOff>339962</xdr:colOff>
      <xdr:row>0</xdr:row>
      <xdr:rowOff>0</xdr:rowOff>
    </xdr:from>
    <xdr:ext cx="3501921" cy="473463"/>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776621" y="0"/>
          <a:ext cx="3501921" cy="473463"/>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r"/>
          <a:r>
            <a:rPr kumimoji="1" lang="ja-JP" altLang="en-US" sz="1800" b="1">
              <a:solidFill>
                <a:srgbClr val="FF0000"/>
              </a:solidFill>
              <a:latin typeface="Meiryo UI" panose="020B0604030504040204" pitchFamily="50" charset="-128"/>
              <a:ea typeface="Meiryo UI" panose="020B0604030504040204" pitchFamily="50" charset="-128"/>
            </a:rPr>
            <a:t>実需給期間＝</a:t>
          </a:r>
          <a:r>
            <a:rPr kumimoji="1" lang="en-US" altLang="ja-JP" sz="1800" b="1">
              <a:solidFill>
                <a:srgbClr val="FF0000"/>
              </a:solidFill>
              <a:latin typeface="Meiryo UI" panose="020B0604030504040204" pitchFamily="50" charset="-128"/>
              <a:ea typeface="Meiryo UI" panose="020B0604030504040204" pitchFamily="50" charset="-128"/>
            </a:rPr>
            <a:t>2030</a:t>
          </a:r>
          <a:r>
            <a:rPr kumimoji="1" lang="ja-JP" altLang="en-US" sz="1800" b="1">
              <a:solidFill>
                <a:srgbClr val="FF0000"/>
              </a:solidFill>
              <a:latin typeface="Meiryo UI" panose="020B0604030504040204" pitchFamily="50" charset="-128"/>
              <a:ea typeface="Meiryo UI" panose="020B0604030504040204" pitchFamily="50" charset="-128"/>
            </a:rPr>
            <a:t>年度　応札用</a:t>
          </a:r>
        </a:p>
      </xdr:txBody>
    </xdr:sp>
    <xdr:clientData/>
  </xdr:oneCellAnchor>
  <mc:AlternateContent xmlns:mc="http://schemas.openxmlformats.org/markup-compatibility/2006">
    <mc:Choice xmlns:a14="http://schemas.microsoft.com/office/drawing/2010/main" Requires="a14">
      <xdr:twoCellAnchor editAs="oneCell">
        <xdr:from>
          <xdr:col>0</xdr:col>
          <xdr:colOff>160020</xdr:colOff>
          <xdr:row>7</xdr:row>
          <xdr:rowOff>152400</xdr:rowOff>
        </xdr:from>
        <xdr:to>
          <xdr:col>1</xdr:col>
          <xdr:colOff>91440</xdr:colOff>
          <xdr:row>9</xdr:row>
          <xdr:rowOff>53340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499984740745262"/>
    <pageSetUpPr fitToPage="1"/>
  </sheetPr>
  <dimension ref="A1:R40"/>
  <sheetViews>
    <sheetView showGridLines="0" zoomScale="75" zoomScaleNormal="75" workbookViewId="0"/>
  </sheetViews>
  <sheetFormatPr defaultColWidth="9" defaultRowHeight="15" x14ac:dyDescent="0.3"/>
  <cols>
    <col min="1" max="4" width="5.6640625" style="1" customWidth="1"/>
    <col min="5" max="16" width="10.21875" style="1" bestFit="1" customWidth="1"/>
    <col min="17" max="20" width="5.6640625" style="1" customWidth="1"/>
    <col min="21" max="16384" width="9" style="1"/>
  </cols>
  <sheetData>
    <row r="1" spans="1:17" ht="16.2" x14ac:dyDescent="0.3">
      <c r="A1" s="12" t="s">
        <v>56</v>
      </c>
      <c r="B1" s="12"/>
      <c r="C1" s="12"/>
      <c r="D1" s="12"/>
      <c r="E1" s="12"/>
      <c r="F1" s="13" t="s">
        <v>58</v>
      </c>
      <c r="G1" s="13"/>
      <c r="H1" s="13"/>
      <c r="I1" s="14" t="s">
        <v>57</v>
      </c>
      <c r="J1" s="5"/>
    </row>
    <row r="2" spans="1:17" ht="16.2" x14ac:dyDescent="0.3">
      <c r="A2" s="32" t="s">
        <v>0</v>
      </c>
      <c r="B2" s="33"/>
      <c r="C2" s="40" t="str">
        <f>入力シート!C2</f>
        <v>Rev.1</v>
      </c>
      <c r="D2" s="41"/>
      <c r="F2" s="4"/>
      <c r="G2" s="4"/>
      <c r="H2" s="4"/>
      <c r="I2" s="4"/>
      <c r="J2" s="4"/>
      <c r="K2" s="4"/>
      <c r="L2" s="4"/>
      <c r="M2" s="4"/>
      <c r="N2" s="4"/>
      <c r="O2" s="4"/>
      <c r="P2" s="4"/>
      <c r="Q2" s="4"/>
    </row>
    <row r="3" spans="1:17" ht="16.2" x14ac:dyDescent="0.3">
      <c r="A3" s="6"/>
      <c r="B3" s="6"/>
      <c r="C3" s="4"/>
      <c r="D3" s="4"/>
      <c r="E3" s="4"/>
      <c r="F3" s="4"/>
      <c r="G3" s="4"/>
      <c r="H3" s="4"/>
      <c r="I3" s="4"/>
      <c r="J3" s="4"/>
      <c r="K3" s="4"/>
      <c r="L3" s="4"/>
      <c r="M3" s="4"/>
      <c r="N3" s="4"/>
      <c r="O3" s="4"/>
      <c r="P3" s="4"/>
      <c r="Q3" s="4"/>
    </row>
    <row r="4" spans="1:17" ht="16.2" x14ac:dyDescent="0.3">
      <c r="A4" s="34" t="s">
        <v>82</v>
      </c>
      <c r="B4" s="34"/>
      <c r="C4" s="34"/>
      <c r="D4" s="34"/>
      <c r="E4" s="34"/>
      <c r="F4" s="34"/>
      <c r="G4" s="34"/>
      <c r="H4" s="34"/>
      <c r="I4" s="34"/>
      <c r="J4" s="34"/>
      <c r="K4" s="34"/>
      <c r="L4" s="34"/>
      <c r="M4" s="34"/>
      <c r="N4" s="34"/>
      <c r="O4" s="34"/>
      <c r="P4" s="34"/>
      <c r="Q4" s="34"/>
    </row>
    <row r="5" spans="1:17" ht="16.2" x14ac:dyDescent="0.3">
      <c r="A5" s="4"/>
      <c r="B5" s="4"/>
      <c r="C5" s="4"/>
      <c r="D5" s="4"/>
      <c r="E5" s="4"/>
      <c r="F5" s="4"/>
      <c r="G5" s="4"/>
      <c r="H5" s="4"/>
      <c r="I5" s="4"/>
      <c r="J5" s="4"/>
      <c r="K5" s="4"/>
      <c r="L5" s="4"/>
      <c r="M5" s="4"/>
      <c r="N5" s="4"/>
      <c r="O5" s="4"/>
      <c r="P5" s="4"/>
      <c r="Q5" s="4"/>
    </row>
    <row r="6" spans="1:17" ht="16.2" x14ac:dyDescent="0.3">
      <c r="A6" s="34" t="s">
        <v>70</v>
      </c>
      <c r="B6" s="34"/>
      <c r="C6" s="34"/>
      <c r="D6" s="34"/>
      <c r="E6" s="34"/>
      <c r="F6" s="34"/>
      <c r="G6" s="34"/>
      <c r="H6" s="34"/>
      <c r="I6" s="34"/>
      <c r="J6" s="34"/>
      <c r="K6" s="34"/>
      <c r="L6" s="34"/>
      <c r="M6" s="34"/>
      <c r="N6" s="34"/>
      <c r="O6" s="34"/>
      <c r="P6" s="34"/>
      <c r="Q6" s="34"/>
    </row>
    <row r="7" spans="1:17" ht="16.2" x14ac:dyDescent="0.3">
      <c r="A7" s="6"/>
      <c r="B7" s="6"/>
      <c r="C7" s="6"/>
      <c r="D7" s="6"/>
      <c r="E7" s="6"/>
      <c r="F7" s="6"/>
      <c r="G7" s="6"/>
      <c r="H7" s="6"/>
      <c r="I7" s="6"/>
      <c r="J7" s="6"/>
      <c r="K7" s="6"/>
      <c r="L7" s="6"/>
      <c r="M7" s="6"/>
      <c r="N7" s="6"/>
      <c r="O7" s="6"/>
      <c r="P7" s="6"/>
      <c r="Q7" s="6"/>
    </row>
    <row r="8" spans="1:17" ht="16.2" x14ac:dyDescent="0.3">
      <c r="A8" s="17" t="s">
        <v>69</v>
      </c>
      <c r="B8" s="6"/>
      <c r="C8" s="6"/>
      <c r="D8" s="6"/>
      <c r="E8" s="6"/>
      <c r="F8" s="6"/>
      <c r="G8" s="6"/>
      <c r="H8" s="6"/>
      <c r="I8" s="6"/>
      <c r="J8" s="6"/>
      <c r="K8" s="6"/>
      <c r="L8" s="6"/>
      <c r="M8" s="6"/>
      <c r="N8" s="6"/>
      <c r="O8" s="6"/>
      <c r="P8" s="6"/>
      <c r="Q8" s="6"/>
    </row>
    <row r="9" spans="1:17" ht="16.2" x14ac:dyDescent="0.3">
      <c r="A9" s="6"/>
      <c r="B9" s="17" t="s">
        <v>68</v>
      </c>
      <c r="C9" s="6"/>
      <c r="D9" s="6"/>
      <c r="E9" s="6"/>
      <c r="F9" s="6"/>
      <c r="G9" s="6"/>
      <c r="H9" s="6"/>
      <c r="I9" s="6"/>
      <c r="J9" s="6"/>
      <c r="K9" s="6"/>
      <c r="L9" s="6"/>
      <c r="M9" s="6"/>
      <c r="N9" s="6"/>
      <c r="O9" s="6"/>
      <c r="P9" s="6"/>
      <c r="Q9" s="6"/>
    </row>
    <row r="10" spans="1:17" ht="16.2" x14ac:dyDescent="0.3">
      <c r="C10" s="4"/>
      <c r="D10" s="4"/>
      <c r="E10" s="4"/>
      <c r="F10" s="4"/>
      <c r="G10" s="4"/>
      <c r="H10" s="4"/>
      <c r="I10" s="4"/>
      <c r="J10" s="4"/>
      <c r="K10" s="4"/>
      <c r="L10" s="4"/>
      <c r="M10" s="7"/>
      <c r="N10" s="4"/>
      <c r="O10" s="4"/>
      <c r="P10" s="4"/>
      <c r="Q10" s="4"/>
    </row>
    <row r="11" spans="1:17" ht="16.2" x14ac:dyDescent="0.3">
      <c r="A11" s="10"/>
      <c r="B11" s="10"/>
      <c r="C11" s="10"/>
      <c r="D11" s="10"/>
      <c r="E11" s="10"/>
      <c r="F11" s="10"/>
      <c r="G11" s="10"/>
      <c r="H11" s="10"/>
      <c r="I11" s="10"/>
      <c r="J11" s="10"/>
      <c r="K11" s="10"/>
      <c r="L11" s="10" t="s">
        <v>73</v>
      </c>
      <c r="M11" s="35" t="s">
        <v>74</v>
      </c>
      <c r="N11" s="35"/>
      <c r="O11" s="35"/>
      <c r="P11" s="35"/>
      <c r="Q11" s="35"/>
    </row>
    <row r="12" spans="1:17" ht="30" customHeight="1" x14ac:dyDescent="0.3">
      <c r="A12" s="36" t="s">
        <v>1</v>
      </c>
      <c r="B12" s="36"/>
      <c r="C12" s="36"/>
      <c r="D12" s="36"/>
      <c r="E12" s="37" t="s">
        <v>25</v>
      </c>
      <c r="F12" s="38"/>
      <c r="G12" s="38"/>
      <c r="H12" s="38"/>
      <c r="I12" s="38"/>
      <c r="J12" s="38"/>
      <c r="K12" s="38"/>
      <c r="L12" s="38"/>
      <c r="M12" s="38"/>
      <c r="N12" s="38"/>
      <c r="O12" s="38"/>
      <c r="P12" s="39"/>
      <c r="Q12" s="11" t="s">
        <v>2</v>
      </c>
    </row>
    <row r="13" spans="1:17" ht="30" customHeight="1" x14ac:dyDescent="0.3">
      <c r="A13" s="36" t="s">
        <v>3</v>
      </c>
      <c r="B13" s="36"/>
      <c r="C13" s="36"/>
      <c r="D13" s="36"/>
      <c r="E13" s="42">
        <v>9601</v>
      </c>
      <c r="F13" s="43"/>
      <c r="G13" s="43"/>
      <c r="H13" s="43"/>
      <c r="I13" s="43"/>
      <c r="J13" s="43"/>
      <c r="K13" s="43"/>
      <c r="L13" s="43"/>
      <c r="M13" s="43"/>
      <c r="N13" s="43"/>
      <c r="O13" s="43"/>
      <c r="P13" s="44"/>
      <c r="Q13" s="3"/>
    </row>
    <row r="14" spans="1:17" ht="30" customHeight="1" x14ac:dyDescent="0.3">
      <c r="A14" s="45" t="s">
        <v>4</v>
      </c>
      <c r="B14" s="45"/>
      <c r="C14" s="45"/>
      <c r="D14" s="45"/>
      <c r="E14" s="46" t="s">
        <v>66</v>
      </c>
      <c r="F14" s="47"/>
      <c r="G14" s="47"/>
      <c r="H14" s="47"/>
      <c r="I14" s="47"/>
      <c r="J14" s="47"/>
      <c r="K14" s="47"/>
      <c r="L14" s="47"/>
      <c r="M14" s="47"/>
      <c r="N14" s="47"/>
      <c r="O14" s="47"/>
      <c r="P14" s="48"/>
      <c r="Q14" s="3"/>
    </row>
    <row r="15" spans="1:17" ht="30" customHeight="1" x14ac:dyDescent="0.3">
      <c r="A15" s="36" t="s">
        <v>5</v>
      </c>
      <c r="B15" s="36"/>
      <c r="C15" s="36"/>
      <c r="D15" s="36"/>
      <c r="E15" s="49" t="s">
        <v>38</v>
      </c>
      <c r="F15" s="50"/>
      <c r="G15" s="50"/>
      <c r="H15" s="50"/>
      <c r="I15" s="50"/>
      <c r="J15" s="50"/>
      <c r="K15" s="50"/>
      <c r="L15" s="50"/>
      <c r="M15" s="50"/>
      <c r="N15" s="50"/>
      <c r="O15" s="50"/>
      <c r="P15" s="51"/>
      <c r="Q15" s="3"/>
    </row>
    <row r="16" spans="1:17" ht="30" customHeight="1" x14ac:dyDescent="0.3">
      <c r="A16" s="36" t="s">
        <v>6</v>
      </c>
      <c r="B16" s="36"/>
      <c r="C16" s="36"/>
      <c r="D16" s="36"/>
      <c r="E16" s="49" t="s">
        <v>27</v>
      </c>
      <c r="F16" s="50"/>
      <c r="G16" s="50"/>
      <c r="H16" s="50"/>
      <c r="I16" s="50"/>
      <c r="J16" s="50"/>
      <c r="K16" s="50"/>
      <c r="L16" s="50"/>
      <c r="M16" s="50"/>
      <c r="N16" s="50"/>
      <c r="O16" s="50"/>
      <c r="P16" s="51"/>
      <c r="Q16" s="3"/>
    </row>
    <row r="17" spans="1:18" ht="30" customHeight="1" x14ac:dyDescent="0.3">
      <c r="A17" s="36" t="s">
        <v>85</v>
      </c>
      <c r="B17" s="36"/>
      <c r="C17" s="36"/>
      <c r="D17" s="36"/>
      <c r="E17" s="64" t="s">
        <v>88</v>
      </c>
      <c r="F17" s="65"/>
      <c r="G17" s="65"/>
      <c r="H17" s="65"/>
      <c r="I17" s="65"/>
      <c r="J17" s="65"/>
      <c r="K17" s="65"/>
      <c r="L17" s="65"/>
      <c r="M17" s="65"/>
      <c r="N17" s="65"/>
      <c r="O17" s="65"/>
      <c r="P17" s="66"/>
      <c r="Q17" s="3"/>
    </row>
    <row r="18" spans="1:18" ht="30" customHeight="1" x14ac:dyDescent="0.3">
      <c r="A18" s="36" t="s">
        <v>7</v>
      </c>
      <c r="B18" s="36"/>
      <c r="C18" s="36"/>
      <c r="D18" s="36"/>
      <c r="E18" s="61">
        <v>120000</v>
      </c>
      <c r="F18" s="62"/>
      <c r="G18" s="62"/>
      <c r="H18" s="62"/>
      <c r="I18" s="62"/>
      <c r="J18" s="62"/>
      <c r="K18" s="62"/>
      <c r="L18" s="62"/>
      <c r="M18" s="62"/>
      <c r="N18" s="62"/>
      <c r="O18" s="62"/>
      <c r="P18" s="63"/>
      <c r="Q18" s="2" t="s">
        <v>24</v>
      </c>
    </row>
    <row r="19" spans="1:18" ht="30" customHeight="1" x14ac:dyDescent="0.3">
      <c r="A19" s="36" t="s">
        <v>8</v>
      </c>
      <c r="B19" s="36"/>
      <c r="C19" s="36"/>
      <c r="D19" s="36"/>
      <c r="E19" s="11" t="s">
        <v>12</v>
      </c>
      <c r="F19" s="11" t="s">
        <v>13</v>
      </c>
      <c r="G19" s="11" t="s">
        <v>14</v>
      </c>
      <c r="H19" s="11" t="s">
        <v>15</v>
      </c>
      <c r="I19" s="11" t="s">
        <v>16</v>
      </c>
      <c r="J19" s="11" t="s">
        <v>17</v>
      </c>
      <c r="K19" s="11" t="s">
        <v>18</v>
      </c>
      <c r="L19" s="11" t="s">
        <v>19</v>
      </c>
      <c r="M19" s="11" t="s">
        <v>20</v>
      </c>
      <c r="N19" s="11" t="s">
        <v>21</v>
      </c>
      <c r="O19" s="11" t="s">
        <v>22</v>
      </c>
      <c r="P19" s="11" t="s">
        <v>23</v>
      </c>
      <c r="Q19" s="3"/>
    </row>
    <row r="20" spans="1:18" ht="30" customHeight="1" x14ac:dyDescent="0.3">
      <c r="A20" s="36"/>
      <c r="B20" s="36"/>
      <c r="C20" s="36"/>
      <c r="D20" s="36"/>
      <c r="E20" s="9">
        <v>115000</v>
      </c>
      <c r="F20" s="9">
        <v>115000</v>
      </c>
      <c r="G20" s="9">
        <v>113000</v>
      </c>
      <c r="H20" s="9">
        <v>112000</v>
      </c>
      <c r="I20" s="9">
        <v>112000</v>
      </c>
      <c r="J20" s="9">
        <v>113000</v>
      </c>
      <c r="K20" s="9">
        <v>115000</v>
      </c>
      <c r="L20" s="9">
        <v>115000</v>
      </c>
      <c r="M20" s="9">
        <v>117000</v>
      </c>
      <c r="N20" s="9">
        <v>118000</v>
      </c>
      <c r="O20" s="9">
        <v>118000</v>
      </c>
      <c r="P20" s="9">
        <v>117000</v>
      </c>
      <c r="Q20" s="2" t="s">
        <v>24</v>
      </c>
      <c r="R20" s="5" t="str" cm="1">
        <f t="array" ref="R20">IF(OR(ISNUMBER(E17)*(E19:P19&lt;E17)*ISNUMBER(E20:P20)),"「運開年月」より前の月において「各月の供給力の最大値」が入力されている月があります。入力値を修正してください。",IF(MAX(E20:P20)&gt;E18,"※「各月の供給力の最大値」が「設備容量」を超過している月があります。入力値を修正してください。",""))</f>
        <v/>
      </c>
    </row>
    <row r="21" spans="1:18" ht="30" customHeight="1" x14ac:dyDescent="0.3">
      <c r="A21" s="36" t="s">
        <v>9</v>
      </c>
      <c r="B21" s="36"/>
      <c r="C21" s="36"/>
      <c r="D21" s="36"/>
      <c r="E21" s="58">
        <v>115000</v>
      </c>
      <c r="F21" s="59"/>
      <c r="G21" s="59"/>
      <c r="H21" s="59"/>
      <c r="I21" s="59"/>
      <c r="J21" s="59"/>
      <c r="K21" s="59"/>
      <c r="L21" s="59"/>
      <c r="M21" s="59"/>
      <c r="N21" s="59"/>
      <c r="O21" s="59"/>
      <c r="P21" s="60"/>
      <c r="Q21" s="2" t="s">
        <v>24</v>
      </c>
    </row>
    <row r="22" spans="1:18" ht="30" customHeight="1" x14ac:dyDescent="0.3">
      <c r="A22" s="36" t="s">
        <v>10</v>
      </c>
      <c r="B22" s="36"/>
      <c r="C22" s="36"/>
      <c r="D22" s="36"/>
      <c r="E22" s="11" t="s">
        <v>12</v>
      </c>
      <c r="F22" s="11" t="s">
        <v>13</v>
      </c>
      <c r="G22" s="11" t="s">
        <v>14</v>
      </c>
      <c r="H22" s="11" t="s">
        <v>15</v>
      </c>
      <c r="I22" s="11" t="s">
        <v>16</v>
      </c>
      <c r="J22" s="11" t="s">
        <v>17</v>
      </c>
      <c r="K22" s="11" t="s">
        <v>18</v>
      </c>
      <c r="L22" s="11" t="s">
        <v>19</v>
      </c>
      <c r="M22" s="11" t="s">
        <v>20</v>
      </c>
      <c r="N22" s="11" t="s">
        <v>21</v>
      </c>
      <c r="O22" s="11" t="s">
        <v>22</v>
      </c>
      <c r="P22" s="11" t="s">
        <v>23</v>
      </c>
      <c r="Q22" s="3"/>
    </row>
    <row r="23" spans="1:18" ht="30" customHeight="1" x14ac:dyDescent="0.3">
      <c r="A23" s="36"/>
      <c r="B23" s="36"/>
      <c r="C23" s="36"/>
      <c r="D23" s="36"/>
      <c r="E23" s="15">
        <v>105000</v>
      </c>
      <c r="F23" s="15">
        <v>105000</v>
      </c>
      <c r="G23" s="15">
        <v>103000</v>
      </c>
      <c r="H23" s="15">
        <v>102000</v>
      </c>
      <c r="I23" s="15">
        <v>102000</v>
      </c>
      <c r="J23" s="15">
        <v>103000</v>
      </c>
      <c r="K23" s="15">
        <v>105000</v>
      </c>
      <c r="L23" s="15">
        <v>105000</v>
      </c>
      <c r="M23" s="15">
        <v>107000</v>
      </c>
      <c r="N23" s="15">
        <v>108000</v>
      </c>
      <c r="O23" s="15">
        <v>108000</v>
      </c>
      <c r="P23" s="15">
        <v>107000</v>
      </c>
      <c r="Q23" s="2" t="s">
        <v>24</v>
      </c>
      <c r="R23" s="5"/>
    </row>
    <row r="24" spans="1:18" ht="30" customHeight="1" x14ac:dyDescent="0.3">
      <c r="A24" s="36" t="s">
        <v>11</v>
      </c>
      <c r="B24" s="36"/>
      <c r="C24" s="36"/>
      <c r="D24" s="36"/>
      <c r="E24" s="58">
        <v>105000</v>
      </c>
      <c r="F24" s="59"/>
      <c r="G24" s="59"/>
      <c r="H24" s="59"/>
      <c r="I24" s="59"/>
      <c r="J24" s="59"/>
      <c r="K24" s="59"/>
      <c r="L24" s="59"/>
      <c r="M24" s="59"/>
      <c r="N24" s="59"/>
      <c r="O24" s="59"/>
      <c r="P24" s="60"/>
      <c r="Q24" s="2" t="s">
        <v>24</v>
      </c>
    </row>
    <row r="25" spans="1:18" x14ac:dyDescent="0.3">
      <c r="A25" s="1" t="s">
        <v>26</v>
      </c>
      <c r="P25"/>
      <c r="Q25"/>
      <c r="R25"/>
    </row>
    <row r="26" spans="1:18" x14ac:dyDescent="0.3">
      <c r="A26" s="1" t="s">
        <v>83</v>
      </c>
      <c r="P26"/>
      <c r="Q26"/>
      <c r="R26"/>
    </row>
    <row r="27" spans="1:18" x14ac:dyDescent="0.3">
      <c r="B27" s="1" t="s">
        <v>77</v>
      </c>
      <c r="P27"/>
      <c r="Q27"/>
      <c r="R27"/>
    </row>
    <row r="28" spans="1:18" x14ac:dyDescent="0.3">
      <c r="B28" s="1" t="s">
        <v>60</v>
      </c>
      <c r="P28"/>
      <c r="Q28"/>
      <c r="R28"/>
    </row>
    <row r="29" spans="1:18" x14ac:dyDescent="0.3">
      <c r="B29" s="1" t="s">
        <v>78</v>
      </c>
      <c r="P29"/>
      <c r="Q29"/>
      <c r="R29"/>
    </row>
    <row r="30" spans="1:18" x14ac:dyDescent="0.3">
      <c r="B30" s="1" t="s">
        <v>79</v>
      </c>
      <c r="P30"/>
      <c r="Q30"/>
      <c r="R30"/>
    </row>
    <row r="31" spans="1:18" x14ac:dyDescent="0.3">
      <c r="A31" s="25"/>
      <c r="B31" s="25" t="s">
        <v>92</v>
      </c>
      <c r="C31" s="25"/>
      <c r="D31" s="25"/>
      <c r="E31" s="25"/>
    </row>
    <row r="32" spans="1:18" x14ac:dyDescent="0.3">
      <c r="A32" s="25"/>
      <c r="B32" s="25" t="s">
        <v>91</v>
      </c>
      <c r="C32" s="25"/>
      <c r="D32" s="25"/>
      <c r="E32" s="25"/>
    </row>
    <row r="33" spans="1:18" x14ac:dyDescent="0.3">
      <c r="B33" s="1" t="s">
        <v>89</v>
      </c>
      <c r="P33"/>
      <c r="Q33"/>
      <c r="R33"/>
    </row>
    <row r="34" spans="1:18" x14ac:dyDescent="0.3">
      <c r="B34" s="1" t="s">
        <v>80</v>
      </c>
      <c r="P34"/>
      <c r="Q34"/>
      <c r="R34"/>
    </row>
    <row r="35" spans="1:18" x14ac:dyDescent="0.3">
      <c r="B35" s="25" t="s">
        <v>75</v>
      </c>
      <c r="C35" s="25"/>
      <c r="D35" s="25"/>
      <c r="E35" s="25"/>
      <c r="P35"/>
      <c r="Q35"/>
      <c r="R35"/>
    </row>
    <row r="36" spans="1:18" x14ac:dyDescent="0.3">
      <c r="B36" s="25" t="s">
        <v>90</v>
      </c>
      <c r="C36" s="25"/>
      <c r="D36" s="25"/>
      <c r="E36" s="25"/>
    </row>
    <row r="38" spans="1:18" x14ac:dyDescent="0.3">
      <c r="A38" s="1" t="s">
        <v>84</v>
      </c>
    </row>
    <row r="39" spans="1:18" x14ac:dyDescent="0.3">
      <c r="B39" s="25" t="s">
        <v>81</v>
      </c>
    </row>
    <row r="40" spans="1:18" x14ac:dyDescent="0.3">
      <c r="B40" s="25" t="s">
        <v>76</v>
      </c>
    </row>
  </sheetData>
  <sheetProtection algorithmName="SHA-512" hashValue="O5vCF3sXXRCePBnQJfc8GaLQHpHdY8aLCZXzJMQkMr/090N+XpT1ZF43gHCAh+sYuDwFgnyF883vBedvcD6Yqg==" saltValue="VlNKX3rir5SereGgpTJP+g==" spinCount="100000" sheet="1" objects="1" scenarios="1"/>
  <dataConsolidate/>
  <mergeCells count="25">
    <mergeCell ref="A2:B2"/>
    <mergeCell ref="A4:Q4"/>
    <mergeCell ref="A6:Q6"/>
    <mergeCell ref="M11:Q11"/>
    <mergeCell ref="A12:D12"/>
    <mergeCell ref="E12:P12"/>
    <mergeCell ref="C2:D2"/>
    <mergeCell ref="A13:D13"/>
    <mergeCell ref="E13:P13"/>
    <mergeCell ref="A14:D14"/>
    <mergeCell ref="E14:P14"/>
    <mergeCell ref="A15:D15"/>
    <mergeCell ref="E15:P15"/>
    <mergeCell ref="A22:D23"/>
    <mergeCell ref="A24:D24"/>
    <mergeCell ref="E24:P24"/>
    <mergeCell ref="A16:D16"/>
    <mergeCell ref="E16:P16"/>
    <mergeCell ref="A18:D18"/>
    <mergeCell ref="E18:P18"/>
    <mergeCell ref="A19:D20"/>
    <mergeCell ref="A21:D21"/>
    <mergeCell ref="E21:P21"/>
    <mergeCell ref="A17:D17"/>
    <mergeCell ref="E17:P17"/>
  </mergeCells>
  <phoneticPr fontId="2"/>
  <conditionalFormatting sqref="E20:P20">
    <cfRule type="cellIs" dxfId="5" priority="2" operator="greaterThan">
      <formula>$E$18</formula>
    </cfRule>
  </conditionalFormatting>
  <conditionalFormatting sqref="E21:P21">
    <cfRule type="cellIs" dxfId="4" priority="3" operator="lessThan">
      <formula>1000</formula>
    </cfRule>
  </conditionalFormatting>
  <conditionalFormatting sqref="E23:P23">
    <cfRule type="cellIs" dxfId="3" priority="5" operator="greaterThan">
      <formula>E20</formula>
    </cfRule>
  </conditionalFormatting>
  <conditionalFormatting sqref="E24:P24">
    <cfRule type="cellIs" dxfId="2" priority="4" operator="lessThan">
      <formula>1000</formula>
    </cfRule>
  </conditionalFormatting>
  <dataValidations count="4">
    <dataValidation type="custom" allowBlank="1" showInputMessage="1" showErrorMessage="1" error="設備容量以下の整数値で入力してください" sqref="E20:P20" xr:uid="{00000000-0002-0000-0000-000000000000}">
      <formula1>E20&lt;=$E$18</formula1>
    </dataValidation>
    <dataValidation type="whole" operator="lessThanOrEqual" allowBlank="1" showInputMessage="1" showErrorMessage="1" error="各月の供給力の最大値以下の整数値で入力してください" sqref="E23:P23" xr:uid="{00000000-0002-0000-0000-000001000000}">
      <formula1>E20</formula1>
    </dataValidation>
    <dataValidation type="list" allowBlank="1" showInputMessage="1" showErrorMessage="1" sqref="E16:P16" xr:uid="{00000000-0002-0000-0000-000002000000}">
      <formula1>"北海道,東北,東京,中部,北陸,関西,中国,四国,九州"</formula1>
    </dataValidation>
    <dataValidation type="whole" operator="greaterThanOrEqual" allowBlank="1" showInputMessage="1" showErrorMessage="1" error="1,000以上の整数値で入力してください" sqref="E18:P18" xr:uid="{00000000-0002-0000-0000-000003000000}">
      <formula1>1000</formula1>
    </dataValidation>
  </dataValidations>
  <pageMargins left="0.11811023622047245" right="0.11811023622047245" top="0.35433070866141736" bottom="0.35433070866141736" header="0.31496062992125984" footer="0.31496062992125984"/>
  <pageSetup paperSize="9" scale="7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0</xdr:col>
                    <xdr:colOff>160020</xdr:colOff>
                    <xdr:row>7</xdr:row>
                    <xdr:rowOff>152400</xdr:rowOff>
                  </from>
                  <to>
                    <xdr:col>1</xdr:col>
                    <xdr:colOff>99060</xdr:colOff>
                    <xdr:row>9</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リスト!$C$5:$C$21</xm:f>
          </x14:formula1>
          <xm:sqref>E15:P15</xm:sqref>
        </x14:dataValidation>
        <x14:dataValidation type="list" allowBlank="1" showInputMessage="1" showErrorMessage="1" xr:uid="{DDD535DB-0369-4CF6-BBFA-246BACD7952A}">
          <x14:formula1>
            <xm:f>リスト!$C$28:$C$40</xm:f>
          </x14:formula1>
          <xm:sqref>E17:P17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0ABFD-F617-4746-B4BB-A33FE9A88E79}">
  <sheetPr>
    <pageSetUpPr fitToPage="1"/>
  </sheetPr>
  <dimension ref="A1:S42"/>
  <sheetViews>
    <sheetView showGridLines="0" tabSelected="1" zoomScale="75" zoomScaleNormal="75" workbookViewId="0"/>
  </sheetViews>
  <sheetFormatPr defaultColWidth="9" defaultRowHeight="15" x14ac:dyDescent="0.3"/>
  <cols>
    <col min="1" max="4" width="5.6640625" style="1" customWidth="1"/>
    <col min="5" max="5" width="11.77734375" style="1" bestFit="1" customWidth="1"/>
    <col min="6" max="16" width="10.21875" style="1" bestFit="1" customWidth="1"/>
    <col min="17" max="20" width="5.6640625" style="1" customWidth="1"/>
    <col min="21" max="16384" width="9" style="1"/>
  </cols>
  <sheetData>
    <row r="1" spans="1:18" ht="16.2" x14ac:dyDescent="0.3">
      <c r="A1" s="12" t="s">
        <v>56</v>
      </c>
      <c r="B1" s="12"/>
      <c r="C1" s="12"/>
      <c r="D1" s="12"/>
      <c r="E1" s="12"/>
      <c r="F1" s="13" t="s">
        <v>59</v>
      </c>
      <c r="G1" s="13"/>
      <c r="H1" s="13"/>
      <c r="I1" s="14" t="s">
        <v>57</v>
      </c>
    </row>
    <row r="2" spans="1:18" ht="16.2" x14ac:dyDescent="0.3">
      <c r="A2" s="32" t="s">
        <v>0</v>
      </c>
      <c r="B2" s="33"/>
      <c r="C2" s="40" t="s">
        <v>86</v>
      </c>
      <c r="D2" s="41"/>
      <c r="E2" s="4"/>
      <c r="F2" s="4"/>
      <c r="G2" s="4"/>
      <c r="H2" s="4"/>
      <c r="I2" s="4"/>
      <c r="J2" s="4"/>
      <c r="K2" s="4"/>
      <c r="L2" s="4"/>
      <c r="M2" s="4"/>
      <c r="N2" s="4"/>
      <c r="O2" s="4"/>
      <c r="P2" s="4"/>
      <c r="Q2" s="4"/>
    </row>
    <row r="3" spans="1:18" ht="16.2" x14ac:dyDescent="0.3">
      <c r="A3" s="26" t="b">
        <v>0</v>
      </c>
      <c r="B3" s="6"/>
      <c r="C3" s="4"/>
      <c r="D3" s="4"/>
      <c r="E3" s="4"/>
      <c r="F3" s="4"/>
      <c r="G3" s="4"/>
      <c r="H3" s="4"/>
      <c r="I3" s="4"/>
      <c r="J3" s="4"/>
      <c r="K3" s="4"/>
      <c r="L3" s="4"/>
      <c r="M3" s="4"/>
      <c r="N3" s="4"/>
      <c r="O3" s="4"/>
      <c r="P3" s="4"/>
      <c r="Q3" s="4"/>
    </row>
    <row r="4" spans="1:18" ht="16.2" x14ac:dyDescent="0.3">
      <c r="A4" s="34" t="s">
        <v>82</v>
      </c>
      <c r="B4" s="34"/>
      <c r="C4" s="34"/>
      <c r="D4" s="34"/>
      <c r="E4" s="34"/>
      <c r="F4" s="34"/>
      <c r="G4" s="34"/>
      <c r="H4" s="34"/>
      <c r="I4" s="34"/>
      <c r="J4" s="34"/>
      <c r="K4" s="34"/>
      <c r="L4" s="34"/>
      <c r="M4" s="34"/>
      <c r="N4" s="34"/>
      <c r="O4" s="34"/>
      <c r="P4" s="34"/>
      <c r="Q4" s="34"/>
    </row>
    <row r="5" spans="1:18" ht="16.2" x14ac:dyDescent="0.3">
      <c r="A5" s="4"/>
      <c r="B5" s="4"/>
      <c r="C5" s="4"/>
      <c r="D5" s="4"/>
      <c r="E5" s="4"/>
      <c r="F5" s="4"/>
      <c r="G5" s="4"/>
      <c r="H5" s="4"/>
      <c r="I5" s="4"/>
      <c r="J5" s="4"/>
      <c r="K5" s="4"/>
      <c r="L5" s="4"/>
      <c r="M5" s="4"/>
      <c r="N5" s="4"/>
      <c r="O5" s="4"/>
      <c r="P5" s="4"/>
      <c r="Q5" s="4"/>
    </row>
    <row r="6" spans="1:18" ht="16.2" x14ac:dyDescent="0.3">
      <c r="A6" s="34" t="s">
        <v>61</v>
      </c>
      <c r="B6" s="34"/>
      <c r="C6" s="34"/>
      <c r="D6" s="34"/>
      <c r="E6" s="34"/>
      <c r="F6" s="34"/>
      <c r="G6" s="34"/>
      <c r="H6" s="34"/>
      <c r="I6" s="34"/>
      <c r="J6" s="34"/>
      <c r="K6" s="34"/>
      <c r="L6" s="34"/>
      <c r="M6" s="34"/>
      <c r="N6" s="34"/>
      <c r="O6" s="34"/>
      <c r="P6" s="34"/>
      <c r="Q6" s="34"/>
    </row>
    <row r="7" spans="1:18" ht="16.2" x14ac:dyDescent="0.3">
      <c r="A7" s="6"/>
      <c r="B7" s="6"/>
      <c r="C7" s="6"/>
      <c r="D7" s="6"/>
      <c r="E7" s="6"/>
      <c r="F7" s="6"/>
      <c r="G7" s="6"/>
      <c r="H7" s="6"/>
      <c r="I7" s="6"/>
      <c r="J7" s="6"/>
      <c r="K7" s="6"/>
      <c r="L7" s="6"/>
      <c r="M7" s="6"/>
      <c r="N7" s="6"/>
      <c r="O7" s="6"/>
      <c r="P7" s="6"/>
      <c r="Q7" s="6"/>
    </row>
    <row r="8" spans="1:18" ht="16.2" x14ac:dyDescent="0.3">
      <c r="A8" s="17" t="s">
        <v>67</v>
      </c>
      <c r="B8" s="6"/>
      <c r="C8" s="6"/>
      <c r="D8" s="6"/>
      <c r="E8" s="6"/>
      <c r="F8" s="6"/>
      <c r="G8" s="6"/>
      <c r="H8" s="6"/>
      <c r="I8" s="6"/>
      <c r="J8" s="6"/>
      <c r="K8" s="6"/>
      <c r="L8" s="6"/>
      <c r="M8" s="6"/>
      <c r="N8" s="6"/>
      <c r="O8" s="6"/>
      <c r="P8" s="6"/>
      <c r="Q8" s="6"/>
    </row>
    <row r="9" spans="1:18" ht="16.2" x14ac:dyDescent="0.3">
      <c r="A9" s="6"/>
      <c r="B9" s="17" t="s">
        <v>68</v>
      </c>
      <c r="C9" s="6"/>
      <c r="D9" s="6"/>
      <c r="E9" s="6"/>
      <c r="F9" s="6"/>
      <c r="G9" s="6"/>
      <c r="H9" s="6"/>
      <c r="I9" s="6"/>
      <c r="J9" s="6"/>
      <c r="K9" s="6"/>
      <c r="L9" s="6"/>
      <c r="M9" s="6"/>
      <c r="N9" s="6"/>
      <c r="O9" s="6"/>
      <c r="P9" s="6"/>
      <c r="Q9" s="6"/>
    </row>
    <row r="10" spans="1:18" ht="16.2" x14ac:dyDescent="0.3">
      <c r="A10" s="6"/>
      <c r="B10" s="17"/>
      <c r="C10" s="6"/>
      <c r="D10" s="6"/>
      <c r="E10" s="6"/>
      <c r="F10" s="6"/>
      <c r="G10" s="6"/>
      <c r="H10" s="6"/>
      <c r="I10" s="6"/>
      <c r="J10" s="6"/>
      <c r="K10" s="6"/>
      <c r="L10" s="6"/>
      <c r="M10" s="6"/>
      <c r="N10" s="6"/>
      <c r="O10" s="6"/>
      <c r="P10" s="6"/>
      <c r="Q10" s="6"/>
    </row>
    <row r="11" spans="1:18" ht="16.2" x14ac:dyDescent="0.3">
      <c r="A11" s="10"/>
      <c r="B11" s="10"/>
      <c r="C11" s="10"/>
      <c r="D11" s="10"/>
      <c r="E11" s="24" t="str">
        <f>IF(OR($R$17=1,$R$19=1,$R$23=1),"！！！入力エラーがあります。R列のコメントを確認してください。！！！","")</f>
        <v/>
      </c>
      <c r="F11" s="10"/>
      <c r="G11" s="10"/>
      <c r="H11" s="10"/>
      <c r="I11" s="10"/>
      <c r="J11" s="10"/>
      <c r="K11" s="10"/>
      <c r="L11" s="10" t="s">
        <v>73</v>
      </c>
      <c r="M11" s="35"/>
      <c r="N11" s="35"/>
      <c r="O11" s="35"/>
      <c r="P11" s="35"/>
      <c r="Q11" s="35"/>
      <c r="R11" s="5"/>
    </row>
    <row r="12" spans="1:18" ht="30" customHeight="1" x14ac:dyDescent="0.3">
      <c r="A12" s="36" t="s">
        <v>1</v>
      </c>
      <c r="B12" s="36"/>
      <c r="C12" s="36"/>
      <c r="D12" s="36"/>
      <c r="E12" s="37" t="s">
        <v>25</v>
      </c>
      <c r="F12" s="38"/>
      <c r="G12" s="38"/>
      <c r="H12" s="38"/>
      <c r="I12" s="38"/>
      <c r="J12" s="38"/>
      <c r="K12" s="38"/>
      <c r="L12" s="38"/>
      <c r="M12" s="38"/>
      <c r="N12" s="38"/>
      <c r="O12" s="38"/>
      <c r="P12" s="39"/>
      <c r="Q12" s="11" t="s">
        <v>2</v>
      </c>
    </row>
    <row r="13" spans="1:18" ht="30" customHeight="1" x14ac:dyDescent="0.3">
      <c r="A13" s="36" t="s">
        <v>3</v>
      </c>
      <c r="B13" s="36"/>
      <c r="C13" s="36"/>
      <c r="D13" s="36"/>
      <c r="E13" s="42"/>
      <c r="F13" s="43"/>
      <c r="G13" s="43"/>
      <c r="H13" s="43"/>
      <c r="I13" s="43"/>
      <c r="J13" s="43"/>
      <c r="K13" s="43"/>
      <c r="L13" s="43"/>
      <c r="M13" s="43"/>
      <c r="N13" s="43"/>
      <c r="O13" s="43"/>
      <c r="P13" s="44"/>
      <c r="Q13" s="3"/>
    </row>
    <row r="14" spans="1:18" ht="30" customHeight="1" x14ac:dyDescent="0.3">
      <c r="A14" s="45" t="s">
        <v>4</v>
      </c>
      <c r="B14" s="45"/>
      <c r="C14" s="45"/>
      <c r="D14" s="45"/>
      <c r="E14" s="46" t="s">
        <v>66</v>
      </c>
      <c r="F14" s="47"/>
      <c r="G14" s="47"/>
      <c r="H14" s="47"/>
      <c r="I14" s="47"/>
      <c r="J14" s="47"/>
      <c r="K14" s="47"/>
      <c r="L14" s="47"/>
      <c r="M14" s="47"/>
      <c r="N14" s="47"/>
      <c r="O14" s="47"/>
      <c r="P14" s="48"/>
      <c r="Q14" s="3"/>
    </row>
    <row r="15" spans="1:18" ht="30" customHeight="1" x14ac:dyDescent="0.3">
      <c r="A15" s="36" t="s">
        <v>5</v>
      </c>
      <c r="B15" s="36"/>
      <c r="C15" s="36"/>
      <c r="D15" s="36"/>
      <c r="E15" s="49"/>
      <c r="F15" s="50"/>
      <c r="G15" s="50"/>
      <c r="H15" s="50"/>
      <c r="I15" s="50"/>
      <c r="J15" s="50"/>
      <c r="K15" s="50"/>
      <c r="L15" s="50"/>
      <c r="M15" s="50"/>
      <c r="N15" s="50"/>
      <c r="O15" s="50"/>
      <c r="P15" s="51"/>
      <c r="Q15" s="3"/>
    </row>
    <row r="16" spans="1:18" ht="30" customHeight="1" x14ac:dyDescent="0.3">
      <c r="A16" s="36" t="s">
        <v>6</v>
      </c>
      <c r="B16" s="36"/>
      <c r="C16" s="36"/>
      <c r="D16" s="36"/>
      <c r="E16" s="49"/>
      <c r="F16" s="50"/>
      <c r="G16" s="50"/>
      <c r="H16" s="50"/>
      <c r="I16" s="50"/>
      <c r="J16" s="50"/>
      <c r="K16" s="50"/>
      <c r="L16" s="50"/>
      <c r="M16" s="50"/>
      <c r="N16" s="50"/>
      <c r="O16" s="50"/>
      <c r="P16" s="51"/>
      <c r="Q16" s="3"/>
    </row>
    <row r="17" spans="1:19" ht="30" customHeight="1" x14ac:dyDescent="0.3">
      <c r="A17" s="36" t="s">
        <v>85</v>
      </c>
      <c r="B17" s="36"/>
      <c r="C17" s="36"/>
      <c r="D17" s="36"/>
      <c r="E17" s="64"/>
      <c r="F17" s="65"/>
      <c r="G17" s="65"/>
      <c r="H17" s="65"/>
      <c r="I17" s="65"/>
      <c r="J17" s="65"/>
      <c r="K17" s="65"/>
      <c r="L17" s="65"/>
      <c r="M17" s="65"/>
      <c r="N17" s="65"/>
      <c r="O17" s="65"/>
      <c r="P17" s="66"/>
      <c r="Q17" s="3"/>
      <c r="R17" s="22" cm="1">
        <f t="array" ref="R17">IF(OR(ISNUMBER(E17)*(E19:P19&lt;E17)*ISNUMBER(E20:P20)),1,0)</f>
        <v>0</v>
      </c>
    </row>
    <row r="18" spans="1:19" ht="30" customHeight="1" x14ac:dyDescent="0.3">
      <c r="A18" s="36" t="s">
        <v>7</v>
      </c>
      <c r="B18" s="36"/>
      <c r="C18" s="36"/>
      <c r="D18" s="36"/>
      <c r="E18" s="61"/>
      <c r="F18" s="62"/>
      <c r="G18" s="62"/>
      <c r="H18" s="62"/>
      <c r="I18" s="62"/>
      <c r="J18" s="62"/>
      <c r="K18" s="62"/>
      <c r="L18" s="62"/>
      <c r="M18" s="62"/>
      <c r="N18" s="62"/>
      <c r="O18" s="62"/>
      <c r="P18" s="63"/>
      <c r="Q18" s="2" t="s">
        <v>24</v>
      </c>
    </row>
    <row r="19" spans="1:19" ht="30" customHeight="1" x14ac:dyDescent="0.3">
      <c r="A19" s="52" t="s">
        <v>8</v>
      </c>
      <c r="B19" s="53"/>
      <c r="C19" s="53"/>
      <c r="D19" s="54"/>
      <c r="E19" s="31">
        <f t="array" ref="E19:P19">TRANSPOSE(リスト!$C$29:$C$40)</f>
        <v>47574</v>
      </c>
      <c r="F19" s="31">
        <v>47604</v>
      </c>
      <c r="G19" s="31">
        <v>47635</v>
      </c>
      <c r="H19" s="31">
        <v>47665</v>
      </c>
      <c r="I19" s="31">
        <v>47696</v>
      </c>
      <c r="J19" s="31">
        <v>47727</v>
      </c>
      <c r="K19" s="31">
        <v>47757</v>
      </c>
      <c r="L19" s="31">
        <v>47788</v>
      </c>
      <c r="M19" s="31">
        <v>47818</v>
      </c>
      <c r="N19" s="31">
        <v>47849</v>
      </c>
      <c r="O19" s="31">
        <v>47880</v>
      </c>
      <c r="P19" s="31">
        <v>47908</v>
      </c>
      <c r="Q19" s="3"/>
      <c r="R19" s="22">
        <f>IF(MAX(E20:P20)&gt;E18,1,0)</f>
        <v>0</v>
      </c>
    </row>
    <row r="20" spans="1:19" ht="30" customHeight="1" x14ac:dyDescent="0.3">
      <c r="A20" s="55"/>
      <c r="B20" s="56"/>
      <c r="C20" s="56"/>
      <c r="D20" s="57"/>
      <c r="E20" s="18"/>
      <c r="F20" s="18"/>
      <c r="G20" s="18"/>
      <c r="H20" s="18"/>
      <c r="I20" s="18"/>
      <c r="J20" s="18"/>
      <c r="K20" s="18"/>
      <c r="L20" s="18"/>
      <c r="M20" s="18"/>
      <c r="N20" s="18"/>
      <c r="O20" s="18"/>
      <c r="P20" s="18"/>
      <c r="Q20" s="2" t="s">
        <v>24</v>
      </c>
      <c r="R20" s="20" t="str" cm="1">
        <f t="array" ref="R20">IF(OR(ISNUMBER(E17)*(E19:P19&lt;E17)*ISNUMBER(E20:P20)),"「運開年月」より前の月において「各月の供給力の最大値」が入力されている月があります。入力値を修正してください。",IF(MAX(E20:P20)&gt;E18,"※「各月の供給力の最大値」が「設備容量」を超過している月があります。入力値を修正してください。",""))</f>
        <v/>
      </c>
      <c r="S20" s="21"/>
    </row>
    <row r="21" spans="1:19" ht="30" hidden="1" customHeight="1" x14ac:dyDescent="0.3">
      <c r="A21" s="67" t="s">
        <v>87</v>
      </c>
      <c r="B21" s="67"/>
      <c r="C21" s="67"/>
      <c r="D21" s="67"/>
      <c r="E21" s="29">
        <f>ROUND(E20,0)</f>
        <v>0</v>
      </c>
      <c r="F21" s="29">
        <f t="shared" ref="F21:P21" si="0">ROUND(F20,0)</f>
        <v>0</v>
      </c>
      <c r="G21" s="29">
        <f t="shared" si="0"/>
        <v>0</v>
      </c>
      <c r="H21" s="29">
        <f t="shared" si="0"/>
        <v>0</v>
      </c>
      <c r="I21" s="29">
        <f t="shared" si="0"/>
        <v>0</v>
      </c>
      <c r="J21" s="29">
        <f t="shared" si="0"/>
        <v>0</v>
      </c>
      <c r="K21" s="29">
        <f t="shared" si="0"/>
        <v>0</v>
      </c>
      <c r="L21" s="29">
        <f t="shared" si="0"/>
        <v>0</v>
      </c>
      <c r="M21" s="29">
        <f t="shared" si="0"/>
        <v>0</v>
      </c>
      <c r="N21" s="29">
        <f t="shared" si="0"/>
        <v>0</v>
      </c>
      <c r="O21" s="29">
        <f t="shared" si="0"/>
        <v>0</v>
      </c>
      <c r="P21" s="29">
        <f t="shared" si="0"/>
        <v>0</v>
      </c>
      <c r="Q21" s="2" t="s">
        <v>24</v>
      </c>
      <c r="R21" s="20" t="str">
        <f>IF(MAX(E21:P21)&gt;E19,"※「各月の供給力の最大値」が「設備容量」を超過している月があります。入力値を修正してください。","")</f>
        <v/>
      </c>
      <c r="S21" s="21"/>
    </row>
    <row r="22" spans="1:19" ht="30" customHeight="1" x14ac:dyDescent="0.3">
      <c r="A22" s="37" t="s">
        <v>9</v>
      </c>
      <c r="B22" s="38"/>
      <c r="C22" s="38"/>
      <c r="D22" s="39"/>
      <c r="E22" s="58">
        <f>IFERROR(ROUND(AVERAGE(E21:P21),0),0)</f>
        <v>0</v>
      </c>
      <c r="F22" s="59"/>
      <c r="G22" s="59"/>
      <c r="H22" s="59"/>
      <c r="I22" s="59"/>
      <c r="J22" s="59"/>
      <c r="K22" s="59"/>
      <c r="L22" s="59"/>
      <c r="M22" s="59"/>
      <c r="N22" s="59"/>
      <c r="O22" s="59"/>
      <c r="P22" s="60"/>
      <c r="Q22" s="2" t="s">
        <v>24</v>
      </c>
    </row>
    <row r="23" spans="1:19" ht="30" customHeight="1" x14ac:dyDescent="0.3">
      <c r="A23" s="52" t="s">
        <v>10</v>
      </c>
      <c r="B23" s="53"/>
      <c r="C23" s="53"/>
      <c r="D23" s="54"/>
      <c r="E23" s="30">
        <f t="array" ref="E23:P23">TRANSPOSE(リスト!$C$29:$C$40)</f>
        <v>47574</v>
      </c>
      <c r="F23" s="30">
        <v>47604</v>
      </c>
      <c r="G23" s="30">
        <v>47635</v>
      </c>
      <c r="H23" s="30">
        <v>47665</v>
      </c>
      <c r="I23" s="30">
        <v>47696</v>
      </c>
      <c r="J23" s="30">
        <v>47727</v>
      </c>
      <c r="K23" s="30">
        <v>47757</v>
      </c>
      <c r="L23" s="30">
        <v>47788</v>
      </c>
      <c r="M23" s="30">
        <v>47818</v>
      </c>
      <c r="N23" s="30">
        <v>47849</v>
      </c>
      <c r="O23" s="30">
        <v>47880</v>
      </c>
      <c r="P23" s="30">
        <v>47908</v>
      </c>
      <c r="Q23" s="3"/>
      <c r="R23" s="22">
        <f>IF(OR(E24&gt;E20,F24&gt;F20,G24&gt;G20,H24&gt;H20,I24&gt;I20,J24&gt;J20,K24&gt;K20,L24&gt;L20,M24&gt;M20,N24&gt;N20,O24&gt;O20,P24&gt;P20),1,0)</f>
        <v>0</v>
      </c>
    </row>
    <row r="24" spans="1:19" ht="30" customHeight="1" x14ac:dyDescent="0.3">
      <c r="A24" s="55"/>
      <c r="B24" s="56"/>
      <c r="C24" s="56"/>
      <c r="D24" s="57"/>
      <c r="E24" s="19"/>
      <c r="F24" s="19"/>
      <c r="G24" s="19"/>
      <c r="H24" s="19"/>
      <c r="I24" s="19"/>
      <c r="J24" s="19"/>
      <c r="K24" s="19"/>
      <c r="L24" s="19"/>
      <c r="M24" s="19"/>
      <c r="N24" s="19"/>
      <c r="O24" s="19"/>
      <c r="P24" s="19"/>
      <c r="Q24" s="2" t="s">
        <v>24</v>
      </c>
      <c r="R24" s="20" t="str">
        <f>IF(OR(E24&gt;E20,F24&gt;F20,G24&gt;G20,H24&gt;H20,I24&gt;I20,J24&gt;J20,K24&gt;K20,L24&gt;L20,M24&gt;M20,N24&gt;N20,O24&gt;O20,P24&gt;P20),"※「提供する各月の供給力」が「各月の供給力の最大値」を超過している月があります。入力値を修正してください。","")</f>
        <v/>
      </c>
      <c r="S24" s="21"/>
    </row>
    <row r="25" spans="1:19" ht="30" hidden="1" customHeight="1" x14ac:dyDescent="0.3">
      <c r="A25" s="67" t="s">
        <v>87</v>
      </c>
      <c r="B25" s="67"/>
      <c r="C25" s="67"/>
      <c r="D25" s="67"/>
      <c r="E25" s="29">
        <f>ROUND(E24,0)</f>
        <v>0</v>
      </c>
      <c r="F25" s="29">
        <f t="shared" ref="F25:P25" si="1">ROUND(F24,0)</f>
        <v>0</v>
      </c>
      <c r="G25" s="29">
        <f t="shared" si="1"/>
        <v>0</v>
      </c>
      <c r="H25" s="29">
        <f t="shared" si="1"/>
        <v>0</v>
      </c>
      <c r="I25" s="29">
        <f t="shared" si="1"/>
        <v>0</v>
      </c>
      <c r="J25" s="29">
        <f t="shared" si="1"/>
        <v>0</v>
      </c>
      <c r="K25" s="29">
        <f t="shared" si="1"/>
        <v>0</v>
      </c>
      <c r="L25" s="29">
        <f t="shared" si="1"/>
        <v>0</v>
      </c>
      <c r="M25" s="29">
        <f t="shared" si="1"/>
        <v>0</v>
      </c>
      <c r="N25" s="29">
        <f t="shared" si="1"/>
        <v>0</v>
      </c>
      <c r="O25" s="29">
        <f t="shared" si="1"/>
        <v>0</v>
      </c>
      <c r="P25" s="29">
        <f t="shared" si="1"/>
        <v>0</v>
      </c>
      <c r="Q25" s="2" t="s">
        <v>24</v>
      </c>
      <c r="R25" s="20" t="str">
        <f>IF(OR(E25&gt;E21,F25&gt;F21,G25&gt;G21,H25&gt;H21,I25&gt;I21,J25&gt;J21,K25&gt;K21,L25&gt;L21,M25&gt;M21,N25&gt;N21,O25&gt;O21,P25&gt;P21),"※「提供する各月の供給力」が「各月の供給力の最大値」を超過している月があります。入力値を修正してください。","")</f>
        <v/>
      </c>
      <c r="S25" s="21"/>
    </row>
    <row r="26" spans="1:19" ht="30" customHeight="1" x14ac:dyDescent="0.3">
      <c r="A26" s="36" t="s">
        <v>11</v>
      </c>
      <c r="B26" s="36"/>
      <c r="C26" s="36"/>
      <c r="D26" s="36"/>
      <c r="E26" s="58">
        <f>IFERROR(ROUND(AVERAGE(E25:P25),0),0)</f>
        <v>0</v>
      </c>
      <c r="F26" s="59"/>
      <c r="G26" s="59"/>
      <c r="H26" s="59"/>
      <c r="I26" s="59"/>
      <c r="J26" s="59"/>
      <c r="K26" s="59"/>
      <c r="L26" s="59"/>
      <c r="M26" s="59"/>
      <c r="N26" s="59"/>
      <c r="O26" s="59"/>
      <c r="P26" s="60"/>
      <c r="Q26" s="2" t="s">
        <v>24</v>
      </c>
    </row>
    <row r="27" spans="1:19" ht="16.2" x14ac:dyDescent="0.3">
      <c r="A27" s="1" t="s">
        <v>26</v>
      </c>
      <c r="O27"/>
      <c r="P27" s="23" t="str">
        <f>IF(OR($R$17=1,$R$19=1,$R$23=1),"！！！入力エラーがあります。R列のコメントを確認してください。！！！","")</f>
        <v/>
      </c>
    </row>
    <row r="28" spans="1:19" x14ac:dyDescent="0.3">
      <c r="A28" s="1" t="s">
        <v>83</v>
      </c>
      <c r="O28"/>
    </row>
    <row r="29" spans="1:19" x14ac:dyDescent="0.3">
      <c r="B29" s="1" t="s">
        <v>77</v>
      </c>
      <c r="O29"/>
    </row>
    <row r="30" spans="1:19" x14ac:dyDescent="0.3">
      <c r="B30" s="1" t="s">
        <v>60</v>
      </c>
      <c r="O30"/>
    </row>
    <row r="31" spans="1:19" x14ac:dyDescent="0.3">
      <c r="B31" s="1" t="s">
        <v>78</v>
      </c>
      <c r="O31"/>
    </row>
    <row r="32" spans="1:19" x14ac:dyDescent="0.3">
      <c r="B32" s="1" t="s">
        <v>79</v>
      </c>
      <c r="O32"/>
    </row>
    <row r="33" spans="1:15" x14ac:dyDescent="0.3">
      <c r="A33" s="25"/>
      <c r="B33" s="25" t="s">
        <v>92</v>
      </c>
      <c r="C33" s="25"/>
      <c r="D33" s="25"/>
      <c r="E33" s="25"/>
    </row>
    <row r="34" spans="1:15" x14ac:dyDescent="0.3">
      <c r="A34" s="25"/>
      <c r="B34" s="25" t="s">
        <v>91</v>
      </c>
      <c r="C34" s="25"/>
      <c r="D34" s="25"/>
      <c r="E34" s="25"/>
    </row>
    <row r="35" spans="1:15" x14ac:dyDescent="0.3">
      <c r="B35" s="1" t="s">
        <v>89</v>
      </c>
      <c r="O35"/>
    </row>
    <row r="36" spans="1:15" x14ac:dyDescent="0.3">
      <c r="B36" s="1" t="s">
        <v>80</v>
      </c>
      <c r="O36"/>
    </row>
    <row r="37" spans="1:15" x14ac:dyDescent="0.3">
      <c r="B37" s="25" t="s">
        <v>75</v>
      </c>
      <c r="C37" s="25"/>
      <c r="D37" s="25"/>
      <c r="E37" s="25"/>
      <c r="O37"/>
    </row>
    <row r="38" spans="1:15" x14ac:dyDescent="0.3">
      <c r="B38" s="25" t="s">
        <v>90</v>
      </c>
      <c r="C38" s="25"/>
      <c r="D38" s="25"/>
      <c r="E38" s="25"/>
    </row>
    <row r="40" spans="1:15" x14ac:dyDescent="0.3">
      <c r="A40" s="1" t="s">
        <v>84</v>
      </c>
    </row>
    <row r="41" spans="1:15" x14ac:dyDescent="0.3">
      <c r="B41" s="25" t="s">
        <v>81</v>
      </c>
    </row>
    <row r="42" spans="1:15" x14ac:dyDescent="0.3">
      <c r="B42" s="25" t="s">
        <v>76</v>
      </c>
    </row>
  </sheetData>
  <sheetProtection algorithmName="SHA-512" hashValue="56lnYDzk5gZSNgEhfhyzSYOuQB/jUvf3qxL3glJW8U6ObvhsD1TVRUU4/nkayx74vZ3t643jsr/2fFe9Q9gU8w==" saltValue="7YQgK9eh/+GWlXPFh6ORoQ==" spinCount="100000" sheet="1" objects="1" scenarios="1"/>
  <protectedRanges>
    <protectedRange algorithmName="SHA-512" hashValue="D1PDYW/NlcE2HCY7zS7uJ1v9A8yE9uav/hGZ4ELrquZ7pi47mxV8cEN5rjBaERxLPbdMUPOJnJr6LMy2I/q1IA==" saltValue="wAJt3Vx2agM+9ozSCnv0gw==" spinCount="100000" sqref="E15:P16 E18:P18" name="範囲3"/>
    <protectedRange algorithmName="SHA-512" hashValue="UN85nNMjNhnBKAnD6Mzc8z37QLhCMlFc9ws9Pqu5Jt49FcPFpghuemGmPvQz65i2X5DssMCzj1u7Um1m6Nz0OQ==" saltValue="9Awu+8pOdYrbhxaOOJAuJQ==" spinCount="100000" sqref="E13" name="範囲2"/>
    <protectedRange algorithmName="SHA-512" hashValue="8X9LkEb4dwm3r76YNY9x08oQWP194cirz6oMHX3Ob/YIrxFCAu6ebW6gnYgj1Dfe9dXRddV9iqgaemfOvtvTFw==" saltValue="gFChgLnAPQGe1dGY6B3x4A==" spinCount="100000" sqref="M11" name="範囲1"/>
  </protectedRanges>
  <dataConsolidate/>
  <mergeCells count="27">
    <mergeCell ref="A23:D24"/>
    <mergeCell ref="A26:D26"/>
    <mergeCell ref="E26:P26"/>
    <mergeCell ref="A16:D16"/>
    <mergeCell ref="E16:P16"/>
    <mergeCell ref="A18:D18"/>
    <mergeCell ref="E18:P18"/>
    <mergeCell ref="A19:D20"/>
    <mergeCell ref="A22:D22"/>
    <mergeCell ref="E22:P22"/>
    <mergeCell ref="A17:D17"/>
    <mergeCell ref="E17:P17"/>
    <mergeCell ref="A21:D21"/>
    <mergeCell ref="A25:D25"/>
    <mergeCell ref="A13:D13"/>
    <mergeCell ref="E13:P13"/>
    <mergeCell ref="A14:D14"/>
    <mergeCell ref="E14:P14"/>
    <mergeCell ref="A15:D15"/>
    <mergeCell ref="E15:P15"/>
    <mergeCell ref="A2:B2"/>
    <mergeCell ref="A4:Q4"/>
    <mergeCell ref="A6:Q6"/>
    <mergeCell ref="M11:Q11"/>
    <mergeCell ref="A12:D12"/>
    <mergeCell ref="E12:P12"/>
    <mergeCell ref="C2:D2"/>
  </mergeCells>
  <phoneticPr fontId="2"/>
  <conditionalFormatting sqref="E22">
    <cfRule type="cellIs" dxfId="1" priority="44" operator="lessThan">
      <formula>1000</formula>
    </cfRule>
  </conditionalFormatting>
  <conditionalFormatting sqref="E26">
    <cfRule type="cellIs" dxfId="0" priority="45" operator="lessThan">
      <formula>1000</formula>
    </cfRule>
  </conditionalFormatting>
  <dataValidations count="2">
    <dataValidation type="whole" operator="greaterThanOrEqual" allowBlank="1" showInputMessage="1" showErrorMessage="1" error="1,000以上の整数値で入力してください" sqref="E18:P18" xr:uid="{05026AC5-0E83-4026-8EA3-5CBB69118F8B}">
      <formula1>1000</formula1>
    </dataValidation>
    <dataValidation type="list" allowBlank="1" showInputMessage="1" showErrorMessage="1" sqref="E16:P16" xr:uid="{64C43954-EB56-44BC-A234-7F86B5372F9F}">
      <formula1>"北海道,東北,東京,中部,北陸,関西,中国,四国,九州"</formula1>
    </dataValidation>
  </dataValidations>
  <pageMargins left="0.11811023622047245" right="0.11811023622047245" top="0.35433070866141736" bottom="0.35433070866141736" header="0.31496062992125984" footer="0.31496062992125984"/>
  <pageSetup paperSize="9" scale="6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160020</xdr:colOff>
                    <xdr:row>7</xdr:row>
                    <xdr:rowOff>152400</xdr:rowOff>
                  </from>
                  <to>
                    <xdr:col>1</xdr:col>
                    <xdr:colOff>99060</xdr:colOff>
                    <xdr:row>9</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DF6BA3EF-2E98-4561-A9F7-4D0BD1389ADC}">
          <x14:formula1>
            <xm:f>リスト!$C$5:$C$21</xm:f>
          </x14:formula1>
          <xm:sqref>E15:P15</xm:sqref>
        </x14:dataValidation>
        <x14:dataValidation type="list" allowBlank="1" showInputMessage="1" showErrorMessage="1" xr:uid="{DE9C915C-3B53-41E2-A5AD-52502651C472}">
          <x14:formula1>
            <xm:f>リスト!$C$28:$C$40</xm:f>
          </x14:formula1>
          <xm:sqref>E17:P17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F86E9-FD8E-464B-984F-BAB94F470FAA}">
  <sheetPr>
    <tabColor theme="8" tint="0.59999389629810485"/>
  </sheetPr>
  <dimension ref="B2:C7"/>
  <sheetViews>
    <sheetView workbookViewId="0">
      <selection activeCell="Q12" sqref="Q12"/>
    </sheetView>
  </sheetViews>
  <sheetFormatPr defaultColWidth="8.88671875" defaultRowHeight="15" x14ac:dyDescent="0.3"/>
  <cols>
    <col min="1" max="1" width="2.77734375" style="1" customWidth="1"/>
    <col min="2" max="2" width="3.77734375" style="1" customWidth="1"/>
    <col min="3" max="16384" width="8.88671875" style="1"/>
  </cols>
  <sheetData>
    <row r="2" spans="2:3" x14ac:dyDescent="0.3">
      <c r="B2" s="1" t="s">
        <v>63</v>
      </c>
    </row>
    <row r="3" spans="2:3" x14ac:dyDescent="0.3">
      <c r="B3" s="1" t="s">
        <v>62</v>
      </c>
      <c r="C3" s="16" t="s">
        <v>72</v>
      </c>
    </row>
    <row r="4" spans="2:3" x14ac:dyDescent="0.3">
      <c r="B4" s="1" t="s">
        <v>62</v>
      </c>
      <c r="C4" s="16"/>
    </row>
    <row r="5" spans="2:3" x14ac:dyDescent="0.3">
      <c r="B5" s="1" t="s">
        <v>64</v>
      </c>
    </row>
    <row r="6" spans="2:3" x14ac:dyDescent="0.3">
      <c r="C6" s="16" t="s">
        <v>65</v>
      </c>
    </row>
    <row r="7" spans="2:3" x14ac:dyDescent="0.3">
      <c r="C7" s="16" t="s">
        <v>71</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sheetPr>
  <dimension ref="B2:C40"/>
  <sheetViews>
    <sheetView workbookViewId="0">
      <selection activeCell="C29" sqref="C29"/>
    </sheetView>
  </sheetViews>
  <sheetFormatPr defaultRowHeight="13.2" x14ac:dyDescent="0.2"/>
  <cols>
    <col min="2" max="2" width="17.33203125" bestFit="1" customWidth="1"/>
    <col min="3" max="3" width="17.44140625" bestFit="1" customWidth="1"/>
  </cols>
  <sheetData>
    <row r="2" spans="2:3" ht="13.5" customHeight="1" x14ac:dyDescent="0.2">
      <c r="B2" s="68" t="s">
        <v>28</v>
      </c>
      <c r="C2" s="68" t="s">
        <v>29</v>
      </c>
    </row>
    <row r="3" spans="2:3" ht="13.5" customHeight="1" x14ac:dyDescent="0.2">
      <c r="B3" s="69"/>
      <c r="C3" s="69"/>
    </row>
    <row r="4" spans="2:3" ht="15" x14ac:dyDescent="0.2">
      <c r="B4" s="70" t="s">
        <v>30</v>
      </c>
      <c r="C4" s="8" t="s">
        <v>34</v>
      </c>
    </row>
    <row r="5" spans="2:3" ht="15" x14ac:dyDescent="0.2">
      <c r="B5" s="71"/>
      <c r="C5" s="8" t="s">
        <v>32</v>
      </c>
    </row>
    <row r="6" spans="2:3" ht="15" x14ac:dyDescent="0.2">
      <c r="B6" s="71"/>
      <c r="C6" s="8" t="s">
        <v>31</v>
      </c>
    </row>
    <row r="7" spans="2:3" ht="15" x14ac:dyDescent="0.2">
      <c r="B7" s="72"/>
      <c r="C7" s="8" t="s">
        <v>33</v>
      </c>
    </row>
    <row r="8" spans="2:3" ht="15" x14ac:dyDescent="0.2">
      <c r="B8" s="70" t="s">
        <v>35</v>
      </c>
      <c r="C8" s="8" t="s">
        <v>36</v>
      </c>
    </row>
    <row r="9" spans="2:3" ht="15" x14ac:dyDescent="0.2">
      <c r="B9" s="71"/>
      <c r="C9" s="8" t="s">
        <v>37</v>
      </c>
    </row>
    <row r="10" spans="2:3" ht="15" x14ac:dyDescent="0.2">
      <c r="B10" s="71"/>
      <c r="C10" s="8" t="s">
        <v>38</v>
      </c>
    </row>
    <row r="11" spans="2:3" ht="15" x14ac:dyDescent="0.2">
      <c r="B11" s="71"/>
      <c r="C11" s="8" t="s">
        <v>39</v>
      </c>
    </row>
    <row r="12" spans="2:3" ht="15" x14ac:dyDescent="0.2">
      <c r="B12" s="71"/>
      <c r="C12" s="8" t="s">
        <v>40</v>
      </c>
    </row>
    <row r="13" spans="2:3" ht="15" x14ac:dyDescent="0.2">
      <c r="B13" s="71"/>
      <c r="C13" s="8" t="s">
        <v>41</v>
      </c>
    </row>
    <row r="14" spans="2:3" ht="15" x14ac:dyDescent="0.2">
      <c r="B14" s="71"/>
      <c r="C14" s="8" t="s">
        <v>42</v>
      </c>
    </row>
    <row r="15" spans="2:3" ht="15" x14ac:dyDescent="0.2">
      <c r="B15" s="72"/>
      <c r="C15" s="8" t="s">
        <v>43</v>
      </c>
    </row>
    <row r="16" spans="2:3" ht="15" x14ac:dyDescent="0.2">
      <c r="B16" s="70" t="s">
        <v>44</v>
      </c>
      <c r="C16" s="8" t="s">
        <v>45</v>
      </c>
    </row>
    <row r="17" spans="2:3" ht="15" x14ac:dyDescent="0.2">
      <c r="B17" s="72"/>
      <c r="C17" s="8" t="s">
        <v>46</v>
      </c>
    </row>
    <row r="18" spans="2:3" ht="15" x14ac:dyDescent="0.2">
      <c r="B18" s="70" t="s">
        <v>47</v>
      </c>
      <c r="C18" s="8" t="s">
        <v>51</v>
      </c>
    </row>
    <row r="19" spans="2:3" ht="15" x14ac:dyDescent="0.2">
      <c r="B19" s="71"/>
      <c r="C19" s="8" t="s">
        <v>52</v>
      </c>
    </row>
    <row r="20" spans="2:3" ht="15" x14ac:dyDescent="0.2">
      <c r="B20" s="71"/>
      <c r="C20" s="8" t="s">
        <v>53</v>
      </c>
    </row>
    <row r="21" spans="2:3" ht="15" x14ac:dyDescent="0.2">
      <c r="B21" s="71"/>
      <c r="C21" s="8" t="s">
        <v>54</v>
      </c>
    </row>
    <row r="22" spans="2:3" ht="15" x14ac:dyDescent="0.2">
      <c r="B22" s="71"/>
      <c r="C22" s="8" t="s">
        <v>48</v>
      </c>
    </row>
    <row r="23" spans="2:3" ht="15" x14ac:dyDescent="0.2">
      <c r="B23" s="71"/>
      <c r="C23" s="8" t="s">
        <v>49</v>
      </c>
    </row>
    <row r="24" spans="2:3" ht="15" x14ac:dyDescent="0.2">
      <c r="B24" s="72"/>
      <c r="C24" s="8" t="s">
        <v>50</v>
      </c>
    </row>
    <row r="25" spans="2:3" ht="15" x14ac:dyDescent="0.2">
      <c r="B25" s="8" t="s">
        <v>43</v>
      </c>
      <c r="C25" s="8" t="s">
        <v>55</v>
      </c>
    </row>
    <row r="28" spans="2:3" ht="15" x14ac:dyDescent="0.3">
      <c r="B28" s="1">
        <f>VALUE(MID(入力シート!A4,21,4))</f>
        <v>2030</v>
      </c>
      <c r="C28" s="1" t="s">
        <v>88</v>
      </c>
    </row>
    <row r="29" spans="2:3" ht="15" x14ac:dyDescent="0.3">
      <c r="B29" s="27" t="s">
        <v>12</v>
      </c>
      <c r="C29" s="28">
        <f>DATE($B$28,VALUE(LEFT($B29,LEN($B29)-1)),1)</f>
        <v>47574</v>
      </c>
    </row>
    <row r="30" spans="2:3" ht="15" x14ac:dyDescent="0.3">
      <c r="B30" s="27" t="s">
        <v>13</v>
      </c>
      <c r="C30" s="28">
        <f>EDATE(C29,1)</f>
        <v>47604</v>
      </c>
    </row>
    <row r="31" spans="2:3" ht="15" x14ac:dyDescent="0.3">
      <c r="B31" s="27" t="s">
        <v>14</v>
      </c>
      <c r="C31" s="28">
        <f t="shared" ref="C31:C40" si="0">EDATE(C30,1)</f>
        <v>47635</v>
      </c>
    </row>
    <row r="32" spans="2:3" ht="15" x14ac:dyDescent="0.3">
      <c r="B32" s="27" t="s">
        <v>15</v>
      </c>
      <c r="C32" s="28">
        <f t="shared" si="0"/>
        <v>47665</v>
      </c>
    </row>
    <row r="33" spans="2:3" ht="15" x14ac:dyDescent="0.3">
      <c r="B33" s="27" t="s">
        <v>16</v>
      </c>
      <c r="C33" s="28">
        <f t="shared" si="0"/>
        <v>47696</v>
      </c>
    </row>
    <row r="34" spans="2:3" ht="15" x14ac:dyDescent="0.3">
      <c r="B34" s="27" t="s">
        <v>17</v>
      </c>
      <c r="C34" s="28">
        <f t="shared" si="0"/>
        <v>47727</v>
      </c>
    </row>
    <row r="35" spans="2:3" ht="15" x14ac:dyDescent="0.3">
      <c r="B35" s="27" t="s">
        <v>18</v>
      </c>
      <c r="C35" s="28">
        <f t="shared" si="0"/>
        <v>47757</v>
      </c>
    </row>
    <row r="36" spans="2:3" ht="15" x14ac:dyDescent="0.3">
      <c r="B36" s="27" t="s">
        <v>19</v>
      </c>
      <c r="C36" s="28">
        <f t="shared" si="0"/>
        <v>47788</v>
      </c>
    </row>
    <row r="37" spans="2:3" ht="15" x14ac:dyDescent="0.3">
      <c r="B37" s="27" t="s">
        <v>20</v>
      </c>
      <c r="C37" s="28">
        <f t="shared" si="0"/>
        <v>47818</v>
      </c>
    </row>
    <row r="38" spans="2:3" ht="15" x14ac:dyDescent="0.3">
      <c r="B38" s="27" t="s">
        <v>21</v>
      </c>
      <c r="C38" s="28">
        <f t="shared" si="0"/>
        <v>47849</v>
      </c>
    </row>
    <row r="39" spans="2:3" ht="15" x14ac:dyDescent="0.3">
      <c r="B39" s="27" t="s">
        <v>22</v>
      </c>
      <c r="C39" s="28">
        <f t="shared" si="0"/>
        <v>47880</v>
      </c>
    </row>
    <row r="40" spans="2:3" ht="15" x14ac:dyDescent="0.3">
      <c r="B40" s="27" t="s">
        <v>23</v>
      </c>
      <c r="C40" s="28">
        <f t="shared" si="0"/>
        <v>47908</v>
      </c>
    </row>
  </sheetData>
  <mergeCells count="6">
    <mergeCell ref="C2:C3"/>
    <mergeCell ref="B2:B3"/>
    <mergeCell ref="B18:B24"/>
    <mergeCell ref="B16:B17"/>
    <mergeCell ref="B8:B15"/>
    <mergeCell ref="B4:B7"/>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記載例</vt:lpstr>
      <vt:lpstr>入力シート</vt:lpstr>
      <vt:lpstr>webにUP時は非表示にする⇒</vt:lpstr>
      <vt:lpstr>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2026-07-27T07:23:37Z</dcterms:modified>
</cp:coreProperties>
</file>