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 codeName="ThisWorkbook" defaultThemeVersion="124226"/>
  <xr:revisionPtr revIDLastSave="0" documentId="13_ncr:1_{161FD0B4-6E43-42FA-A066-7D4B374E98F0}" xr6:coauthVersionLast="36" xr6:coauthVersionMax="36" xr10:uidLastSave="{00000000-0000-0000-0000-000000000000}"/>
  <workbookProtection workbookAlgorithmName="SHA-512" workbookHashValue="C+RYSVWL9DCKhvNLIuODDsoqTdu+KLtbI9lsCqtV6WxvhqpAQiKPFX9nUEUS1c7So82K4xJBaxt9+5+9hbvOfA==" workbookSaltValue="KZl55JHXn2lTq0/xEHUBKA==" workbookSpinCount="100000" lockStructure="1"/>
  <bookViews>
    <workbookView xWindow="0" yWindow="0" windowWidth="21576" windowHeight="7896" tabRatio="826" xr2:uid="{00000000-000D-0000-FFFF-FFFF00000000}"/>
  </bookViews>
  <sheets>
    <sheet name="入力欄(基本情報)" sheetId="21" r:id="rId1"/>
    <sheet name="入力欄(差替情報)" sheetId="22" r:id="rId2"/>
    <sheet name="提出用（算定諸元一覧(差替元)）" sheetId="15" r:id="rId3"/>
    <sheet name="webにUP時は非表示にする⇒" sheetId="13" state="hidden" r:id="rId4"/>
    <sheet name="計算用(差替元差替可能容量)" sheetId="19" state="hidden" r:id="rId5"/>
    <sheet name="調整係数一覧" sheetId="7" state="hidden" r:id="rId6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D34" i="22" l="1"/>
  <c r="E34" i="22"/>
  <c r="F34" i="22"/>
  <c r="G34" i="22"/>
  <c r="H34" i="22"/>
  <c r="I34" i="22"/>
  <c r="J34" i="22"/>
  <c r="K34" i="22"/>
  <c r="L34" i="22"/>
  <c r="M34" i="22"/>
  <c r="N34" i="22"/>
  <c r="O34" i="22"/>
  <c r="E12" i="15" l="1"/>
  <c r="D8" i="22" l="1"/>
  <c r="B38" i="19" l="1"/>
  <c r="C38" i="19" l="1"/>
  <c r="D38" i="19"/>
  <c r="E38" i="19"/>
  <c r="F38" i="19"/>
  <c r="G38" i="19"/>
  <c r="H38" i="19"/>
  <c r="I38" i="19"/>
  <c r="J38" i="19"/>
  <c r="B39" i="19"/>
  <c r="C39" i="19"/>
  <c r="D39" i="19"/>
  <c r="E39" i="19"/>
  <c r="F39" i="19"/>
  <c r="G39" i="19"/>
  <c r="H39" i="19"/>
  <c r="I39" i="19"/>
  <c r="J39" i="19"/>
  <c r="B40" i="19"/>
  <c r="C40" i="19"/>
  <c r="D40" i="19"/>
  <c r="E40" i="19"/>
  <c r="F40" i="19"/>
  <c r="G40" i="19"/>
  <c r="H40" i="19"/>
  <c r="I40" i="19"/>
  <c r="J40" i="19"/>
  <c r="B41" i="19"/>
  <c r="C41" i="19"/>
  <c r="D41" i="19"/>
  <c r="E41" i="19"/>
  <c r="F41" i="19"/>
  <c r="G41" i="19"/>
  <c r="H41" i="19"/>
  <c r="I41" i="19"/>
  <c r="J41" i="19"/>
  <c r="B42" i="19"/>
  <c r="C42" i="19"/>
  <c r="D42" i="19"/>
  <c r="E42" i="19"/>
  <c r="F42" i="19"/>
  <c r="G42" i="19"/>
  <c r="H42" i="19"/>
  <c r="I42" i="19"/>
  <c r="J42" i="19"/>
  <c r="B43" i="19"/>
  <c r="C43" i="19"/>
  <c r="D43" i="19"/>
  <c r="E43" i="19"/>
  <c r="F43" i="19"/>
  <c r="G43" i="19"/>
  <c r="H43" i="19"/>
  <c r="I43" i="19"/>
  <c r="J43" i="19"/>
  <c r="B44" i="19"/>
  <c r="C44" i="19"/>
  <c r="D44" i="19"/>
  <c r="E44" i="19"/>
  <c r="F44" i="19"/>
  <c r="G44" i="19"/>
  <c r="H44" i="19"/>
  <c r="I44" i="19"/>
  <c r="J44" i="19"/>
  <c r="B45" i="19"/>
  <c r="C45" i="19"/>
  <c r="D45" i="19"/>
  <c r="E45" i="19"/>
  <c r="F45" i="19"/>
  <c r="G45" i="19"/>
  <c r="H45" i="19"/>
  <c r="I45" i="19"/>
  <c r="J45" i="19"/>
  <c r="B46" i="19"/>
  <c r="C46" i="19"/>
  <c r="D46" i="19"/>
  <c r="E46" i="19"/>
  <c r="F46" i="19"/>
  <c r="G46" i="19"/>
  <c r="H46" i="19"/>
  <c r="I46" i="19"/>
  <c r="J46" i="19"/>
  <c r="B47" i="19"/>
  <c r="C47" i="19"/>
  <c r="D47" i="19"/>
  <c r="E47" i="19"/>
  <c r="F47" i="19"/>
  <c r="G47" i="19"/>
  <c r="H47" i="19"/>
  <c r="I47" i="19"/>
  <c r="J47" i="19"/>
  <c r="B48" i="19"/>
  <c r="C48" i="19"/>
  <c r="D48" i="19"/>
  <c r="E48" i="19"/>
  <c r="F48" i="19"/>
  <c r="G48" i="19"/>
  <c r="H48" i="19"/>
  <c r="I48" i="19"/>
  <c r="J48" i="19"/>
  <c r="B49" i="19"/>
  <c r="C49" i="19"/>
  <c r="D49" i="19"/>
  <c r="E49" i="19"/>
  <c r="F49" i="19"/>
  <c r="G49" i="19"/>
  <c r="H49" i="19"/>
  <c r="I49" i="19"/>
  <c r="J49" i="19"/>
  <c r="D115" i="22" l="1"/>
  <c r="G102" i="22"/>
  <c r="K102" i="22"/>
  <c r="L102" i="22"/>
  <c r="O102" i="22"/>
  <c r="D100" i="22"/>
  <c r="O98" i="22"/>
  <c r="N98" i="22"/>
  <c r="M98" i="22"/>
  <c r="L98" i="22"/>
  <c r="K98" i="22"/>
  <c r="J98" i="22"/>
  <c r="I98" i="22"/>
  <c r="H98" i="22"/>
  <c r="G98" i="22"/>
  <c r="F98" i="22"/>
  <c r="E98" i="22"/>
  <c r="D98" i="22"/>
  <c r="D92" i="22"/>
  <c r="O90" i="22"/>
  <c r="N90" i="22"/>
  <c r="M90" i="22"/>
  <c r="L90" i="22"/>
  <c r="K90" i="22"/>
  <c r="J90" i="22"/>
  <c r="I90" i="22"/>
  <c r="H90" i="22"/>
  <c r="G90" i="22"/>
  <c r="F90" i="22"/>
  <c r="E90" i="22"/>
  <c r="D90" i="22"/>
  <c r="D84" i="22"/>
  <c r="O82" i="22"/>
  <c r="N82" i="22"/>
  <c r="M82" i="22"/>
  <c r="L82" i="22"/>
  <c r="K82" i="22"/>
  <c r="J82" i="22"/>
  <c r="I82" i="22"/>
  <c r="H82" i="22"/>
  <c r="G82" i="22"/>
  <c r="F82" i="22"/>
  <c r="E82" i="22"/>
  <c r="D82" i="22"/>
  <c r="D76" i="22"/>
  <c r="O74" i="22"/>
  <c r="N74" i="22"/>
  <c r="M74" i="22"/>
  <c r="L74" i="22"/>
  <c r="K74" i="22"/>
  <c r="J74" i="22"/>
  <c r="I74" i="22"/>
  <c r="H74" i="22"/>
  <c r="G74" i="22"/>
  <c r="F74" i="22"/>
  <c r="E74" i="22"/>
  <c r="D74" i="22"/>
  <c r="D68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D60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D52" i="22"/>
  <c r="O50" i="22"/>
  <c r="N50" i="22"/>
  <c r="M50" i="22"/>
  <c r="L50" i="22"/>
  <c r="K50" i="22"/>
  <c r="J50" i="22"/>
  <c r="I50" i="22"/>
  <c r="H50" i="22"/>
  <c r="G50" i="22"/>
  <c r="F50" i="22"/>
  <c r="E50" i="22"/>
  <c r="D50" i="22"/>
  <c r="D44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D36" i="22"/>
  <c r="D103" i="22" s="1"/>
  <c r="N102" i="22"/>
  <c r="M102" i="22"/>
  <c r="J102" i="22"/>
  <c r="I102" i="22"/>
  <c r="H102" i="22"/>
  <c r="F102" i="22"/>
  <c r="E102" i="22"/>
  <c r="D102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E15" i="22"/>
  <c r="F15" i="22"/>
  <c r="G15" i="22"/>
  <c r="H15" i="22"/>
  <c r="I15" i="22"/>
  <c r="J15" i="22"/>
  <c r="K15" i="22"/>
  <c r="L15" i="22"/>
  <c r="M15" i="22"/>
  <c r="N15" i="22"/>
  <c r="O15" i="22"/>
  <c r="D15" i="22"/>
  <c r="D20" i="22" l="1"/>
  <c r="E49" i="15"/>
  <c r="O20" i="22"/>
  <c r="N20" i="22"/>
  <c r="M20" i="22"/>
  <c r="L20" i="22"/>
  <c r="K20" i="22"/>
  <c r="J20" i="22"/>
  <c r="I20" i="22"/>
  <c r="H20" i="22"/>
  <c r="G20" i="22"/>
  <c r="F20" i="22"/>
  <c r="E20" i="22"/>
  <c r="P46" i="15"/>
  <c r="O46" i="15"/>
  <c r="N46" i="15"/>
  <c r="M46" i="15"/>
  <c r="L46" i="15"/>
  <c r="K46" i="15"/>
  <c r="J46" i="15"/>
  <c r="I46" i="15"/>
  <c r="H46" i="15"/>
  <c r="G46" i="15"/>
  <c r="F46" i="15"/>
  <c r="E46" i="15"/>
  <c r="D109" i="22"/>
  <c r="D108" i="22"/>
  <c r="D7" i="22" l="1"/>
  <c r="D6" i="22"/>
  <c r="E15" i="15" l="1"/>
  <c r="D9" i="22"/>
  <c r="B52" i="19" s="1"/>
  <c r="G58" i="19" l="1"/>
  <c r="F58" i="19"/>
  <c r="I55" i="19"/>
  <c r="J53" i="19"/>
  <c r="I63" i="19"/>
  <c r="H63" i="19"/>
  <c r="I62" i="19"/>
  <c r="J61" i="19"/>
  <c r="E58" i="19"/>
  <c r="F57" i="19"/>
  <c r="G56" i="19"/>
  <c r="H55" i="19"/>
  <c r="G63" i="19"/>
  <c r="H62" i="19"/>
  <c r="I61" i="19"/>
  <c r="J60" i="19"/>
  <c r="E57" i="19"/>
  <c r="F56" i="19"/>
  <c r="G55" i="19"/>
  <c r="H54" i="19"/>
  <c r="I53" i="19"/>
  <c r="J52" i="19"/>
  <c r="F60" i="19"/>
  <c r="G59" i="19"/>
  <c r="J56" i="19"/>
  <c r="E53" i="19"/>
  <c r="F59" i="19"/>
  <c r="E52" i="19"/>
  <c r="E59" i="19"/>
  <c r="G57" i="19"/>
  <c r="J54" i="19"/>
  <c r="I54" i="19"/>
  <c r="F63" i="19"/>
  <c r="G62" i="19"/>
  <c r="H61" i="19"/>
  <c r="I60" i="19"/>
  <c r="J59" i="19"/>
  <c r="E56" i="19"/>
  <c r="F55" i="19"/>
  <c r="G54" i="19"/>
  <c r="H53" i="19"/>
  <c r="I52" i="19"/>
  <c r="H58" i="19"/>
  <c r="J63" i="19"/>
  <c r="E60" i="19"/>
  <c r="H57" i="19"/>
  <c r="I56" i="19"/>
  <c r="J55" i="19"/>
  <c r="E63" i="19"/>
  <c r="F62" i="19"/>
  <c r="G61" i="19"/>
  <c r="H60" i="19"/>
  <c r="I59" i="19"/>
  <c r="J58" i="19"/>
  <c r="E55" i="19"/>
  <c r="F54" i="19"/>
  <c r="G53" i="19"/>
  <c r="H52" i="19"/>
  <c r="I57" i="19"/>
  <c r="J62" i="19"/>
  <c r="H56" i="19"/>
  <c r="E62" i="19"/>
  <c r="F61" i="19"/>
  <c r="G60" i="19"/>
  <c r="H59" i="19"/>
  <c r="I58" i="19"/>
  <c r="J57" i="19"/>
  <c r="E54" i="19"/>
  <c r="F53" i="19"/>
  <c r="G52" i="19"/>
  <c r="E61" i="19"/>
  <c r="F52" i="19"/>
  <c r="E43" i="15"/>
  <c r="E42" i="15"/>
  <c r="E41" i="15"/>
  <c r="E40" i="15"/>
  <c r="E39" i="15"/>
  <c r="E38" i="15"/>
  <c r="E37" i="15"/>
  <c r="E36" i="15"/>
  <c r="E35" i="15"/>
  <c r="E34" i="15"/>
  <c r="E26" i="15"/>
  <c r="E20" i="15" s="1"/>
  <c r="E25" i="15"/>
  <c r="E24" i="15"/>
  <c r="E23" i="15"/>
  <c r="E22" i="15"/>
  <c r="E21" i="15"/>
  <c r="E19" i="15"/>
  <c r="E18" i="15"/>
  <c r="E17" i="15"/>
  <c r="E16" i="15"/>
  <c r="E13" i="15"/>
  <c r="J31" i="15"/>
  <c r="G31" i="15"/>
  <c r="O31" i="15"/>
  <c r="C202" i="7"/>
  <c r="D202" i="7"/>
  <c r="E202" i="7"/>
  <c r="F202" i="7"/>
  <c r="G202" i="7"/>
  <c r="H202" i="7"/>
  <c r="I202" i="7"/>
  <c r="J202" i="7"/>
  <c r="K202" i="7"/>
  <c r="L202" i="7"/>
  <c r="M202" i="7"/>
  <c r="C203" i="7"/>
  <c r="D203" i="7"/>
  <c r="E203" i="7"/>
  <c r="F203" i="7"/>
  <c r="G203" i="7"/>
  <c r="H203" i="7"/>
  <c r="I203" i="7"/>
  <c r="J203" i="7"/>
  <c r="K203" i="7"/>
  <c r="L203" i="7"/>
  <c r="M203" i="7"/>
  <c r="C204" i="7"/>
  <c r="D204" i="7"/>
  <c r="E204" i="7"/>
  <c r="F204" i="7"/>
  <c r="G204" i="7"/>
  <c r="H204" i="7"/>
  <c r="I204" i="7"/>
  <c r="J204" i="7"/>
  <c r="K204" i="7"/>
  <c r="L204" i="7"/>
  <c r="M204" i="7"/>
  <c r="C205" i="7"/>
  <c r="D205" i="7"/>
  <c r="E205" i="7"/>
  <c r="F205" i="7"/>
  <c r="G205" i="7"/>
  <c r="H205" i="7"/>
  <c r="I205" i="7"/>
  <c r="J205" i="7"/>
  <c r="K205" i="7"/>
  <c r="L205" i="7"/>
  <c r="M205" i="7"/>
  <c r="C206" i="7"/>
  <c r="D206" i="7"/>
  <c r="E206" i="7"/>
  <c r="F206" i="7"/>
  <c r="G206" i="7"/>
  <c r="H206" i="7"/>
  <c r="I206" i="7"/>
  <c r="J206" i="7"/>
  <c r="K206" i="7"/>
  <c r="L206" i="7"/>
  <c r="M206" i="7"/>
  <c r="C207" i="7"/>
  <c r="D207" i="7"/>
  <c r="E207" i="7"/>
  <c r="F207" i="7"/>
  <c r="G207" i="7"/>
  <c r="H207" i="7"/>
  <c r="I207" i="7"/>
  <c r="J207" i="7"/>
  <c r="K207" i="7"/>
  <c r="L207" i="7"/>
  <c r="M207" i="7"/>
  <c r="C208" i="7"/>
  <c r="D208" i="7"/>
  <c r="E208" i="7"/>
  <c r="F208" i="7"/>
  <c r="G208" i="7"/>
  <c r="H208" i="7"/>
  <c r="I208" i="7"/>
  <c r="J208" i="7"/>
  <c r="K208" i="7"/>
  <c r="L208" i="7"/>
  <c r="M208" i="7"/>
  <c r="C209" i="7"/>
  <c r="D209" i="7"/>
  <c r="E209" i="7"/>
  <c r="F209" i="7"/>
  <c r="G209" i="7"/>
  <c r="H209" i="7"/>
  <c r="I209" i="7"/>
  <c r="J209" i="7"/>
  <c r="K209" i="7"/>
  <c r="L209" i="7"/>
  <c r="M209" i="7"/>
  <c r="C210" i="7"/>
  <c r="D210" i="7"/>
  <c r="E210" i="7"/>
  <c r="F210" i="7"/>
  <c r="G210" i="7"/>
  <c r="H210" i="7"/>
  <c r="I210" i="7"/>
  <c r="J210" i="7"/>
  <c r="K210" i="7"/>
  <c r="L210" i="7"/>
  <c r="M210" i="7"/>
  <c r="C211" i="7"/>
  <c r="D211" i="7"/>
  <c r="E211" i="7"/>
  <c r="F211" i="7"/>
  <c r="G211" i="7"/>
  <c r="H211" i="7"/>
  <c r="I211" i="7"/>
  <c r="J211" i="7"/>
  <c r="K211" i="7"/>
  <c r="L211" i="7"/>
  <c r="M211" i="7"/>
  <c r="C212" i="7"/>
  <c r="D212" i="7"/>
  <c r="E212" i="7"/>
  <c r="F212" i="7"/>
  <c r="G212" i="7"/>
  <c r="H212" i="7"/>
  <c r="I212" i="7"/>
  <c r="J212" i="7"/>
  <c r="K212" i="7"/>
  <c r="L212" i="7"/>
  <c r="M212" i="7"/>
  <c r="C213" i="7"/>
  <c r="D213" i="7"/>
  <c r="E213" i="7"/>
  <c r="F213" i="7"/>
  <c r="G213" i="7"/>
  <c r="H213" i="7"/>
  <c r="I213" i="7"/>
  <c r="J213" i="7"/>
  <c r="K213" i="7"/>
  <c r="L213" i="7"/>
  <c r="M213" i="7"/>
  <c r="C214" i="7"/>
  <c r="D214" i="7"/>
  <c r="E214" i="7"/>
  <c r="F214" i="7"/>
  <c r="G214" i="7"/>
  <c r="H214" i="7"/>
  <c r="I214" i="7"/>
  <c r="J214" i="7"/>
  <c r="K214" i="7"/>
  <c r="L214" i="7"/>
  <c r="M214" i="7"/>
  <c r="C215" i="7"/>
  <c r="D215" i="7"/>
  <c r="E215" i="7"/>
  <c r="F215" i="7"/>
  <c r="G215" i="7"/>
  <c r="H215" i="7"/>
  <c r="I215" i="7"/>
  <c r="J215" i="7"/>
  <c r="K215" i="7"/>
  <c r="L215" i="7"/>
  <c r="M215" i="7"/>
  <c r="C216" i="7"/>
  <c r="D216" i="7"/>
  <c r="E216" i="7"/>
  <c r="F216" i="7"/>
  <c r="G216" i="7"/>
  <c r="H216" i="7"/>
  <c r="I216" i="7"/>
  <c r="J216" i="7"/>
  <c r="K216" i="7"/>
  <c r="L216" i="7"/>
  <c r="M216" i="7"/>
  <c r="C217" i="7"/>
  <c r="D217" i="7"/>
  <c r="E217" i="7"/>
  <c r="F217" i="7"/>
  <c r="G217" i="7"/>
  <c r="H217" i="7"/>
  <c r="I217" i="7"/>
  <c r="J217" i="7"/>
  <c r="K217" i="7"/>
  <c r="L217" i="7"/>
  <c r="M217" i="7"/>
  <c r="C218" i="7"/>
  <c r="D218" i="7"/>
  <c r="E218" i="7"/>
  <c r="F218" i="7"/>
  <c r="G218" i="7"/>
  <c r="H218" i="7"/>
  <c r="I218" i="7"/>
  <c r="J218" i="7"/>
  <c r="K218" i="7"/>
  <c r="L218" i="7"/>
  <c r="M218" i="7"/>
  <c r="C219" i="7"/>
  <c r="D219" i="7"/>
  <c r="F22" i="22" s="1"/>
  <c r="B54" i="19" s="1"/>
  <c r="E219" i="7"/>
  <c r="G22" i="22" s="1"/>
  <c r="B55" i="19" s="1"/>
  <c r="F219" i="7"/>
  <c r="G219" i="7"/>
  <c r="I22" i="22" s="1"/>
  <c r="B57" i="19" s="1"/>
  <c r="H219" i="7"/>
  <c r="I219" i="7"/>
  <c r="J219" i="7"/>
  <c r="K219" i="7"/>
  <c r="L219" i="7"/>
  <c r="N22" i="22" s="1"/>
  <c r="B62" i="19" s="1"/>
  <c r="M219" i="7"/>
  <c r="O22" i="22" s="1"/>
  <c r="B63" i="19" s="1"/>
  <c r="C220" i="7"/>
  <c r="D220" i="7"/>
  <c r="E220" i="7"/>
  <c r="F220" i="7"/>
  <c r="G220" i="7"/>
  <c r="H220" i="7"/>
  <c r="I220" i="7"/>
  <c r="J220" i="7"/>
  <c r="K220" i="7"/>
  <c r="L220" i="7"/>
  <c r="M220" i="7"/>
  <c r="C221" i="7"/>
  <c r="D221" i="7"/>
  <c r="E221" i="7"/>
  <c r="F221" i="7"/>
  <c r="G221" i="7"/>
  <c r="H221" i="7"/>
  <c r="I221" i="7"/>
  <c r="J221" i="7"/>
  <c r="K221" i="7"/>
  <c r="L221" i="7"/>
  <c r="M221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02" i="7"/>
  <c r="M22" i="22" l="1"/>
  <c r="B61" i="19" s="1"/>
  <c r="K22" i="22"/>
  <c r="B59" i="19" s="1"/>
  <c r="H22" i="22"/>
  <c r="B56" i="19" s="1"/>
  <c r="E22" i="22"/>
  <c r="B53" i="19" s="1"/>
  <c r="D22" i="22"/>
  <c r="D52" i="19" s="1"/>
  <c r="L22" i="22"/>
  <c r="B60" i="19" s="1"/>
  <c r="J22" i="22"/>
  <c r="B58" i="19" s="1"/>
  <c r="D63" i="19"/>
  <c r="D55" i="19"/>
  <c r="D54" i="19"/>
  <c r="D61" i="19"/>
  <c r="D57" i="19"/>
  <c r="D62" i="19"/>
  <c r="C56" i="19"/>
  <c r="C58" i="19"/>
  <c r="C53" i="19"/>
  <c r="C57" i="19"/>
  <c r="C54" i="19"/>
  <c r="C61" i="19"/>
  <c r="C63" i="19"/>
  <c r="C59" i="19"/>
  <c r="C60" i="19"/>
  <c r="C55" i="19"/>
  <c r="C62" i="19"/>
  <c r="C52" i="19"/>
  <c r="M31" i="15"/>
  <c r="K31" i="15"/>
  <c r="P31" i="15"/>
  <c r="L31" i="15"/>
  <c r="I31" i="15"/>
  <c r="H31" i="15"/>
  <c r="N31" i="15"/>
  <c r="F31" i="15"/>
  <c r="E31" i="15"/>
  <c r="D59" i="19" l="1"/>
  <c r="D56" i="19"/>
  <c r="D53" i="19"/>
  <c r="D60" i="19"/>
  <c r="B66" i="19"/>
  <c r="D58" i="19"/>
  <c r="C66" i="19"/>
  <c r="K52" i="19"/>
  <c r="C21" i="19"/>
  <c r="C67" i="19" s="1"/>
  <c r="C70" i="19"/>
  <c r="C71" i="19"/>
  <c r="C73" i="19"/>
  <c r="C75" i="19"/>
  <c r="C77" i="19" l="1"/>
  <c r="C69" i="19"/>
  <c r="C76" i="19"/>
  <c r="C72" i="19"/>
  <c r="C74" i="19"/>
  <c r="D21" i="19"/>
  <c r="C68" i="19"/>
  <c r="D75" i="19" l="1"/>
  <c r="D69" i="19"/>
  <c r="D77" i="19"/>
  <c r="D70" i="19"/>
  <c r="D73" i="19"/>
  <c r="D68" i="19"/>
  <c r="E21" i="19"/>
  <c r="D74" i="19"/>
  <c r="D71" i="19"/>
  <c r="D66" i="19"/>
  <c r="D72" i="19"/>
  <c r="D67" i="19"/>
  <c r="D76" i="19"/>
  <c r="E66" i="19" l="1"/>
  <c r="E76" i="19"/>
  <c r="F21" i="19"/>
  <c r="E68" i="19"/>
  <c r="E73" i="19"/>
  <c r="E75" i="19"/>
  <c r="E72" i="19"/>
  <c r="E67" i="19"/>
  <c r="E71" i="19"/>
  <c r="E70" i="19"/>
  <c r="E69" i="19"/>
  <c r="E77" i="19"/>
  <c r="E74" i="19"/>
  <c r="F70" i="19" l="1"/>
  <c r="F66" i="19"/>
  <c r="F77" i="19"/>
  <c r="G21" i="19"/>
  <c r="F76" i="19"/>
  <c r="F69" i="19"/>
  <c r="F68" i="19"/>
  <c r="F73" i="19"/>
  <c r="F75" i="19"/>
  <c r="F72" i="19"/>
  <c r="F67" i="19"/>
  <c r="F71" i="19"/>
  <c r="F74" i="19"/>
  <c r="G75" i="19" l="1"/>
  <c r="G72" i="19"/>
  <c r="G67" i="19"/>
  <c r="G71" i="19"/>
  <c r="G74" i="19"/>
  <c r="G68" i="19"/>
  <c r="G70" i="19"/>
  <c r="G66" i="19"/>
  <c r="G76" i="19"/>
  <c r="G77" i="19"/>
  <c r="H21" i="19"/>
  <c r="G69" i="19"/>
  <c r="G73" i="19"/>
  <c r="H69" i="19" l="1"/>
  <c r="H73" i="19"/>
  <c r="H76" i="19"/>
  <c r="H72" i="19"/>
  <c r="H68" i="19"/>
  <c r="H71" i="19"/>
  <c r="H75" i="19"/>
  <c r="H74" i="19"/>
  <c r="H67" i="19"/>
  <c r="H70" i="19"/>
  <c r="H66" i="19"/>
  <c r="H77" i="19"/>
  <c r="I21" i="19"/>
  <c r="I67" i="19" l="1"/>
  <c r="I74" i="19"/>
  <c r="I70" i="19"/>
  <c r="I66" i="19"/>
  <c r="I77" i="19"/>
  <c r="J21" i="19"/>
  <c r="I69" i="19"/>
  <c r="I73" i="19"/>
  <c r="I75" i="19"/>
  <c r="I76" i="19"/>
  <c r="I72" i="19"/>
  <c r="I68" i="19"/>
  <c r="I71" i="19"/>
  <c r="J66" i="19" l="1"/>
  <c r="B80" i="19" s="1"/>
  <c r="J77" i="19"/>
  <c r="J73" i="19"/>
  <c r="J69" i="19"/>
  <c r="J72" i="19"/>
  <c r="J76" i="19"/>
  <c r="J71" i="19"/>
  <c r="J75" i="19"/>
  <c r="J74" i="19"/>
  <c r="J68" i="19"/>
  <c r="J70" i="19"/>
  <c r="J67" i="19"/>
  <c r="K59" i="19" l="1"/>
  <c r="K24" i="22" s="1"/>
  <c r="K54" i="19"/>
  <c r="F24" i="22" s="1"/>
  <c r="K62" i="19"/>
  <c r="N24" i="22" s="1"/>
  <c r="K56" i="19"/>
  <c r="H24" i="22" s="1"/>
  <c r="K63" i="19"/>
  <c r="O24" i="22" s="1"/>
  <c r="K57" i="19"/>
  <c r="I24" i="22" s="1"/>
  <c r="K55" i="19"/>
  <c r="G24" i="22" s="1"/>
  <c r="K58" i="19"/>
  <c r="J24" i="22" s="1"/>
  <c r="D24" i="22"/>
  <c r="K53" i="19"/>
  <c r="E24" i="22" l="1"/>
  <c r="B69" i="19"/>
  <c r="B83" i="19" s="1"/>
  <c r="B67" i="19"/>
  <c r="B81" i="19" s="1"/>
  <c r="K60" i="19"/>
  <c r="L24" i="22" s="1"/>
  <c r="B74" i="19"/>
  <c r="B88" i="19" s="1"/>
  <c r="B71" i="19"/>
  <c r="B85" i="19" s="1"/>
  <c r="B76" i="19"/>
  <c r="B90" i="19" s="1"/>
  <c r="B68" i="19"/>
  <c r="B82" i="19" s="1"/>
  <c r="B77" i="19"/>
  <c r="B91" i="19" s="1"/>
  <c r="B75" i="19"/>
  <c r="B89" i="19" s="1"/>
  <c r="K61" i="19"/>
  <c r="M24" i="22" s="1"/>
  <c r="B70" i="19"/>
  <c r="B84" i="19" s="1"/>
  <c r="B73" i="19"/>
  <c r="B87" i="19" s="1"/>
  <c r="B72" i="19"/>
  <c r="B86" i="19" s="1"/>
  <c r="B94" i="19" l="1"/>
  <c r="B97" i="19" s="1"/>
  <c r="D25" i="22" s="1"/>
  <c r="E51" i="15" s="1"/>
  <c r="B92" i="19"/>
  <c r="J112" i="22" l="1"/>
  <c r="J113" i="22" s="1"/>
  <c r="K28" i="15" s="1"/>
  <c r="K48" i="15" s="1"/>
  <c r="K50" i="15" s="1"/>
  <c r="K47" i="15" s="1"/>
  <c r="D112" i="22"/>
  <c r="D113" i="22" s="1"/>
  <c r="E28" i="15" s="1"/>
  <c r="E48" i="15" s="1"/>
  <c r="E50" i="15" s="1"/>
  <c r="E47" i="15" s="1"/>
  <c r="B99" i="19"/>
  <c r="L112" i="22"/>
  <c r="L113" i="22" s="1"/>
  <c r="M28" i="15" s="1"/>
  <c r="M48" i="15" s="1"/>
  <c r="M50" i="15" s="1"/>
  <c r="M47" i="15" s="1"/>
  <c r="E112" i="22"/>
  <c r="E113" i="22" s="1"/>
  <c r="F28" i="15" s="1"/>
  <c r="F48" i="15" s="1"/>
  <c r="F50" i="15" s="1"/>
  <c r="F47" i="15" s="1"/>
  <c r="O112" i="22"/>
  <c r="O113" i="22" s="1"/>
  <c r="P28" i="15" s="1"/>
  <c r="P48" i="15" s="1"/>
  <c r="P50" i="15" s="1"/>
  <c r="P47" i="15" s="1"/>
  <c r="H112" i="22"/>
  <c r="H113" i="22" s="1"/>
  <c r="I28" i="15" s="1"/>
  <c r="I48" i="15" s="1"/>
  <c r="I50" i="15" s="1"/>
  <c r="I47" i="15" s="1"/>
  <c r="F112" i="22"/>
  <c r="F113" i="22" s="1"/>
  <c r="G28" i="15" s="1"/>
  <c r="G48" i="15" s="1"/>
  <c r="G50" i="15" s="1"/>
  <c r="G47" i="15" s="1"/>
  <c r="G112" i="22"/>
  <c r="G113" i="22" s="1"/>
  <c r="H28" i="15" s="1"/>
  <c r="H48" i="15" s="1"/>
  <c r="H50" i="15" s="1"/>
  <c r="H47" i="15" s="1"/>
  <c r="M112" i="22"/>
  <c r="M113" i="22" s="1"/>
  <c r="N28" i="15" s="1"/>
  <c r="N48" i="15" s="1"/>
  <c r="N50" i="15" s="1"/>
  <c r="N47" i="15" s="1"/>
  <c r="K112" i="22"/>
  <c r="K113" i="22" s="1"/>
  <c r="L28" i="15" s="1"/>
  <c r="L48" i="15" s="1"/>
  <c r="L50" i="15" s="1"/>
  <c r="L47" i="15" s="1"/>
  <c r="I112" i="22"/>
  <c r="I113" i="22" s="1"/>
  <c r="J28" i="15" s="1"/>
  <c r="J48" i="15" s="1"/>
  <c r="J50" i="15" s="1"/>
  <c r="J47" i="15" s="1"/>
  <c r="N112" i="22"/>
  <c r="N113" i="22" s="1"/>
  <c r="O28" i="15" s="1"/>
  <c r="O48" i="15" s="1"/>
  <c r="O50" i="15" s="1"/>
  <c r="O47" i="15" s="1"/>
</calcChain>
</file>

<file path=xl/sharedStrings.xml><?xml version="1.0" encoding="utf-8"?>
<sst xmlns="http://schemas.openxmlformats.org/spreadsheetml/2006/main" count="585" uniqueCount="166">
  <si>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</si>
  <si>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</si>
  <si>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</si>
  <si>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</si>
  <si>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</si>
  <si>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</si>
  <si>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</si>
  <si>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</si>
  <si>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</si>
  <si>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</si>
  <si>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</si>
  <si>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</si>
  <si>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</si>
  <si>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</si>
  <si>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</si>
  <si>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</si>
  <si>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</si>
  <si>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</si>
  <si>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</si>
  <si>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</si>
  <si>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</si>
  <si>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</si>
  <si>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</si>
  <si>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</si>
  <si>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</si>
  <si>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</si>
  <si>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</si>
  <si>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</si>
  <si>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</si>
  <si>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</si>
  <si>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</si>
  <si>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</si>
  <si>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</si>
  <si>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</si>
  <si>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</si>
  <si>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合計</t>
    <rPh sb="0" eb="2">
      <t>ゴウケイ</t>
    </rPh>
    <phoneticPr fontId="2"/>
  </si>
  <si>
    <t>安定電源</t>
    <rPh sb="0" eb="2">
      <t>アンテイ</t>
    </rPh>
    <rPh sb="2" eb="4">
      <t>デンゲン</t>
    </rPh>
    <phoneticPr fontId="2"/>
  </si>
  <si>
    <t>各月の管理容量</t>
    <rPh sb="0" eb="2">
      <t>カクツキ</t>
    </rPh>
    <rPh sb="3" eb="5">
      <t>カンリ</t>
    </rPh>
    <rPh sb="5" eb="7">
      <t>ヨウリョウ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</si>
  <si>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</si>
  <si>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</si>
  <si>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</si>
  <si>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</si>
  <si>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</si>
  <si>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</si>
  <si>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</si>
  <si>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</si>
  <si>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</si>
  <si>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選択エリア</t>
    <rPh sb="0" eb="2">
      <t>センタク</t>
    </rPh>
    <phoneticPr fontId="2"/>
  </si>
  <si>
    <t>(参考)調整係数(%)</t>
    <rPh sb="1" eb="3">
      <t>サンコウ</t>
    </rPh>
    <rPh sb="4" eb="6">
      <t>チョウセイ</t>
    </rPh>
    <rPh sb="6" eb="8">
      <t>ケイスウ</t>
    </rPh>
    <phoneticPr fontId="2"/>
  </si>
  <si>
    <t>kWh</t>
    <phoneticPr fontId="2"/>
  </si>
  <si>
    <t>h</t>
    <phoneticPr fontId="2"/>
  </si>
  <si>
    <t>%</t>
    <phoneticPr fontId="2"/>
  </si>
  <si>
    <t>：手入力(他ファイルよりマクロ貼り付け可能)</t>
    <rPh sb="1" eb="2">
      <t>テ</t>
    </rPh>
    <rPh sb="2" eb="4">
      <t>ニュウリョク</t>
    </rPh>
    <rPh sb="5" eb="6">
      <t>ホカ</t>
    </rPh>
    <rPh sb="15" eb="16">
      <t>ハ</t>
    </rPh>
    <rPh sb="17" eb="18">
      <t>ツ</t>
    </rPh>
    <rPh sb="19" eb="21">
      <t>カノウ</t>
    </rPh>
    <phoneticPr fontId="2"/>
  </si>
  <si>
    <t>③必要予備率(再エネ除き後)</t>
    <rPh sb="1" eb="3">
      <t>ヒツヨウ</t>
    </rPh>
    <rPh sb="3" eb="5">
      <t>ヨビ</t>
    </rPh>
    <rPh sb="5" eb="6">
      <t>リツ</t>
    </rPh>
    <rPh sb="7" eb="8">
      <t>サイ</t>
    </rPh>
    <rPh sb="10" eb="11">
      <t>ノゾ</t>
    </rPh>
    <rPh sb="12" eb="13">
      <t>ゴ</t>
    </rPh>
    <phoneticPr fontId="2"/>
  </si>
  <si>
    <t>④持続的予備率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</si>
  <si>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⑥必要供給力(再エネ除き)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</si>
  <si>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⑦揚水供給力</t>
    <rPh sb="1" eb="2">
      <t>ヨウ</t>
    </rPh>
    <rPh sb="2" eb="3">
      <t>スイ</t>
    </rPh>
    <rPh sb="3" eb="6">
      <t>キョウキュウリョク</t>
    </rPh>
    <phoneticPr fontId="2"/>
  </si>
  <si>
    <t>⑧最小期待量からの増分除き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</si>
  <si>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⑨停止可能量</t>
    <rPh sb="1" eb="3">
      <t>テイシ</t>
    </rPh>
    <rPh sb="3" eb="6">
      <t>カノウリョウ</t>
    </rPh>
    <phoneticPr fontId="2"/>
  </si>
  <si>
    <t>⑩カウント可能な設備量</t>
    <rPh sb="5" eb="7">
      <t>カノウ</t>
    </rPh>
    <rPh sb="8" eb="10">
      <t>セツビ</t>
    </rPh>
    <rPh sb="10" eb="11">
      <t>リョウ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</si>
  <si>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</si>
  <si>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年度更新時に数値をアップデートする必要があるのは、以下の2シート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</si>
  <si>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　　</t>
    <phoneticPr fontId="2"/>
  </si>
  <si>
    <t>計算用(期待容量)</t>
  </si>
  <si>
    <t>調整係数一覧</t>
  </si>
  <si>
    <r>
      <t>また、以下のシートの注釈を修正する必要があるので注意(現状、変更すべき箇所は</t>
    </r>
    <r>
      <rPr>
        <b/>
        <sz val="11"/>
        <color rgb="FFFF0000"/>
        <rFont val="Meiryo UI"/>
        <family val="3"/>
        <charset val="128"/>
      </rPr>
      <t>朱太字</t>
    </r>
    <r>
      <rPr>
        <sz val="11"/>
        <color theme="1"/>
        <rFont val="Meiryo UI"/>
        <family val="3"/>
        <charset val="128"/>
      </rPr>
      <t>としている)</t>
    </r>
    <rPh sb="3" eb="5">
      <t>イカ</t>
    </rPh>
    <rPh sb="10" eb="12">
      <t>チュウシャク</t>
    </rPh>
    <rPh sb="13" eb="15">
      <t>シュウセイ</t>
    </rPh>
    <rPh sb="17" eb="19">
      <t>ヒツヨウ</t>
    </rPh>
    <rPh sb="24" eb="26">
      <t>チュウイ</t>
    </rPh>
    <rPh sb="27" eb="29">
      <t>ゲンジョウ</t>
    </rPh>
    <rPh sb="30" eb="32">
      <t>ヘンコウ</t>
    </rPh>
    <rPh sb="35" eb="37">
      <t>カショ</t>
    </rPh>
    <rPh sb="38" eb="39">
      <t>シュ</t>
    </rPh>
    <rPh sb="39" eb="41">
      <t>フトジ</t>
    </rPh>
    <phoneticPr fontId="2"/>
  </si>
  <si>
    <t>記載例</t>
    <rPh sb="0" eb="2">
      <t>キサイ</t>
    </rPh>
    <rPh sb="2" eb="3">
      <t>レイ</t>
    </rPh>
    <phoneticPr fontId="2"/>
  </si>
  <si>
    <t>入力</t>
    <rPh sb="0" eb="2">
      <t>ニュウリョク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</si>
  <si>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</si>
  <si>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</si>
  <si>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</si>
  <si>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</si>
  <si>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</si>
  <si>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</si>
  <si>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</si>
  <si>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</si>
  <si>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</si>
  <si>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</si>
  <si>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</si>
  <si>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</si>
  <si>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</si>
  <si>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</si>
  <si>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</si>
  <si>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</si>
  <si>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</si>
  <si>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</si>
  <si>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</si>
  <si>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</si>
  <si>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</si>
  <si>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</si>
  <si>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</si>
  <si>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</si>
  <si>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</si>
  <si>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</si>
  <si>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</si>
  <si>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</si>
  <si>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</si>
  <si>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</si>
  <si>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</si>
  <si>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</si>
  <si>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</si>
  <si>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</si>
  <si>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</si>
  <si>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</si>
  <si>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</si>
  <si>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</si>
  <si>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</si>
  <si>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</si>
  <si>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</si>
  <si>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電源等差替への申込</t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</si>
  <si>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</si>
  <si>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</si>
  <si>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</si>
  <si>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</si>
  <si>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</si>
  <si>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</si>
  <si>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</si>
  <si>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</si>
  <si>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</si>
  <si>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</si>
  <si>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</si>
  <si>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</si>
  <si>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</si>
  <si>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</si>
  <si>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</si>
  <si>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</si>
  <si>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</si>
  <si>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</si>
  <si>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</si>
  <si>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</si>
  <si>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</si>
  <si>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差替期間</t>
    <rPh sb="0" eb="2">
      <t>サシカ</t>
    </rPh>
    <rPh sb="2" eb="4">
      <t>キカン</t>
    </rPh>
    <phoneticPr fontId="2"/>
  </si>
  <si>
    <t>各月の調整係数</t>
    <phoneticPr fontId="2"/>
  </si>
  <si>
    <t>：手入力欄(差替情報)(他ファイルよりマクロ貼り付け可能)</t>
    <rPh sb="1" eb="2">
      <t>テ</t>
    </rPh>
    <rPh sb="12" eb="13">
      <t>ホカ</t>
    </rPh>
    <rPh sb="22" eb="23">
      <t>ハ</t>
    </rPh>
    <rPh sb="24" eb="25">
      <t>ツ</t>
    </rPh>
    <rPh sb="26" eb="28">
      <t>カノウ</t>
    </rPh>
    <phoneticPr fontId="2"/>
  </si>
  <si>
    <t>差替元電源等</t>
    <rPh sb="2" eb="3">
      <t>モト</t>
    </rPh>
    <phoneticPr fontId="2"/>
  </si>
  <si>
    <t>差替要件</t>
    <rPh sb="0" eb="2">
      <t>サシカ</t>
    </rPh>
    <rPh sb="2" eb="4">
      <t>ヨウケン</t>
    </rPh>
    <phoneticPr fontId="2"/>
  </si>
  <si>
    <t>【差替元電源の差替可能容量】</t>
    <rPh sb="1" eb="3">
      <t>サシカ</t>
    </rPh>
    <rPh sb="3" eb="4">
      <t>モト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</si>
  <si>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【差替元として差替契約した差替容量】</t>
    <rPh sb="1" eb="3">
      <t>サシカ</t>
    </rPh>
    <rPh sb="3" eb="4">
      <t>モト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</si>
  <si>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差替先事業者名</t>
    <rPh sb="0" eb="1">
      <t>サ</t>
    </rPh>
    <rPh sb="1" eb="2">
      <t>タイ</t>
    </rPh>
    <rPh sb="2" eb="3">
      <t>サキ</t>
    </rPh>
    <rPh sb="3" eb="6">
      <t>ジギョウシャ</t>
    </rPh>
    <rPh sb="6" eb="7">
      <t>メイ</t>
    </rPh>
    <phoneticPr fontId="2"/>
  </si>
  <si>
    <t>差替先電源等の名称</t>
    <rPh sb="0" eb="2">
      <t>サシカ</t>
    </rPh>
    <rPh sb="2" eb="3">
      <t>サキ</t>
    </rPh>
    <rPh sb="3" eb="5">
      <t>デンゲン</t>
    </rPh>
    <rPh sb="5" eb="6">
      <t>トウ</t>
    </rPh>
    <rPh sb="7" eb="9">
      <t>メイショウ</t>
    </rPh>
    <phoneticPr fontId="2"/>
  </si>
  <si>
    <t>【今回の差替契約で差替元電源等として差替える場合の差替容量】</t>
    <rPh sb="11" eb="12">
      <t>モト</t>
    </rPh>
    <phoneticPr fontId="2"/>
  </si>
  <si>
    <t>入力箇所</t>
    <rPh sb="0" eb="2">
      <t>ニュウリョク</t>
    </rPh>
    <rPh sb="2" eb="4">
      <t>カショ</t>
    </rPh>
    <phoneticPr fontId="2"/>
  </si>
  <si>
    <t>kW</t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</si>
  <si>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</si>
  <si>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差替先エリア名</t>
    <rPh sb="0" eb="2">
      <t>サシカ</t>
    </rPh>
    <rPh sb="2" eb="3">
      <t>サキ</t>
    </rPh>
    <rPh sb="6" eb="7">
      <t>メイ</t>
    </rPh>
    <phoneticPr fontId="2"/>
  </si>
  <si>
    <t>差替済容量
（各月）</t>
    <rPh sb="0" eb="2">
      <t>サシカ</t>
    </rPh>
    <rPh sb="2" eb="3">
      <t>スミ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</si>
  <si>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</si>
  <si>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1">
      <t>サ</t>
    </rPh>
    <rPh sb="1" eb="2">
      <t>タイ</t>
    </rPh>
    <rPh sb="2" eb="4">
      <t>ヨウリョウ</t>
    </rPh>
    <rPh sb="6" eb="8">
      <t>カクツキ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</si>
  <si>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</si>
  <si>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</si>
  <si>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</si>
  <si>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差替容量
（年間）</t>
    <rPh sb="0" eb="2">
      <t>サシカ</t>
    </rPh>
    <rPh sb="2" eb="4">
      <t>ヨウリョウ</t>
    </rPh>
    <rPh sb="6" eb="8">
      <t>ネンカン</t>
    </rPh>
    <phoneticPr fontId="2"/>
  </si>
  <si>
    <t>四捨五入</t>
    <rPh sb="0" eb="4">
      <t>シシャゴニュウ</t>
    </rPh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</si>
  <si>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</si>
  <si>
    <t>⑤再エネ各月kW</t>
    <rPh sb="1" eb="2">
      <t>サイ</t>
    </rPh>
    <rPh sb="4" eb="6">
      <t>カクツキ</t>
    </rPh>
    <phoneticPr fontId="2"/>
  </si>
  <si>
    <t>＜対象：水力（純揚水）、蓄電池＞</t>
    <rPh sb="1" eb="3">
      <t>タイショウ</t>
    </rPh>
    <rPh sb="4" eb="6">
      <t>スイリョク</t>
    </rPh>
    <rPh sb="7" eb="8">
      <t>ジュン</t>
    </rPh>
    <rPh sb="8" eb="9">
      <t>ヨウ</t>
    </rPh>
    <rPh sb="9" eb="10">
      <t>スイ</t>
    </rPh>
    <rPh sb="12" eb="15">
      <t>チクデンチ</t>
    </rPh>
    <phoneticPr fontId="2"/>
  </si>
  <si>
    <t>各月</t>
    <rPh sb="0" eb="2">
      <t>カクツキ</t>
    </rPh>
    <phoneticPr fontId="2"/>
  </si>
  <si>
    <t>各月の上池容量または蓄電池容量</t>
    <rPh sb="10" eb="13">
      <t>チクデンチ</t>
    </rPh>
    <rPh sb="13" eb="15">
      <t>ヨウリョウ</t>
    </rPh>
    <phoneticPr fontId="2"/>
  </si>
  <si>
    <t>各月の発電可能電力</t>
    <rPh sb="0" eb="2">
      <t>カクツキ</t>
    </rPh>
    <rPh sb="3" eb="9">
      <t>ハツデンカノウデンリョク</t>
    </rPh>
    <phoneticPr fontId="2"/>
  </si>
  <si>
    <t>ー</t>
  </si>
  <si>
    <t>各月の発電可能時間</t>
    <rPh sb="0" eb="2">
      <t>カクツキ</t>
    </rPh>
    <rPh sb="3" eb="5">
      <t>ハツデン</t>
    </rPh>
    <rPh sb="5" eb="7">
      <t>カノウ</t>
    </rPh>
    <rPh sb="7" eb="9">
      <t>ジカン</t>
    </rPh>
    <phoneticPr fontId="2"/>
  </si>
  <si>
    <t>差替容量等算定諸元一覧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phoneticPr fontId="2"/>
  </si>
  <si>
    <t>長期脱炭素電源　差替元入力用（応札年度：2024年度）</t>
    <rPh sb="0" eb="7">
      <t>チョウキダツタンソデンゲン</t>
    </rPh>
    <rPh sb="10" eb="11">
      <t>モト</t>
    </rPh>
    <rPh sb="15" eb="17">
      <t>オウサツ</t>
    </rPh>
    <phoneticPr fontId="2"/>
  </si>
  <si>
    <t>長期脱炭素電源　差替元入力用（応札年度：2024年度）</t>
    <phoneticPr fontId="2"/>
  </si>
  <si>
    <t>長期脱炭素電源　差替元用（対象実需給年度：2024年度）</t>
    <rPh sb="0" eb="7">
      <t>チョウキダツタンソデンゲン</t>
    </rPh>
    <rPh sb="8" eb="9">
      <t>サ</t>
    </rPh>
    <rPh sb="9" eb="10">
      <t>カ</t>
    </rPh>
    <rPh sb="10" eb="11">
      <t>モト</t>
    </rPh>
    <rPh sb="11" eb="12">
      <t>ヨウ</t>
    </rPh>
    <rPh sb="13" eb="15">
      <t>タイショウ</t>
    </rPh>
    <rPh sb="15" eb="16">
      <t>ジツ</t>
    </rPh>
    <rPh sb="16" eb="18">
      <t>ジュキュウ</t>
    </rPh>
    <rPh sb="18" eb="20">
      <t>ネンド</t>
    </rPh>
    <rPh sb="25" eb="27">
      <t>ネンド</t>
    </rPh>
    <phoneticPr fontId="2"/>
  </si>
  <si>
    <t>本オークションに参加可能な
設備容量(送電端)</t>
    <rPh sb="0" eb="1">
      <t>ホン</t>
    </rPh>
    <rPh sb="8" eb="12">
      <t>サンカカノウ</t>
    </rPh>
    <rPh sb="14" eb="18">
      <t>セツビヨウリョウ</t>
    </rPh>
    <rPh sb="19" eb="21">
      <t>ソウデン</t>
    </rPh>
    <rPh sb="21" eb="22">
      <t>ハシ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</si>
</sst>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0&quot;h&quot;"/>
    <numFmt numFmtId="182" formatCode="#,##0.00000_ "/>
    <numFmt numFmtId="183" formatCode="0&quot;月&quot;"/>
    <numFmt numFmtId="184" formatCode="#,##0.000_ "/>
    <numFmt numFmtId="185" formatCode="#,##0_ ;[Red]\-#,##0\ 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 applyFill="1" applyBorder="1"/>
    <xf numFmtId="176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5" fillId="3" borderId="0" xfId="0" applyNumberFormat="1" applyFont="1" applyFill="1"/>
    <xf numFmtId="180" fontId="1" fillId="0" borderId="5" xfId="0" applyNumberFormat="1" applyFont="1" applyBorder="1"/>
    <xf numFmtId="177" fontId="1" fillId="0" borderId="0" xfId="0" applyNumberFormat="1" applyFont="1"/>
    <xf numFmtId="176" fontId="1" fillId="0" borderId="6" xfId="0" applyNumberFormat="1" applyFont="1" applyBorder="1" applyAlignment="1">
      <alignment shrinkToFit="1"/>
    </xf>
    <xf numFmtId="182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center" vertical="center"/>
    </xf>
    <xf numFmtId="183" fontId="1" fillId="2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3" fontId="1" fillId="0" borderId="8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/>
    </xf>
    <xf numFmtId="178" fontId="6" fillId="0" borderId="9" xfId="0" applyNumberFormat="1" applyFont="1" applyFill="1" applyBorder="1"/>
    <xf numFmtId="184" fontId="1" fillId="0" borderId="5" xfId="0" applyNumberFormat="1" applyFont="1" applyBorder="1"/>
    <xf numFmtId="0" fontId="9" fillId="0" borderId="0" xfId="0" applyFont="1"/>
    <xf numFmtId="0" fontId="1" fillId="0" borderId="0" xfId="0" applyFont="1" applyProtection="1"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178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0" fontId="7" fillId="7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181" fontId="10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  <xf numFmtId="176" fontId="10" fillId="0" borderId="1" xfId="0" applyNumberFormat="1" applyFont="1" applyFill="1" applyBorder="1" applyAlignment="1" applyProtection="1">
      <alignment horizontal="center" vertical="center"/>
      <protection hidden="1"/>
    </xf>
    <xf numFmtId="178" fontId="1" fillId="7" borderId="27" xfId="0" applyNumberFormat="1" applyFont="1" applyFill="1" applyBorder="1"/>
    <xf numFmtId="176" fontId="5" fillId="3" borderId="5" xfId="0" applyNumberFormat="1" applyFont="1" applyFill="1" applyBorder="1" applyAlignment="1">
      <alignment horizontal="center" vertical="center"/>
    </xf>
    <xf numFmtId="177" fontId="5" fillId="3" borderId="5" xfId="0" applyNumberFormat="1" applyFont="1" applyFill="1" applyBorder="1"/>
    <xf numFmtId="178" fontId="6" fillId="7" borderId="28" xfId="0" applyNumberFormat="1" applyFont="1" applyFill="1" applyBorder="1"/>
    <xf numFmtId="178" fontId="1" fillId="7" borderId="28" xfId="0" applyNumberFormat="1" applyFont="1" applyFill="1" applyBorder="1"/>
    <xf numFmtId="178" fontId="5" fillId="3" borderId="12" xfId="0" applyNumberFormat="1" applyFont="1" applyFill="1" applyBorder="1" applyAlignment="1">
      <alignment horizontal="center" vertical="center"/>
    </xf>
    <xf numFmtId="178" fontId="5" fillId="3" borderId="7" xfId="0" applyNumberFormat="1" applyFont="1" applyFill="1" applyBorder="1" applyAlignment="1">
      <alignment horizontal="center" vertical="center"/>
    </xf>
    <xf numFmtId="178" fontId="5" fillId="3" borderId="13" xfId="0" applyNumberFormat="1" applyFont="1" applyFill="1" applyBorder="1" applyAlignment="1">
      <alignment horizontal="center" vertical="center"/>
    </xf>
    <xf numFmtId="178" fontId="5" fillId="3" borderId="14" xfId="0" applyNumberFormat="1" applyFont="1" applyFill="1" applyBorder="1" applyAlignment="1">
      <alignment horizontal="center" vertical="center"/>
    </xf>
    <xf numFmtId="178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85" fontId="1" fillId="0" borderId="1" xfId="0" applyNumberFormat="1" applyFont="1" applyFill="1" applyBorder="1" applyAlignment="1" applyProtection="1">
      <alignment horizontal="center" vertical="center"/>
      <protection hidden="1"/>
    </xf>
    <xf numFmtId="178" fontId="6" fillId="3" borderId="9" xfId="0" applyNumberFormat="1" applyFont="1" applyFill="1" applyBorder="1" applyAlignment="1">
      <alignment horizontal="center" vertical="center"/>
    </xf>
    <xf numFmtId="178" fontId="6" fillId="3" borderId="10" xfId="0" applyNumberFormat="1" applyFont="1" applyFill="1" applyBorder="1" applyAlignment="1">
      <alignment horizontal="center" vertical="center"/>
    </xf>
    <xf numFmtId="178" fontId="6" fillId="3" borderId="11" xfId="0" applyNumberFormat="1" applyFont="1" applyFill="1" applyBorder="1" applyAlignment="1">
      <alignment horizontal="center" vertical="center"/>
    </xf>
    <xf numFmtId="178" fontId="6" fillId="3" borderId="12" xfId="0" applyNumberFormat="1" applyFont="1" applyFill="1" applyBorder="1" applyAlignment="1">
      <alignment horizontal="center" vertical="center"/>
    </xf>
    <xf numFmtId="178" fontId="6" fillId="3" borderId="7" xfId="0" applyNumberFormat="1" applyFont="1" applyFill="1" applyBorder="1" applyAlignment="1">
      <alignment horizontal="center" vertical="center"/>
    </xf>
    <xf numFmtId="178" fontId="6" fillId="3" borderId="13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185" fontId="10" fillId="0" borderId="2" xfId="0" applyNumberFormat="1" applyFont="1" applyFill="1" applyBorder="1" applyAlignment="1" applyProtection="1">
      <alignment horizontal="center" vertical="center"/>
      <protection locked="0" hidden="1"/>
    </xf>
    <xf numFmtId="185" fontId="10" fillId="0" borderId="4" xfId="0" applyNumberFormat="1" applyFont="1" applyFill="1" applyBorder="1" applyAlignment="1" applyProtection="1">
      <alignment horizontal="center" vertical="center"/>
      <protection locked="0" hidden="1"/>
    </xf>
    <xf numFmtId="185" fontId="10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85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3" xfId="0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10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0" fontId="1" fillId="5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 wrapText="1"/>
      <protection hidden="1"/>
    </xf>
    <xf numFmtId="0" fontId="1" fillId="7" borderId="18" xfId="0" applyFont="1" applyFill="1" applyBorder="1" applyAlignment="1" applyProtection="1">
      <alignment horizontal="center" vertical="center"/>
      <protection hidden="1"/>
    </xf>
    <xf numFmtId="0" fontId="1" fillId="7" borderId="19" xfId="0" applyFont="1" applyFill="1" applyBorder="1" applyAlignment="1" applyProtection="1">
      <alignment horizontal="center" vertical="center"/>
      <protection hidden="1"/>
    </xf>
    <xf numFmtId="0" fontId="1" fillId="7" borderId="20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 wrapText="1"/>
      <protection hidden="1"/>
    </xf>
    <xf numFmtId="0" fontId="7" fillId="6" borderId="17" xfId="0" applyFont="1" applyFill="1" applyBorder="1" applyAlignment="1" applyProtection="1">
      <alignment horizontal="left" vertical="center" wrapText="1"/>
      <protection hidden="1"/>
    </xf>
    <xf numFmtId="49" fontId="1" fillId="5" borderId="17" xfId="0" applyNumberFormat="1" applyFont="1" applyFill="1" applyBorder="1" applyAlignment="1" applyProtection="1">
      <alignment horizontal="center" vertical="center"/>
      <protection hidden="1"/>
    </xf>
    <xf numFmtId="0" fontId="1" fillId="6" borderId="18" xfId="0" applyFont="1" applyFill="1" applyBorder="1" applyAlignment="1" applyProtection="1">
      <alignment horizontal="center" vertical="center"/>
      <protection hidden="1"/>
    </xf>
    <xf numFmtId="0" fontId="1" fillId="6" borderId="19" xfId="0" applyFont="1" applyFill="1" applyBorder="1" applyAlignment="1" applyProtection="1">
      <alignment horizontal="center" vertical="center"/>
      <protection hidden="1"/>
    </xf>
    <xf numFmtId="0" fontId="1" fillId="6" borderId="20" xfId="0" applyFont="1" applyFill="1" applyBorder="1" applyAlignment="1" applyProtection="1">
      <alignment horizontal="center" vertical="center"/>
      <protection hidden="1"/>
    </xf>
    <xf numFmtId="185" fontId="10" fillId="5" borderId="17" xfId="0" applyNumberFormat="1" applyFont="1" applyFill="1" applyBorder="1" applyAlignment="1" applyProtection="1">
      <alignment horizontal="center" vertical="center"/>
      <protection hidden="1"/>
    </xf>
    <xf numFmtId="185" fontId="10" fillId="2" borderId="17" xfId="0" applyNumberFormat="1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212687</xdr:colOff>
      <xdr:row>7</xdr:row>
      <xdr:rowOff>93458</xdr:rowOff>
    </xdr:from>
    <xdr:to>
      <xdr:col>21</xdr:col>
      <xdr:colOff>349287</xdr:colOff>
      <xdr:row>13</xdr:row>
      <xdr:rowOff>97042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090922" y="1628664"/>
          <a:ext cx="3162189" cy="1561202"/>
        </a:xfrm>
        <a:prstGeom prst="wedgeRoundRectCallout">
          <a:avLst>
            <a:gd name="adj1" fmla="val -59722"/>
            <a:gd name="adj2" fmla="val 36154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提出済みの期待容量等算定諸元一覧の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・本オークションに参加可能な設備容量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送電端</a:t>
          </a:r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・各月の発電可能電力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・各月の管理容量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・各月の発電可能時間（応札容量算定用）を入力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161924</xdr:colOff>
      <xdr:row>25</xdr:row>
      <xdr:rowOff>139848</xdr:rowOff>
    </xdr:from>
    <xdr:to>
      <xdr:col>23</xdr:col>
      <xdr:colOff>48409</xdr:colOff>
      <xdr:row>27</xdr:row>
      <xdr:rowOff>33618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040159" y="5686760"/>
          <a:ext cx="4122309" cy="342005"/>
        </a:xfrm>
        <a:prstGeom prst="wedgeRoundRectCallout">
          <a:avLst>
            <a:gd name="adj1" fmla="val -56299"/>
            <a:gd name="adj2" fmla="val 49101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過去に電源等差替を実施している場合は、差替内容を差替契約ごとに記載してください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165557</xdr:colOff>
      <xdr:row>103</xdr:row>
      <xdr:rowOff>84205</xdr:rowOff>
    </xdr:from>
    <xdr:to>
      <xdr:col>21</xdr:col>
      <xdr:colOff>365984</xdr:colOff>
      <xdr:row>105</xdr:row>
      <xdr:rowOff>28126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043792" y="21207293"/>
          <a:ext cx="3226016" cy="392157"/>
        </a:xfrm>
        <a:prstGeom prst="wedgeRoundRectCallout">
          <a:avLst>
            <a:gd name="adj1" fmla="val -57567"/>
            <a:gd name="adj2" fmla="val 57518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今回の差替契約で差し替える内容について記載してください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205180</xdr:colOff>
      <xdr:row>109</xdr:row>
      <xdr:rowOff>7955</xdr:rowOff>
    </xdr:from>
    <xdr:to>
      <xdr:col>22</xdr:col>
      <xdr:colOff>360494</xdr:colOff>
      <xdr:row>113</xdr:row>
      <xdr:rowOff>99171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083415" y="22475749"/>
          <a:ext cx="3786020" cy="808393"/>
        </a:xfrm>
        <a:prstGeom prst="wedgeRoundRectCallout">
          <a:avLst>
            <a:gd name="adj1" fmla="val -73219"/>
            <a:gd name="adj2" fmla="val 53410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今回の差替契約で差し替える差替容量（年間）を整数値で入力してください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</xdr:txBody>
    </xdr:sp>
    <xdr:clientData/>
  </xdr:twoCellAnchor>
  <xdr:twoCellAnchor>
    <xdr:from>
      <xdr:col>16</xdr:col>
      <xdr:colOff>263145</xdr:colOff>
      <xdr:row>105</xdr:row>
      <xdr:rowOff>139961</xdr:rowOff>
    </xdr:from>
    <xdr:to>
      <xdr:col>19</xdr:col>
      <xdr:colOff>535977</xdr:colOff>
      <xdr:row>108</xdr:row>
      <xdr:rowOff>65332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366E1055-8C28-4663-8FD0-E0560B9935D3}"/>
            </a:ext>
          </a:extLst>
        </xdr:cNvPr>
        <xdr:cNvSpPr/>
      </xdr:nvSpPr>
      <xdr:spPr>
        <a:xfrm>
          <a:off x="12141380" y="21711285"/>
          <a:ext cx="2088185" cy="597723"/>
        </a:xfrm>
        <a:prstGeom prst="wedgeRoundRectCallout">
          <a:avLst>
            <a:gd name="adj1" fmla="val -94749"/>
            <a:gd name="adj2" fmla="val -106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2027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98611</xdr:colOff>
      <xdr:row>1</xdr:row>
      <xdr:rowOff>89647</xdr:rowOff>
    </xdr:from>
    <xdr:to>
      <xdr:col>2</xdr:col>
      <xdr:colOff>0</xdr:colOff>
      <xdr:row>6</xdr:row>
      <xdr:rowOff>98611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98611" y="295835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104774</xdr:colOff>
      <xdr:row>18</xdr:row>
      <xdr:rowOff>4626</xdr:rowOff>
    </xdr:from>
    <xdr:ext cx="4105751" cy="85446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39D6D57-C3F0-43E5-A074-79E93B986593}"/>
            </a:ext>
          </a:extLst>
        </xdr:cNvPr>
        <xdr:cNvSpPr txBox="1"/>
      </xdr:nvSpPr>
      <xdr:spPr>
        <a:xfrm>
          <a:off x="8129587" y="3433626"/>
          <a:ext cx="4105751" cy="854465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pPr algn="l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EUE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チームの資料は１月はじまりの表となっている場合があるので、貼り付け時には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行目が何月になっているかを確認する事。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103345</xdr:colOff>
      <xdr:row>14</xdr:row>
      <xdr:rowOff>51911</xdr:rowOff>
    </xdr:from>
    <xdr:ext cx="3633311" cy="600421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68AEEAC-E246-4450-8394-63D40A3808C8}"/>
            </a:ext>
          </a:extLst>
        </xdr:cNvPr>
        <xdr:cNvSpPr txBox="1"/>
      </xdr:nvSpPr>
      <xdr:spPr>
        <a:xfrm>
          <a:off x="8128158" y="2718911"/>
          <a:ext cx="3633311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  <a:effectLst/>
      </xdr:spPr>
      <xdr:txBody>
        <a:bodyPr vertOverflow="clip" horzOverflow="clip" wrap="square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2024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供計作成用調整係数（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2033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年度断面）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2023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長期期待容量算定諸元より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224118</xdr:colOff>
      <xdr:row>3</xdr:row>
      <xdr:rowOff>71045</xdr:rowOff>
    </xdr:from>
    <xdr:ext cx="3290719" cy="60042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DB5D3E-BFEF-4380-BE9F-9F32DC141C3F}"/>
            </a:ext>
          </a:extLst>
        </xdr:cNvPr>
        <xdr:cNvSpPr txBox="1"/>
      </xdr:nvSpPr>
      <xdr:spPr>
        <a:xfrm>
          <a:off x="8718177" y="642545"/>
          <a:ext cx="3290719" cy="600421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供計作成用調整係数（</a:t>
          </a:r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2033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年度断面）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長期　期待容量算定諸元より</a:t>
          </a:r>
          <a:endParaRPr kumimoji="1" lang="en-US" altLang="ja-JP" sz="1200" b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6A1E-2670-4651-B8F6-D6A0025F42F7}">
  <dimension ref="B1:D47"/>
  <sheetViews>
    <sheetView tabSelected="1" zoomScale="80" zoomScaleNormal="80" workbookViewId="0">
      <selection activeCell="Q11" sqref="Q11"/>
    </sheetView>
  </sheetViews>
  <sheetFormatPr defaultColWidth="8.88671875" defaultRowHeight="15" x14ac:dyDescent="0.3"/>
  <cols>
    <col min="1" max="1" width="8.77734375" style="25" customWidth="1"/>
    <col min="2" max="2" width="25.6640625" style="25" bestFit="1" customWidth="1"/>
    <col min="3" max="3" width="85.77734375" style="25" customWidth="1"/>
    <col min="4" max="5" width="8.88671875" style="25"/>
    <col min="6" max="6" width="10.77734375" style="25" customWidth="1"/>
    <col min="7" max="16384" width="8.88671875" style="25"/>
  </cols>
  <sheetData>
    <row r="1" spans="2:4" ht="16.2" x14ac:dyDescent="0.3">
      <c r="B1" s="96" t="s">
        <v>162</v>
      </c>
      <c r="C1" s="96"/>
      <c r="D1" s="96"/>
    </row>
    <row r="2" spans="2:4" ht="16.2" x14ac:dyDescent="0.3">
      <c r="B2" s="46" t="s">
        <v>141</v>
      </c>
      <c r="C2" s="26"/>
      <c r="D2" s="26"/>
    </row>
    <row r="4" spans="2:4" s="27" customFormat="1" ht="19.95" customHeight="1" x14ac:dyDescent="0.2">
      <c r="B4" s="97" t="s">
        <v>120</v>
      </c>
      <c r="C4" s="98"/>
      <c r="D4" s="44" t="s">
        <v>1</v>
      </c>
    </row>
    <row r="5" spans="2:4" s="27" customFormat="1" ht="19.95" customHeight="1" x14ac:dyDescent="0.2">
      <c r="B5" s="33" t="s">
        <v>68</v>
      </c>
      <c r="C5" s="45" t="s">
        <v>109</v>
      </c>
      <c r="D5" s="40"/>
    </row>
    <row r="6" spans="2:4" s="27" customFormat="1" ht="19.95" customHeight="1" x14ac:dyDescent="0.2">
      <c r="B6" s="33" t="s">
        <v>69</v>
      </c>
      <c r="C6" s="45" t="s">
        <v>134</v>
      </c>
      <c r="D6" s="40"/>
    </row>
    <row r="7" spans="2:4" s="27" customFormat="1" ht="19.95" customHeight="1" x14ac:dyDescent="0.2">
      <c r="B7" s="33" t="s">
        <v>135</v>
      </c>
      <c r="C7" s="47"/>
      <c r="D7" s="40"/>
    </row>
    <row r="8" spans="2:4" s="27" customFormat="1" ht="19.95" customHeight="1" x14ac:dyDescent="0.2">
      <c r="B8" s="33" t="s">
        <v>72</v>
      </c>
      <c r="C8" s="47"/>
      <c r="D8" s="40"/>
    </row>
    <row r="9" spans="2:4" s="27" customFormat="1" ht="19.95" customHeight="1" x14ac:dyDescent="0.2">
      <c r="B9" s="33" t="s">
        <v>73</v>
      </c>
      <c r="C9" s="50"/>
      <c r="D9" s="40"/>
    </row>
    <row r="10" spans="2:4" s="27" customFormat="1" ht="19.95" customHeight="1" x14ac:dyDescent="0.2">
      <c r="B10" s="33" t="s">
        <v>110</v>
      </c>
      <c r="C10" s="45" t="s">
        <v>36</v>
      </c>
      <c r="D10" s="40"/>
    </row>
    <row r="11" spans="2:4" s="27" customFormat="1" ht="19.95" customHeight="1" x14ac:dyDescent="0.2">
      <c r="B11" s="33" t="s">
        <v>4</v>
      </c>
      <c r="C11" s="47"/>
      <c r="D11" s="40"/>
    </row>
    <row r="12" spans="2:4" s="27" customFormat="1" ht="19.95" customHeight="1" x14ac:dyDescent="0.2">
      <c r="B12" s="33" t="s">
        <v>86</v>
      </c>
      <c r="C12" s="47"/>
      <c r="D12" s="40"/>
    </row>
    <row r="13" spans="2:4" s="27" customFormat="1" ht="19.95" customHeight="1" x14ac:dyDescent="0.2">
      <c r="B13" s="33" t="s">
        <v>75</v>
      </c>
      <c r="C13" s="50"/>
      <c r="D13" s="40"/>
    </row>
    <row r="14" spans="2:4" s="27" customFormat="1" ht="19.95" customHeight="1" x14ac:dyDescent="0.2">
      <c r="B14" s="33" t="s">
        <v>5</v>
      </c>
      <c r="C14" s="47"/>
      <c r="D14" s="40"/>
    </row>
    <row r="15" spans="2:4" s="27" customFormat="1" ht="19.95" customHeight="1" x14ac:dyDescent="0.2">
      <c r="B15" s="33" t="s">
        <v>111</v>
      </c>
      <c r="C15" s="51"/>
      <c r="D15" s="40" t="s">
        <v>18</v>
      </c>
    </row>
    <row r="16" spans="2:4" s="27" customFormat="1" ht="19.95" customHeight="1" x14ac:dyDescent="0.2">
      <c r="B16" s="33" t="s">
        <v>112</v>
      </c>
      <c r="C16" s="47"/>
      <c r="D16" s="40"/>
    </row>
    <row r="17" spans="2:4" s="27" customFormat="1" ht="19.95" customHeight="1" x14ac:dyDescent="0.2">
      <c r="B17" s="33" t="s">
        <v>113</v>
      </c>
      <c r="C17" s="51"/>
      <c r="D17" s="40" t="s">
        <v>18</v>
      </c>
    </row>
    <row r="18" spans="2:4" s="27" customFormat="1" ht="19.95" customHeight="1" x14ac:dyDescent="0.2">
      <c r="B18" s="33" t="s">
        <v>92</v>
      </c>
      <c r="C18" s="88" t="s">
        <v>159</v>
      </c>
      <c r="D18" s="40"/>
    </row>
    <row r="19" spans="2:4" s="27" customFormat="1" ht="19.95" customHeight="1" x14ac:dyDescent="0.2">
      <c r="B19" s="33" t="s">
        <v>114</v>
      </c>
      <c r="C19" s="89" t="s">
        <v>159</v>
      </c>
      <c r="D19" s="40" t="s">
        <v>18</v>
      </c>
    </row>
    <row r="20" spans="2:4" s="27" customFormat="1" ht="19.95" customHeight="1" x14ac:dyDescent="0.2">
      <c r="B20" s="33" t="s">
        <v>95</v>
      </c>
      <c r="C20" s="88" t="s">
        <v>159</v>
      </c>
      <c r="D20" s="40"/>
    </row>
    <row r="21" spans="2:4" s="27" customFormat="1" ht="19.95" customHeight="1" x14ac:dyDescent="0.2">
      <c r="B21" s="33" t="s">
        <v>115</v>
      </c>
      <c r="C21" s="89" t="s">
        <v>159</v>
      </c>
      <c r="D21" s="40" t="s">
        <v>18</v>
      </c>
    </row>
    <row r="22" spans="2:4" s="27" customFormat="1" ht="19.95" customHeight="1" x14ac:dyDescent="0.2">
      <c r="B22" s="33" t="s">
        <v>97</v>
      </c>
      <c r="C22" s="88" t="s">
        <v>159</v>
      </c>
      <c r="D22" s="40"/>
    </row>
    <row r="23" spans="2:4" s="27" customFormat="1" ht="19.95" customHeight="1" x14ac:dyDescent="0.2">
      <c r="B23" s="33" t="s">
        <v>116</v>
      </c>
      <c r="C23" s="89" t="s">
        <v>159</v>
      </c>
      <c r="D23" s="40" t="s">
        <v>18</v>
      </c>
    </row>
    <row r="24" spans="2:4" s="27" customFormat="1" ht="19.95" customHeight="1" x14ac:dyDescent="0.2">
      <c r="B24" s="33" t="s">
        <v>117</v>
      </c>
      <c r="C24" s="47"/>
      <c r="D24" s="40"/>
    </row>
    <row r="25" spans="2:4" s="27" customFormat="1" ht="19.95" customHeight="1" x14ac:dyDescent="0.2">
      <c r="B25" s="33" t="s">
        <v>118</v>
      </c>
      <c r="C25" s="51"/>
      <c r="D25" s="40" t="s">
        <v>18</v>
      </c>
    </row>
    <row r="26" spans="2:4" s="27" customFormat="1" ht="19.95" customHeight="1" x14ac:dyDescent="0.2">
      <c r="B26" s="33" t="s">
        <v>119</v>
      </c>
      <c r="C26" s="51"/>
      <c r="D26" s="40" t="s">
        <v>18</v>
      </c>
    </row>
    <row r="27" spans="2:4" s="27" customFormat="1" ht="19.95" customHeight="1" x14ac:dyDescent="0.2"/>
    <row r="28" spans="2:4" s="27" customFormat="1" ht="19.95" customHeight="1" x14ac:dyDescent="0.2">
      <c r="B28" s="48" t="s">
        <v>108</v>
      </c>
      <c r="C28" s="49"/>
      <c r="D28" s="33"/>
    </row>
    <row r="29" spans="2:4" s="27" customFormat="1" ht="19.95" customHeight="1" x14ac:dyDescent="0.2">
      <c r="B29" s="33" t="s">
        <v>85</v>
      </c>
      <c r="C29" s="47"/>
      <c r="D29" s="40"/>
    </row>
    <row r="30" spans="2:4" s="27" customFormat="1" ht="19.95" customHeight="1" x14ac:dyDescent="0.2">
      <c r="B30" s="33" t="s">
        <v>86</v>
      </c>
      <c r="C30" s="47"/>
      <c r="D30" s="40"/>
    </row>
    <row r="31" spans="2:4" s="27" customFormat="1" ht="19.95" customHeight="1" x14ac:dyDescent="0.2">
      <c r="B31" s="33" t="s">
        <v>75</v>
      </c>
      <c r="C31" s="50"/>
      <c r="D31" s="40"/>
    </row>
    <row r="32" spans="2:4" s="27" customFormat="1" ht="19.95" customHeight="1" x14ac:dyDescent="0.2"/>
    <row r="33" s="27" customFormat="1" ht="19.95" customHeight="1" x14ac:dyDescent="0.2"/>
    <row r="34" s="27" customFormat="1" ht="19.95" customHeight="1" x14ac:dyDescent="0.2"/>
    <row r="35" s="27" customFormat="1" ht="19.95" customHeight="1" x14ac:dyDescent="0.2"/>
    <row r="36" s="27" customFormat="1" ht="19.95" customHeight="1" x14ac:dyDescent="0.2"/>
    <row r="37" s="27" customFormat="1" ht="19.95" customHeight="1" x14ac:dyDescent="0.2"/>
    <row r="38" s="27" customFormat="1" ht="19.95" customHeight="1" x14ac:dyDescent="0.2"/>
    <row r="39" s="27" customFormat="1" ht="19.95" customHeight="1" x14ac:dyDescent="0.2"/>
    <row r="40" s="27" customFormat="1" ht="19.95" customHeight="1" x14ac:dyDescent="0.2"/>
    <row r="41" s="27" customFormat="1" ht="19.95" customHeight="1" x14ac:dyDescent="0.2"/>
    <row r="42" s="27" customFormat="1" ht="19.95" customHeight="1" x14ac:dyDescent="0.2"/>
    <row r="43" s="27" customFormat="1" ht="19.95" customHeight="1" x14ac:dyDescent="0.2"/>
    <row r="44" s="27" customFormat="1" ht="19.95" customHeight="1" x14ac:dyDescent="0.2"/>
    <row r="45" s="27" customFormat="1" ht="19.95" customHeight="1" x14ac:dyDescent="0.2"/>
    <row r="46" s="27" customFormat="1" ht="19.95" customHeight="1" x14ac:dyDescent="0.2"/>
    <row r="47" s="27" customFormat="1" ht="19.95" customHeight="1" x14ac:dyDescent="0.2"/>
  </sheetData>
  <sheetProtection algorithmName="SHA-512" hashValue="b/m+187UVNVunrcwihSek7MJ+FzlXQUTxp0DzOQgmiTOzwvIr0flwdT2gRaijnIpYPJ4lQy8gMS44K/3PoaXYg==" saltValue="wNs274D0aZZiTSnPUat6iA==" spinCount="100000" sheet="1" objects="1" scenarios="1"/>
  <mergeCells count="2">
    <mergeCell ref="B1:D1"/>
    <mergeCell ref="B4:C4"/>
  </mergeCells>
  <phoneticPr fontId="2"/>
  <conditionalFormatting sqref="C31">
    <cfRule type="expression" dxfId="23" priority="18">
      <formula>$C$5="差替先掲示板への掲載"</formula>
    </cfRule>
  </conditionalFormatting>
  <conditionalFormatting sqref="C29:C30">
    <cfRule type="expression" dxfId="22" priority="9">
      <formula>$C$5="差替先掲示板への掲載"</formula>
    </cfRule>
  </conditionalFormatting>
  <conditionalFormatting sqref="C19">
    <cfRule type="expression" dxfId="21" priority="8">
      <formula>OR(,$C$18="非落札",$C$18="非応札")</formula>
    </cfRule>
  </conditionalFormatting>
  <conditionalFormatting sqref="C21">
    <cfRule type="expression" dxfId="20" priority="7">
      <formula>OR($C$20="非落札",$C$20="非応札")</formula>
    </cfRule>
  </conditionalFormatting>
  <conditionalFormatting sqref="C22">
    <cfRule type="expression" dxfId="19" priority="6">
      <formula>OR($C$18="非落札",$C$18="非応札")</formula>
    </cfRule>
  </conditionalFormatting>
  <conditionalFormatting sqref="C23">
    <cfRule type="expression" dxfId="18" priority="5">
      <formula>OR($C$18="非落札",$C$18="非応札",$C$22="非落札",$C$22="非応札")</formula>
    </cfRule>
  </conditionalFormatting>
  <conditionalFormatting sqref="C24">
    <cfRule type="expression" dxfId="17" priority="4">
      <formula>OR($C$18="非落札",$C$18="非応札")</formula>
    </cfRule>
  </conditionalFormatting>
  <conditionalFormatting sqref="C25">
    <cfRule type="expression" dxfId="16" priority="3">
      <formula>OR($C$18="非落札",$C$18="非応札",$C$24="無")</formula>
    </cfRule>
  </conditionalFormatting>
  <conditionalFormatting sqref="C26">
    <cfRule type="expression" dxfId="15" priority="2">
      <formula>AND(OR($C$18="非落札",$C$18="非応札"),OR($C$20="非落札",$C$20="非応札"))</formula>
    </cfRule>
  </conditionalFormatting>
  <conditionalFormatting sqref="C17">
    <cfRule type="expression" dxfId="14" priority="1">
      <formula>$C$16="無"</formula>
    </cfRule>
  </conditionalFormatting>
  <dataValidations count="5">
    <dataValidation type="list" allowBlank="1" showInputMessage="1" showErrorMessage="1" sqref="C24 C16" xr:uid="{DAFA9993-0816-48AF-9092-837837EE58CC}">
      <formula1>"有,無"</formula1>
    </dataValidation>
    <dataValidation type="list" allowBlank="1" showInputMessage="1" showErrorMessage="1" sqref="C14" xr:uid="{C190244C-0E6F-40D7-B391-7826F9709DB2}">
      <formula1>"北海道,東北,東京,中部,北陸,関西,中国,四国,九州"</formula1>
    </dataValidation>
    <dataValidation type="list" allowBlank="1" showInputMessage="1" showErrorMessage="1" sqref="C7" xr:uid="{545C1ADE-B0CF-4757-99C6-BD8E3222899E}">
      <formula1>"供給力提供開始時期の遅れによるペナルティが科された"</formula1>
    </dataValidation>
    <dataValidation type="whole" allowBlank="1" showInputMessage="1" showErrorMessage="1" error="整数値を入力してください" sqref="C15 C17 C26 C25" xr:uid="{B7CA0C36-E44F-4004-A9D2-487FA82C30E1}">
      <formula1>1</formula1>
      <formula2>999999999999999</formula2>
    </dataValidation>
    <dataValidation type="list" allowBlank="1" showInputMessage="1" showErrorMessage="1" sqref="C11" xr:uid="{88FD250D-25F9-4332-953C-EA1A3B368384}">
      <formula1>"蓄電池（運転継続時間が3時間以上6時間未満）(新設),蓄電池（運転継続時間が6時間以上）(新設),揚水（運転継続時間が3時間以上6時間未満）(新設),揚水（運転継続時間が6時間以上）(新設),蓄電池（運転継続時間が3時間以上6時間未満）(リプレース等),蓄電池（運転継続時間が6時間以上）(リプレース等),揚水（運転継続時間が3時間以上6時間未満）(リプレース等),揚水（運転継続時間が6時間以上）(リプレース等)"</formula1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DFBF-092F-4AD1-804F-9CF5E330E8D5}">
  <dimension ref="B1:Q140"/>
  <sheetViews>
    <sheetView zoomScale="85" zoomScaleNormal="85" workbookViewId="0">
      <selection activeCell="W17" sqref="W17"/>
    </sheetView>
  </sheetViews>
  <sheetFormatPr defaultColWidth="8.88671875" defaultRowHeight="15" x14ac:dyDescent="0.3"/>
  <cols>
    <col min="1" max="1" width="5.6640625" style="25" customWidth="1"/>
    <col min="2" max="2" width="8.88671875" style="25"/>
    <col min="3" max="3" width="20.77734375" style="25" customWidth="1"/>
    <col min="4" max="15" width="10.77734375" style="25" customWidth="1"/>
    <col min="16" max="16" width="8.33203125" style="25" customWidth="1"/>
    <col min="17" max="16384" width="8.88671875" style="25"/>
  </cols>
  <sheetData>
    <row r="1" spans="2:16" ht="16.2" x14ac:dyDescent="0.3">
      <c r="B1" s="96" t="s">
        <v>163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2:16" ht="16.2" x14ac:dyDescent="0.3">
      <c r="B2" s="127" t="s">
        <v>141</v>
      </c>
      <c r="C2" s="127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4" spans="2:16" s="27" customFormat="1" ht="19.95" customHeight="1" x14ac:dyDescent="0.2">
      <c r="B4" s="27" t="s">
        <v>136</v>
      </c>
    </row>
    <row r="5" spans="2:16" s="27" customFormat="1" ht="18" customHeight="1" x14ac:dyDescent="0.2">
      <c r="B5" s="121" t="s">
        <v>0</v>
      </c>
      <c r="C5" s="121"/>
      <c r="D5" s="121" t="s">
        <v>19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28" t="s">
        <v>1</v>
      </c>
    </row>
    <row r="6" spans="2:16" s="27" customFormat="1" ht="18" customHeight="1" x14ac:dyDescent="0.3">
      <c r="B6" s="121" t="s">
        <v>2</v>
      </c>
      <c r="C6" s="121"/>
      <c r="D6" s="124" t="str">
        <f>IF('入力欄(基本情報)'!C13="","",'入力欄(基本情報)'!C13)</f>
        <v/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6"/>
      <c r="P6" s="29"/>
    </row>
    <row r="7" spans="2:16" s="27" customFormat="1" ht="18" customHeight="1" x14ac:dyDescent="0.3">
      <c r="B7" s="121" t="s">
        <v>3</v>
      </c>
      <c r="C7" s="121"/>
      <c r="D7" s="104" t="str">
        <f>IF('入力欄(基本情報)'!C10="","",'入力欄(基本情報)'!C10)</f>
        <v>安定電源</v>
      </c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29"/>
    </row>
    <row r="8" spans="2:16" s="27" customFormat="1" ht="18" customHeight="1" x14ac:dyDescent="0.3">
      <c r="B8" s="121" t="s">
        <v>4</v>
      </c>
      <c r="C8" s="121"/>
      <c r="D8" s="104" t="str">
        <f>IF('入力欄(基本情報)'!C11="","",'入力欄(基本情報)'!C11)</f>
        <v/>
      </c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29"/>
    </row>
    <row r="9" spans="2:16" s="27" customFormat="1" ht="18" customHeight="1" x14ac:dyDescent="0.3">
      <c r="B9" s="121" t="s">
        <v>5</v>
      </c>
      <c r="C9" s="121"/>
      <c r="D9" s="104" t="str">
        <f>IF('入力欄(基本情報)'!C14="","",'入力欄(基本情報)'!C14)</f>
        <v/>
      </c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29"/>
    </row>
    <row r="10" spans="2:16" s="27" customFormat="1" ht="35.25" customHeight="1" x14ac:dyDescent="0.2">
      <c r="B10" s="123" t="s">
        <v>165</v>
      </c>
      <c r="C10" s="121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30" t="s">
        <v>18</v>
      </c>
    </row>
    <row r="11" spans="2:16" s="27" customFormat="1" ht="18" customHeight="1" x14ac:dyDescent="0.2">
      <c r="B11" s="128" t="s">
        <v>158</v>
      </c>
      <c r="C11" s="112"/>
      <c r="D11" s="28" t="s">
        <v>6</v>
      </c>
      <c r="E11" s="28" t="s">
        <v>7</v>
      </c>
      <c r="F11" s="28" t="s">
        <v>8</v>
      </c>
      <c r="G11" s="28" t="s">
        <v>9</v>
      </c>
      <c r="H11" s="28" t="s">
        <v>10</v>
      </c>
      <c r="I11" s="28" t="s">
        <v>11</v>
      </c>
      <c r="J11" s="28" t="s">
        <v>12</v>
      </c>
      <c r="K11" s="28" t="s">
        <v>13</v>
      </c>
      <c r="L11" s="28" t="s">
        <v>14</v>
      </c>
      <c r="M11" s="28" t="s">
        <v>15</v>
      </c>
      <c r="N11" s="28" t="s">
        <v>16</v>
      </c>
      <c r="O11" s="28" t="s">
        <v>17</v>
      </c>
      <c r="P11" s="30"/>
    </row>
    <row r="12" spans="2:16" s="27" customFormat="1" ht="18" customHeight="1" x14ac:dyDescent="0.2">
      <c r="B12" s="113"/>
      <c r="C12" s="114"/>
      <c r="D12" s="41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30" t="s">
        <v>142</v>
      </c>
    </row>
    <row r="13" spans="2:16" s="27" customFormat="1" ht="18" customHeight="1" x14ac:dyDescent="0.3">
      <c r="B13" s="121" t="s">
        <v>37</v>
      </c>
      <c r="C13" s="121"/>
      <c r="D13" s="28" t="s">
        <v>6</v>
      </c>
      <c r="E13" s="28" t="s">
        <v>7</v>
      </c>
      <c r="F13" s="28" t="s">
        <v>8</v>
      </c>
      <c r="G13" s="28" t="s">
        <v>9</v>
      </c>
      <c r="H13" s="28" t="s">
        <v>10</v>
      </c>
      <c r="I13" s="28" t="s">
        <v>11</v>
      </c>
      <c r="J13" s="28" t="s">
        <v>12</v>
      </c>
      <c r="K13" s="28" t="s">
        <v>13</v>
      </c>
      <c r="L13" s="28" t="s">
        <v>14</v>
      </c>
      <c r="M13" s="28" t="s">
        <v>15</v>
      </c>
      <c r="N13" s="28" t="s">
        <v>16</v>
      </c>
      <c r="O13" s="28" t="s">
        <v>17</v>
      </c>
      <c r="P13" s="29"/>
    </row>
    <row r="14" spans="2:16" s="27" customFormat="1" ht="18" customHeight="1" x14ac:dyDescent="0.2">
      <c r="B14" s="121"/>
      <c r="C14" s="121"/>
      <c r="D14" s="4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30" t="s">
        <v>18</v>
      </c>
    </row>
    <row r="15" spans="2:16" s="27" customFormat="1" ht="15" hidden="1" customHeight="1" x14ac:dyDescent="0.2">
      <c r="B15" s="99" t="s">
        <v>152</v>
      </c>
      <c r="C15" s="100"/>
      <c r="D15" s="71">
        <f>ROUND(D14,0)</f>
        <v>0</v>
      </c>
      <c r="E15" s="71">
        <f t="shared" ref="E15:O15" si="0">ROUND(E14,0)</f>
        <v>0</v>
      </c>
      <c r="F15" s="71">
        <f t="shared" si="0"/>
        <v>0</v>
      </c>
      <c r="G15" s="71">
        <f t="shared" si="0"/>
        <v>0</v>
      </c>
      <c r="H15" s="71">
        <f t="shared" si="0"/>
        <v>0</v>
      </c>
      <c r="I15" s="71">
        <f t="shared" si="0"/>
        <v>0</v>
      </c>
      <c r="J15" s="71">
        <f t="shared" si="0"/>
        <v>0</v>
      </c>
      <c r="K15" s="71">
        <f t="shared" si="0"/>
        <v>0</v>
      </c>
      <c r="L15" s="71">
        <f t="shared" si="0"/>
        <v>0</v>
      </c>
      <c r="M15" s="71">
        <f t="shared" si="0"/>
        <v>0</v>
      </c>
      <c r="N15" s="71">
        <f t="shared" si="0"/>
        <v>0</v>
      </c>
      <c r="O15" s="71">
        <f t="shared" si="0"/>
        <v>0</v>
      </c>
      <c r="P15" s="30"/>
    </row>
    <row r="16" spans="2:16" s="27" customFormat="1" ht="18" customHeight="1" x14ac:dyDescent="0.2">
      <c r="B16" s="128" t="s">
        <v>160</v>
      </c>
      <c r="C16" s="112"/>
      <c r="D16" s="28" t="s">
        <v>6</v>
      </c>
      <c r="E16" s="28" t="s">
        <v>7</v>
      </c>
      <c r="F16" s="28" t="s">
        <v>8</v>
      </c>
      <c r="G16" s="28" t="s">
        <v>9</v>
      </c>
      <c r="H16" s="28" t="s">
        <v>10</v>
      </c>
      <c r="I16" s="28" t="s">
        <v>11</v>
      </c>
      <c r="J16" s="28" t="s">
        <v>12</v>
      </c>
      <c r="K16" s="28" t="s">
        <v>13</v>
      </c>
      <c r="L16" s="28" t="s">
        <v>14</v>
      </c>
      <c r="M16" s="28" t="s">
        <v>15</v>
      </c>
      <c r="N16" s="28" t="s">
        <v>16</v>
      </c>
      <c r="O16" s="28" t="s">
        <v>17</v>
      </c>
      <c r="P16" s="30"/>
    </row>
    <row r="17" spans="2:16" s="27" customFormat="1" ht="18" customHeight="1" x14ac:dyDescent="0.2">
      <c r="B17" s="113"/>
      <c r="C17" s="114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30" t="s">
        <v>50</v>
      </c>
    </row>
    <row r="18" spans="2:16" s="27" customFormat="1" ht="18" hidden="1" customHeight="1" x14ac:dyDescent="0.2">
      <c r="B18" s="99" t="s">
        <v>152</v>
      </c>
      <c r="C18" s="100"/>
      <c r="D18" s="72">
        <f>ROUND(D17,0)</f>
        <v>0</v>
      </c>
      <c r="E18" s="72">
        <f t="shared" ref="E18" si="1">ROUND(E17,0)</f>
        <v>0</v>
      </c>
      <c r="F18" s="72">
        <f t="shared" ref="F18" si="2">ROUND(F17,0)</f>
        <v>0</v>
      </c>
      <c r="G18" s="72">
        <f t="shared" ref="G18" si="3">ROUND(G17,0)</f>
        <v>0</v>
      </c>
      <c r="H18" s="72">
        <f t="shared" ref="H18" si="4">ROUND(H17,0)</f>
        <v>0</v>
      </c>
      <c r="I18" s="72">
        <f t="shared" ref="I18" si="5">ROUND(I17,0)</f>
        <v>0</v>
      </c>
      <c r="J18" s="72">
        <f t="shared" ref="J18" si="6">ROUND(J17,0)</f>
        <v>0</v>
      </c>
      <c r="K18" s="72">
        <f t="shared" ref="K18" si="7">ROUND(K17,0)</f>
        <v>0</v>
      </c>
      <c r="L18" s="72">
        <f t="shared" ref="L18" si="8">ROUND(L17,0)</f>
        <v>0</v>
      </c>
      <c r="M18" s="72">
        <f t="shared" ref="M18" si="9">ROUND(M17,0)</f>
        <v>0</v>
      </c>
      <c r="N18" s="72">
        <f t="shared" ref="N18" si="10">ROUND(N17,0)</f>
        <v>0</v>
      </c>
      <c r="O18" s="72">
        <f t="shared" ref="O18" si="11">ROUND(O17,0)</f>
        <v>0</v>
      </c>
      <c r="P18" s="30"/>
    </row>
    <row r="19" spans="2:16" s="27" customFormat="1" ht="18" customHeight="1" x14ac:dyDescent="0.2">
      <c r="B19" s="128" t="s">
        <v>157</v>
      </c>
      <c r="C19" s="112"/>
      <c r="D19" s="28" t="s">
        <v>6</v>
      </c>
      <c r="E19" s="28" t="s">
        <v>7</v>
      </c>
      <c r="F19" s="28" t="s">
        <v>8</v>
      </c>
      <c r="G19" s="28" t="s">
        <v>9</v>
      </c>
      <c r="H19" s="28" t="s">
        <v>10</v>
      </c>
      <c r="I19" s="28" t="s">
        <v>11</v>
      </c>
      <c r="J19" s="28" t="s">
        <v>12</v>
      </c>
      <c r="K19" s="28" t="s">
        <v>13</v>
      </c>
      <c r="L19" s="28" t="s">
        <v>14</v>
      </c>
      <c r="M19" s="28" t="s">
        <v>15</v>
      </c>
      <c r="N19" s="28" t="s">
        <v>16</v>
      </c>
      <c r="O19" s="28" t="s">
        <v>17</v>
      </c>
      <c r="P19" s="30"/>
    </row>
    <row r="20" spans="2:16" s="27" customFormat="1" ht="18" customHeight="1" x14ac:dyDescent="0.2">
      <c r="B20" s="113"/>
      <c r="C20" s="114"/>
      <c r="D20" s="31">
        <f>D15*D18</f>
        <v>0</v>
      </c>
      <c r="E20" s="68">
        <f t="shared" ref="E20:O20" si="12">E15*E18</f>
        <v>0</v>
      </c>
      <c r="F20" s="68">
        <f t="shared" si="12"/>
        <v>0</v>
      </c>
      <c r="G20" s="68">
        <f t="shared" si="12"/>
        <v>0</v>
      </c>
      <c r="H20" s="68">
        <f t="shared" si="12"/>
        <v>0</v>
      </c>
      <c r="I20" s="68">
        <f t="shared" si="12"/>
        <v>0</v>
      </c>
      <c r="J20" s="68">
        <f t="shared" si="12"/>
        <v>0</v>
      </c>
      <c r="K20" s="68">
        <f t="shared" si="12"/>
        <v>0</v>
      </c>
      <c r="L20" s="68">
        <f t="shared" si="12"/>
        <v>0</v>
      </c>
      <c r="M20" s="68">
        <f t="shared" si="12"/>
        <v>0</v>
      </c>
      <c r="N20" s="68">
        <f t="shared" si="12"/>
        <v>0</v>
      </c>
      <c r="O20" s="68">
        <f t="shared" si="12"/>
        <v>0</v>
      </c>
      <c r="P20" s="30" t="s">
        <v>49</v>
      </c>
    </row>
    <row r="21" spans="2:16" s="27" customFormat="1" ht="18" customHeight="1" x14ac:dyDescent="0.2">
      <c r="B21" s="128" t="s">
        <v>132</v>
      </c>
      <c r="C21" s="112"/>
      <c r="D21" s="28" t="s">
        <v>6</v>
      </c>
      <c r="E21" s="28" t="s">
        <v>7</v>
      </c>
      <c r="F21" s="28" t="s">
        <v>8</v>
      </c>
      <c r="G21" s="28" t="s">
        <v>9</v>
      </c>
      <c r="H21" s="28" t="s">
        <v>10</v>
      </c>
      <c r="I21" s="28" t="s">
        <v>11</v>
      </c>
      <c r="J21" s="28" t="s">
        <v>12</v>
      </c>
      <c r="K21" s="28" t="s">
        <v>13</v>
      </c>
      <c r="L21" s="28" t="s">
        <v>14</v>
      </c>
      <c r="M21" s="28" t="s">
        <v>15</v>
      </c>
      <c r="N21" s="28" t="s">
        <v>16</v>
      </c>
      <c r="O21" s="28" t="s">
        <v>17</v>
      </c>
      <c r="P21" s="30"/>
    </row>
    <row r="22" spans="2:16" s="27" customFormat="1" ht="18" customHeight="1" x14ac:dyDescent="0.2">
      <c r="B22" s="113"/>
      <c r="C22" s="114"/>
      <c r="D22" s="32" t="e">
        <f>IF(D$18&gt;=MAX(調整係数一覧!$A$202:$A$221),VLOOKUP(MAX(調整係数一覧!$A$202:$A$221),調整係数一覧!$A$202:$M$221,COLUMN(D$22)-2,0),VLOOKUP(D$18,調整係数一覧!$A$202:$M$221,COLUMN(D$22)-2,0))</f>
        <v>#N/A</v>
      </c>
      <c r="E22" s="32" t="e">
        <f>IF(E$18&gt;=MAX(調整係数一覧!$A$202:$A$221),VLOOKUP(MAX(調整係数一覧!$A$202:$A$221),調整係数一覧!$A$202:$M$221,COLUMN(E$22)-2,0),VLOOKUP(E$18,調整係数一覧!$A$202:$M$221,COLUMN(E$22)-2,0))</f>
        <v>#N/A</v>
      </c>
      <c r="F22" s="32" t="e">
        <f>IF(F$18&gt;=MAX(調整係数一覧!$A$202:$A$221),VLOOKUP(MAX(調整係数一覧!$A$202:$A$221),調整係数一覧!$A$202:$M$221,COLUMN(F$22)-2,0),VLOOKUP(F$18,調整係数一覧!$A$202:$M$221,COLUMN(F$22)-2,0))</f>
        <v>#N/A</v>
      </c>
      <c r="G22" s="32" t="e">
        <f>IF(G$18&gt;=MAX(調整係数一覧!$A$202:$A$221),VLOOKUP(MAX(調整係数一覧!$A$202:$A$221),調整係数一覧!$A$202:$M$221,COLUMN(G$22)-2,0),VLOOKUP(G$18,調整係数一覧!$A$202:$M$221,COLUMN(G$22)-2,0))</f>
        <v>#N/A</v>
      </c>
      <c r="H22" s="32" t="e">
        <f>IF(H$18&gt;=MAX(調整係数一覧!$A$202:$A$221),VLOOKUP(MAX(調整係数一覧!$A$202:$A$221),調整係数一覧!$A$202:$M$221,COLUMN(H$22)-2,0),VLOOKUP(H$18,調整係数一覧!$A$202:$M$221,COLUMN(H$22)-2,0))</f>
        <v>#N/A</v>
      </c>
      <c r="I22" s="32" t="e">
        <f>IF(I$18&gt;=MAX(調整係数一覧!$A$202:$A$221),VLOOKUP(MAX(調整係数一覧!$A$202:$A$221),調整係数一覧!$A$202:$M$221,COLUMN(I$22)-2,0),VLOOKUP(I$18,調整係数一覧!$A$202:$M$221,COLUMN(I$22)-2,0))</f>
        <v>#N/A</v>
      </c>
      <c r="J22" s="32" t="e">
        <f>IF(J$18&gt;=MAX(調整係数一覧!$A$202:$A$221),VLOOKUP(MAX(調整係数一覧!$A$202:$A$221),調整係数一覧!$A$202:$M$221,COLUMN(J$22)-2,0),VLOOKUP(J$18,調整係数一覧!$A$202:$M$221,COLUMN(J$22)-2,0))</f>
        <v>#N/A</v>
      </c>
      <c r="K22" s="32" t="e">
        <f>IF(K$18&gt;=MAX(調整係数一覧!$A$202:$A$221),VLOOKUP(MAX(調整係数一覧!$A$202:$A$221),調整係数一覧!$A$202:$M$221,COLUMN(K$22)-2,0),VLOOKUP(K$18,調整係数一覧!$A$202:$M$221,COLUMN(K$22)-2,0))</f>
        <v>#N/A</v>
      </c>
      <c r="L22" s="32" t="e">
        <f>IF(L$18&gt;=MAX(調整係数一覧!$A$202:$A$221),VLOOKUP(MAX(調整係数一覧!$A$202:$A$221),調整係数一覧!$A$202:$M$221,COLUMN(L$22)-2,0),VLOOKUP(L$18,調整係数一覧!$A$202:$M$221,COLUMN(L$22)-2,0))</f>
        <v>#N/A</v>
      </c>
      <c r="M22" s="32" t="e">
        <f>IF(M$18&gt;=MAX(調整係数一覧!$A$202:$A$221),VLOOKUP(MAX(調整係数一覧!$A$202:$A$221),調整係数一覧!$A$202:$M$221,COLUMN(M$22)-2,0),VLOOKUP(M$18,調整係数一覧!$A$202:$M$221,COLUMN(M$22)-2,0))</f>
        <v>#N/A</v>
      </c>
      <c r="N22" s="32" t="e">
        <f>IF(N$18&gt;=MAX(調整係数一覧!$A$202:$A$221),VLOOKUP(MAX(調整係数一覧!$A$202:$A$221),調整係数一覧!$A$202:$M$221,COLUMN(N$22)-2,0),VLOOKUP(N$18,調整係数一覧!$A$202:$M$221,COLUMN(N$22)-2,0))</f>
        <v>#N/A</v>
      </c>
      <c r="O22" s="32" t="e">
        <f>IF(O$18&gt;=MAX(調整係数一覧!$A$202:$A$221),VLOOKUP(MAX(調整係数一覧!$A$202:$A$221),調整係数一覧!$A$202:$M$221,COLUMN(O$22)-2,0),VLOOKUP(O$18,調整係数一覧!$A$202:$M$221,COLUMN(O$22)-2,0))</f>
        <v>#N/A</v>
      </c>
      <c r="P22" s="30" t="s">
        <v>51</v>
      </c>
    </row>
    <row r="23" spans="2:16" s="27" customFormat="1" ht="18" customHeight="1" x14ac:dyDescent="0.2">
      <c r="B23" s="111" t="s">
        <v>148</v>
      </c>
      <c r="C23" s="112"/>
      <c r="D23" s="28" t="s">
        <v>6</v>
      </c>
      <c r="E23" s="28" t="s">
        <v>7</v>
      </c>
      <c r="F23" s="28" t="s">
        <v>8</v>
      </c>
      <c r="G23" s="28" t="s">
        <v>9</v>
      </c>
      <c r="H23" s="28" t="s">
        <v>10</v>
      </c>
      <c r="I23" s="28" t="s">
        <v>11</v>
      </c>
      <c r="J23" s="28" t="s">
        <v>12</v>
      </c>
      <c r="K23" s="28" t="s">
        <v>13</v>
      </c>
      <c r="L23" s="28" t="s">
        <v>14</v>
      </c>
      <c r="M23" s="28" t="s">
        <v>15</v>
      </c>
      <c r="N23" s="28" t="s">
        <v>16</v>
      </c>
      <c r="O23" s="28" t="s">
        <v>17</v>
      </c>
      <c r="P23" s="30"/>
    </row>
    <row r="24" spans="2:16" s="27" customFormat="1" ht="18" customHeight="1" x14ac:dyDescent="0.2">
      <c r="B24" s="113"/>
      <c r="C24" s="114"/>
      <c r="D24" s="31">
        <f>ROUND(1000*'計算用(差替元差替可能容量)'!K52,0)</f>
        <v>0</v>
      </c>
      <c r="E24" s="31">
        <f>ROUND(1000*'計算用(差替元差替可能容量)'!K53,0)</f>
        <v>0</v>
      </c>
      <c r="F24" s="31">
        <f>ROUND(1000*'計算用(差替元差替可能容量)'!K54,0)</f>
        <v>0</v>
      </c>
      <c r="G24" s="31">
        <f>ROUND(1000*'計算用(差替元差替可能容量)'!K55,0)</f>
        <v>0</v>
      </c>
      <c r="H24" s="31">
        <f>ROUND(1000*'計算用(差替元差替可能容量)'!K56,0)</f>
        <v>0</v>
      </c>
      <c r="I24" s="31">
        <f>ROUND(1000*'計算用(差替元差替可能容量)'!K57,0)</f>
        <v>0</v>
      </c>
      <c r="J24" s="31">
        <f>ROUND(1000*'計算用(差替元差替可能容量)'!K58,0)</f>
        <v>0</v>
      </c>
      <c r="K24" s="31">
        <f>ROUND(1000*'計算用(差替元差替可能容量)'!K59,0)</f>
        <v>0</v>
      </c>
      <c r="L24" s="31">
        <f>ROUND(1000*'計算用(差替元差替可能容量)'!K60,0)</f>
        <v>0</v>
      </c>
      <c r="M24" s="31">
        <f>ROUND(1000*'計算用(差替元差替可能容量)'!K61,0)</f>
        <v>0</v>
      </c>
      <c r="N24" s="31">
        <f>ROUND(1000*'計算用(差替元差替可能容量)'!K62,0)</f>
        <v>0</v>
      </c>
      <c r="O24" s="31">
        <f>ROUND(1000*'計算用(差替元差替可能容量)'!K63,0)</f>
        <v>0</v>
      </c>
      <c r="P24" s="30"/>
    </row>
    <row r="25" spans="2:16" s="27" customFormat="1" ht="34.950000000000003" customHeight="1" x14ac:dyDescent="0.2">
      <c r="B25" s="123" t="s">
        <v>143</v>
      </c>
      <c r="C25" s="121"/>
      <c r="D25" s="122">
        <f>ROUND('計算用(差替元差替可能容量)'!B97,0)</f>
        <v>0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30" t="s">
        <v>18</v>
      </c>
    </row>
    <row r="26" spans="2:16" s="27" customFormat="1" ht="18" customHeight="1" x14ac:dyDescent="0.2"/>
    <row r="27" spans="2:16" s="27" customFormat="1" ht="18" customHeight="1" x14ac:dyDescent="0.2">
      <c r="B27" s="27" t="s">
        <v>137</v>
      </c>
    </row>
    <row r="28" spans="2:16" s="27" customFormat="1" ht="18" customHeight="1" x14ac:dyDescent="0.2">
      <c r="B28" s="33" t="s">
        <v>121</v>
      </c>
      <c r="C28" s="28" t="s">
        <v>0</v>
      </c>
      <c r="D28" s="121" t="s">
        <v>19</v>
      </c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28" t="s">
        <v>1</v>
      </c>
    </row>
    <row r="29" spans="2:16" s="27" customFormat="1" ht="18" customHeight="1" x14ac:dyDescent="0.2">
      <c r="B29" s="105" t="s">
        <v>122</v>
      </c>
      <c r="C29" s="28" t="s">
        <v>138</v>
      </c>
      <c r="D29" s="116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8"/>
      <c r="P29" s="34"/>
    </row>
    <row r="30" spans="2:16" s="27" customFormat="1" ht="18" customHeight="1" x14ac:dyDescent="0.2">
      <c r="B30" s="106"/>
      <c r="C30" s="28" t="s">
        <v>139</v>
      </c>
      <c r="D30" s="116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8"/>
      <c r="P30" s="34"/>
    </row>
    <row r="31" spans="2:16" s="27" customFormat="1" ht="18" customHeight="1" x14ac:dyDescent="0.2">
      <c r="B31" s="106"/>
      <c r="C31" s="35" t="s">
        <v>144</v>
      </c>
      <c r="D31" s="116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8"/>
      <c r="P31" s="34"/>
    </row>
    <row r="32" spans="2:16" s="27" customFormat="1" ht="18" customHeight="1" x14ac:dyDescent="0.2">
      <c r="B32" s="106"/>
      <c r="C32" s="115" t="s">
        <v>145</v>
      </c>
      <c r="D32" s="28" t="s">
        <v>6</v>
      </c>
      <c r="E32" s="28" t="s">
        <v>7</v>
      </c>
      <c r="F32" s="28" t="s">
        <v>8</v>
      </c>
      <c r="G32" s="28" t="s">
        <v>9</v>
      </c>
      <c r="H32" s="28" t="s">
        <v>10</v>
      </c>
      <c r="I32" s="28" t="s">
        <v>11</v>
      </c>
      <c r="J32" s="28" t="s">
        <v>12</v>
      </c>
      <c r="K32" s="28" t="s">
        <v>13</v>
      </c>
      <c r="L32" s="28" t="s">
        <v>14</v>
      </c>
      <c r="M32" s="28" t="s">
        <v>15</v>
      </c>
      <c r="N32" s="28" t="s">
        <v>16</v>
      </c>
      <c r="O32" s="28" t="s">
        <v>17</v>
      </c>
      <c r="P32" s="30"/>
    </row>
    <row r="33" spans="2:17" s="27" customFormat="1" ht="18" customHeight="1" x14ac:dyDescent="0.2">
      <c r="B33" s="106"/>
      <c r="C33" s="107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30" t="s">
        <v>18</v>
      </c>
    </row>
    <row r="34" spans="2:17" s="27" customFormat="1" hidden="1" x14ac:dyDescent="0.2">
      <c r="B34" s="106"/>
      <c r="C34" s="73" t="s">
        <v>152</v>
      </c>
      <c r="D34" s="71">
        <f>ROUND(D33,0)</f>
        <v>0</v>
      </c>
      <c r="E34" s="71">
        <f t="shared" ref="E34:O34" si="13">ROUND(E33,0)</f>
        <v>0</v>
      </c>
      <c r="F34" s="71">
        <f t="shared" si="13"/>
        <v>0</v>
      </c>
      <c r="G34" s="71">
        <f t="shared" si="13"/>
        <v>0</v>
      </c>
      <c r="H34" s="71">
        <f t="shared" si="13"/>
        <v>0</v>
      </c>
      <c r="I34" s="71">
        <f t="shared" si="13"/>
        <v>0</v>
      </c>
      <c r="J34" s="71">
        <f t="shared" si="13"/>
        <v>0</v>
      </c>
      <c r="K34" s="71">
        <f t="shared" si="13"/>
        <v>0</v>
      </c>
      <c r="L34" s="71">
        <f t="shared" si="13"/>
        <v>0</v>
      </c>
      <c r="M34" s="71">
        <f t="shared" si="13"/>
        <v>0</v>
      </c>
      <c r="N34" s="71">
        <f t="shared" si="13"/>
        <v>0</v>
      </c>
      <c r="O34" s="71">
        <f t="shared" si="13"/>
        <v>0</v>
      </c>
      <c r="P34" s="30"/>
    </row>
    <row r="35" spans="2:17" s="27" customFormat="1" ht="34.950000000000003" customHeight="1" x14ac:dyDescent="0.2">
      <c r="B35" s="106"/>
      <c r="C35" s="36" t="s">
        <v>146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30" t="s">
        <v>18</v>
      </c>
      <c r="Q35" s="37"/>
    </row>
    <row r="36" spans="2:17" s="27" customFormat="1" ht="18" hidden="1" customHeight="1" x14ac:dyDescent="0.2">
      <c r="B36" s="107"/>
      <c r="C36" s="73" t="s">
        <v>152</v>
      </c>
      <c r="D36" s="101">
        <f>ROUND(D35,0)</f>
        <v>0</v>
      </c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30"/>
      <c r="Q36" s="37"/>
    </row>
    <row r="37" spans="2:17" s="27" customFormat="1" ht="18" customHeight="1" x14ac:dyDescent="0.2">
      <c r="B37" s="105" t="s">
        <v>123</v>
      </c>
      <c r="C37" s="28" t="s">
        <v>138</v>
      </c>
      <c r="D37" s="116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8"/>
      <c r="P37" s="34"/>
    </row>
    <row r="38" spans="2:17" s="27" customFormat="1" ht="18" customHeight="1" x14ac:dyDescent="0.2">
      <c r="B38" s="106"/>
      <c r="C38" s="28" t="s">
        <v>139</v>
      </c>
      <c r="D38" s="116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8"/>
      <c r="P38" s="34"/>
    </row>
    <row r="39" spans="2:17" s="27" customFormat="1" ht="18" customHeight="1" x14ac:dyDescent="0.2">
      <c r="B39" s="106"/>
      <c r="C39" s="35" t="s">
        <v>144</v>
      </c>
      <c r="D39" s="116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8"/>
      <c r="P39" s="34"/>
    </row>
    <row r="40" spans="2:17" s="27" customFormat="1" ht="18" customHeight="1" x14ac:dyDescent="0.2">
      <c r="B40" s="106"/>
      <c r="C40" s="115" t="s">
        <v>145</v>
      </c>
      <c r="D40" s="67" t="s">
        <v>6</v>
      </c>
      <c r="E40" s="67" t="s">
        <v>7</v>
      </c>
      <c r="F40" s="67" t="s">
        <v>8</v>
      </c>
      <c r="G40" s="67" t="s">
        <v>9</v>
      </c>
      <c r="H40" s="67" t="s">
        <v>10</v>
      </c>
      <c r="I40" s="67" t="s">
        <v>11</v>
      </c>
      <c r="J40" s="67" t="s">
        <v>12</v>
      </c>
      <c r="K40" s="67" t="s">
        <v>13</v>
      </c>
      <c r="L40" s="67" t="s">
        <v>14</v>
      </c>
      <c r="M40" s="67" t="s">
        <v>15</v>
      </c>
      <c r="N40" s="67" t="s">
        <v>16</v>
      </c>
      <c r="O40" s="67" t="s">
        <v>17</v>
      </c>
      <c r="P40" s="30"/>
    </row>
    <row r="41" spans="2:17" s="27" customFormat="1" ht="18" customHeight="1" x14ac:dyDescent="0.2">
      <c r="B41" s="106"/>
      <c r="C41" s="107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30" t="s">
        <v>18</v>
      </c>
    </row>
    <row r="42" spans="2:17" s="27" customFormat="1" hidden="1" x14ac:dyDescent="0.2">
      <c r="B42" s="106"/>
      <c r="C42" s="73" t="s">
        <v>152</v>
      </c>
      <c r="D42" s="71">
        <f>ROUND(D41,0)</f>
        <v>0</v>
      </c>
      <c r="E42" s="71">
        <f t="shared" ref="E42" si="14">ROUND(E41,0)</f>
        <v>0</v>
      </c>
      <c r="F42" s="71">
        <f t="shared" ref="F42" si="15">ROUND(F41,0)</f>
        <v>0</v>
      </c>
      <c r="G42" s="71">
        <f t="shared" ref="G42" si="16">ROUND(G41,0)</f>
        <v>0</v>
      </c>
      <c r="H42" s="71">
        <f t="shared" ref="H42" si="17">ROUND(H41,0)</f>
        <v>0</v>
      </c>
      <c r="I42" s="71">
        <f t="shared" ref="I42" si="18">ROUND(I41,0)</f>
        <v>0</v>
      </c>
      <c r="J42" s="71">
        <f t="shared" ref="J42" si="19">ROUND(J41,0)</f>
        <v>0</v>
      </c>
      <c r="K42" s="71">
        <f t="shared" ref="K42" si="20">ROUND(K41,0)</f>
        <v>0</v>
      </c>
      <c r="L42" s="71">
        <f t="shared" ref="L42" si="21">ROUND(L41,0)</f>
        <v>0</v>
      </c>
      <c r="M42" s="71">
        <f t="shared" ref="M42" si="22">ROUND(M41,0)</f>
        <v>0</v>
      </c>
      <c r="N42" s="71">
        <f t="shared" ref="N42" si="23">ROUND(N41,0)</f>
        <v>0</v>
      </c>
      <c r="O42" s="71">
        <f t="shared" ref="O42" si="24">ROUND(O41,0)</f>
        <v>0</v>
      </c>
      <c r="P42" s="30"/>
    </row>
    <row r="43" spans="2:17" s="27" customFormat="1" ht="34.950000000000003" customHeight="1" x14ac:dyDescent="0.2">
      <c r="B43" s="106"/>
      <c r="C43" s="69" t="s">
        <v>146</v>
      </c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30" t="s">
        <v>18</v>
      </c>
    </row>
    <row r="44" spans="2:17" s="27" customFormat="1" ht="18" hidden="1" customHeight="1" x14ac:dyDescent="0.2">
      <c r="B44" s="107"/>
      <c r="C44" s="73" t="s">
        <v>152</v>
      </c>
      <c r="D44" s="101">
        <f>ROUND(D43,0)</f>
        <v>0</v>
      </c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3"/>
      <c r="P44" s="30"/>
    </row>
    <row r="45" spans="2:17" s="27" customFormat="1" ht="18" customHeight="1" x14ac:dyDescent="0.2">
      <c r="B45" s="105" t="s">
        <v>124</v>
      </c>
      <c r="C45" s="28" t="s">
        <v>138</v>
      </c>
      <c r="D45" s="116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8"/>
      <c r="P45" s="34"/>
    </row>
    <row r="46" spans="2:17" s="27" customFormat="1" ht="18" customHeight="1" x14ac:dyDescent="0.2">
      <c r="B46" s="106"/>
      <c r="C46" s="28" t="s">
        <v>139</v>
      </c>
      <c r="D46" s="116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8"/>
      <c r="P46" s="34"/>
    </row>
    <row r="47" spans="2:17" s="27" customFormat="1" ht="18" customHeight="1" x14ac:dyDescent="0.2">
      <c r="B47" s="106"/>
      <c r="C47" s="35" t="s">
        <v>144</v>
      </c>
      <c r="D47" s="116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8"/>
      <c r="P47" s="34"/>
    </row>
    <row r="48" spans="2:17" s="27" customFormat="1" ht="18" customHeight="1" x14ac:dyDescent="0.2">
      <c r="B48" s="106"/>
      <c r="C48" s="115" t="s">
        <v>145</v>
      </c>
      <c r="D48" s="67" t="s">
        <v>6</v>
      </c>
      <c r="E48" s="67" t="s">
        <v>7</v>
      </c>
      <c r="F48" s="67" t="s">
        <v>8</v>
      </c>
      <c r="G48" s="67" t="s">
        <v>9</v>
      </c>
      <c r="H48" s="67" t="s">
        <v>10</v>
      </c>
      <c r="I48" s="67" t="s">
        <v>11</v>
      </c>
      <c r="J48" s="67" t="s">
        <v>12</v>
      </c>
      <c r="K48" s="67" t="s">
        <v>13</v>
      </c>
      <c r="L48" s="67" t="s">
        <v>14</v>
      </c>
      <c r="M48" s="67" t="s">
        <v>15</v>
      </c>
      <c r="N48" s="67" t="s">
        <v>16</v>
      </c>
      <c r="O48" s="67" t="s">
        <v>17</v>
      </c>
      <c r="P48" s="30"/>
    </row>
    <row r="49" spans="2:16" s="27" customFormat="1" ht="18" customHeight="1" x14ac:dyDescent="0.2">
      <c r="B49" s="106"/>
      <c r="C49" s="107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30" t="s">
        <v>18</v>
      </c>
    </row>
    <row r="50" spans="2:16" s="27" customFormat="1" ht="18" hidden="1" customHeight="1" x14ac:dyDescent="0.2">
      <c r="B50" s="106"/>
      <c r="C50" s="73" t="s">
        <v>152</v>
      </c>
      <c r="D50" s="71">
        <f>ROUND(D49,0)</f>
        <v>0</v>
      </c>
      <c r="E50" s="71">
        <f t="shared" ref="E50" si="25">ROUND(E49,0)</f>
        <v>0</v>
      </c>
      <c r="F50" s="71">
        <f t="shared" ref="F50" si="26">ROUND(F49,0)</f>
        <v>0</v>
      </c>
      <c r="G50" s="71">
        <f t="shared" ref="G50" si="27">ROUND(G49,0)</f>
        <v>0</v>
      </c>
      <c r="H50" s="71">
        <f t="shared" ref="H50" si="28">ROUND(H49,0)</f>
        <v>0</v>
      </c>
      <c r="I50" s="71">
        <f t="shared" ref="I50" si="29">ROUND(I49,0)</f>
        <v>0</v>
      </c>
      <c r="J50" s="71">
        <f t="shared" ref="J50" si="30">ROUND(J49,0)</f>
        <v>0</v>
      </c>
      <c r="K50" s="71">
        <f t="shared" ref="K50" si="31">ROUND(K49,0)</f>
        <v>0</v>
      </c>
      <c r="L50" s="71">
        <f t="shared" ref="L50" si="32">ROUND(L49,0)</f>
        <v>0</v>
      </c>
      <c r="M50" s="71">
        <f t="shared" ref="M50" si="33">ROUND(M49,0)</f>
        <v>0</v>
      </c>
      <c r="N50" s="71">
        <f t="shared" ref="N50" si="34">ROUND(N49,0)</f>
        <v>0</v>
      </c>
      <c r="O50" s="71">
        <f t="shared" ref="O50" si="35">ROUND(O49,0)</f>
        <v>0</v>
      </c>
      <c r="P50" s="30"/>
    </row>
    <row r="51" spans="2:16" s="27" customFormat="1" ht="34.950000000000003" customHeight="1" x14ac:dyDescent="0.2">
      <c r="B51" s="106"/>
      <c r="C51" s="69" t="s">
        <v>146</v>
      </c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30" t="s">
        <v>18</v>
      </c>
    </row>
    <row r="52" spans="2:16" s="27" customFormat="1" ht="18" hidden="1" customHeight="1" x14ac:dyDescent="0.2">
      <c r="B52" s="107"/>
      <c r="C52" s="73" t="s">
        <v>152</v>
      </c>
      <c r="D52" s="101">
        <f>ROUND(D51,0)</f>
        <v>0</v>
      </c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3"/>
      <c r="P52" s="30"/>
    </row>
    <row r="53" spans="2:16" s="27" customFormat="1" ht="18" customHeight="1" x14ac:dyDescent="0.2">
      <c r="B53" s="105" t="s">
        <v>125</v>
      </c>
      <c r="C53" s="28" t="s">
        <v>138</v>
      </c>
      <c r="D53" s="116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8"/>
      <c r="P53" s="34"/>
    </row>
    <row r="54" spans="2:16" s="27" customFormat="1" ht="18" customHeight="1" x14ac:dyDescent="0.2">
      <c r="B54" s="106"/>
      <c r="C54" s="28" t="s">
        <v>139</v>
      </c>
      <c r="D54" s="116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8"/>
      <c r="P54" s="34"/>
    </row>
    <row r="55" spans="2:16" s="27" customFormat="1" ht="18" customHeight="1" x14ac:dyDescent="0.2">
      <c r="B55" s="106"/>
      <c r="C55" s="35" t="s">
        <v>144</v>
      </c>
      <c r="D55" s="116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8"/>
      <c r="P55" s="34"/>
    </row>
    <row r="56" spans="2:16" s="27" customFormat="1" ht="18" customHeight="1" x14ac:dyDescent="0.2">
      <c r="B56" s="106"/>
      <c r="C56" s="115" t="s">
        <v>145</v>
      </c>
      <c r="D56" s="67" t="s">
        <v>6</v>
      </c>
      <c r="E56" s="67" t="s">
        <v>7</v>
      </c>
      <c r="F56" s="67" t="s">
        <v>8</v>
      </c>
      <c r="G56" s="67" t="s">
        <v>9</v>
      </c>
      <c r="H56" s="67" t="s">
        <v>10</v>
      </c>
      <c r="I56" s="67" t="s">
        <v>11</v>
      </c>
      <c r="J56" s="67" t="s">
        <v>12</v>
      </c>
      <c r="K56" s="67" t="s">
        <v>13</v>
      </c>
      <c r="L56" s="67" t="s">
        <v>14</v>
      </c>
      <c r="M56" s="67" t="s">
        <v>15</v>
      </c>
      <c r="N56" s="67" t="s">
        <v>16</v>
      </c>
      <c r="O56" s="67" t="s">
        <v>17</v>
      </c>
      <c r="P56" s="30"/>
    </row>
    <row r="57" spans="2:16" s="27" customFormat="1" ht="18" customHeight="1" x14ac:dyDescent="0.2">
      <c r="B57" s="106"/>
      <c r="C57" s="107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30" t="s">
        <v>18</v>
      </c>
    </row>
    <row r="58" spans="2:16" s="27" customFormat="1" ht="18" hidden="1" customHeight="1" x14ac:dyDescent="0.2">
      <c r="B58" s="106"/>
      <c r="C58" s="73" t="s">
        <v>152</v>
      </c>
      <c r="D58" s="71">
        <f>ROUND(D57,0)</f>
        <v>0</v>
      </c>
      <c r="E58" s="71">
        <f t="shared" ref="E58" si="36">ROUND(E57,0)</f>
        <v>0</v>
      </c>
      <c r="F58" s="71">
        <f t="shared" ref="F58" si="37">ROUND(F57,0)</f>
        <v>0</v>
      </c>
      <c r="G58" s="71">
        <f t="shared" ref="G58" si="38">ROUND(G57,0)</f>
        <v>0</v>
      </c>
      <c r="H58" s="71">
        <f t="shared" ref="H58" si="39">ROUND(H57,0)</f>
        <v>0</v>
      </c>
      <c r="I58" s="71">
        <f t="shared" ref="I58" si="40">ROUND(I57,0)</f>
        <v>0</v>
      </c>
      <c r="J58" s="71">
        <f t="shared" ref="J58" si="41">ROUND(J57,0)</f>
        <v>0</v>
      </c>
      <c r="K58" s="71">
        <f t="shared" ref="K58" si="42">ROUND(K57,0)</f>
        <v>0</v>
      </c>
      <c r="L58" s="71">
        <f t="shared" ref="L58" si="43">ROUND(L57,0)</f>
        <v>0</v>
      </c>
      <c r="M58" s="71">
        <f t="shared" ref="M58" si="44">ROUND(M57,0)</f>
        <v>0</v>
      </c>
      <c r="N58" s="71">
        <f t="shared" ref="N58" si="45">ROUND(N57,0)</f>
        <v>0</v>
      </c>
      <c r="O58" s="71">
        <f t="shared" ref="O58" si="46">ROUND(O57,0)</f>
        <v>0</v>
      </c>
      <c r="P58" s="30"/>
    </row>
    <row r="59" spans="2:16" s="27" customFormat="1" ht="34.950000000000003" customHeight="1" x14ac:dyDescent="0.2">
      <c r="B59" s="106"/>
      <c r="C59" s="69" t="s">
        <v>146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30" t="s">
        <v>18</v>
      </c>
    </row>
    <row r="60" spans="2:16" s="27" customFormat="1" ht="18" hidden="1" customHeight="1" x14ac:dyDescent="0.2">
      <c r="B60" s="107"/>
      <c r="C60" s="73" t="s">
        <v>152</v>
      </c>
      <c r="D60" s="101">
        <f>ROUND(D59,0)</f>
        <v>0</v>
      </c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3"/>
      <c r="P60" s="30"/>
    </row>
    <row r="61" spans="2:16" s="27" customFormat="1" ht="18" customHeight="1" x14ac:dyDescent="0.2">
      <c r="B61" s="105" t="s">
        <v>126</v>
      </c>
      <c r="C61" s="28" t="s">
        <v>138</v>
      </c>
      <c r="D61" s="116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8"/>
      <c r="P61" s="34"/>
    </row>
    <row r="62" spans="2:16" s="27" customFormat="1" ht="18" customHeight="1" x14ac:dyDescent="0.2">
      <c r="B62" s="106"/>
      <c r="C62" s="28" t="s">
        <v>139</v>
      </c>
      <c r="D62" s="116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8"/>
      <c r="P62" s="34"/>
    </row>
    <row r="63" spans="2:16" s="27" customFormat="1" ht="18" customHeight="1" x14ac:dyDescent="0.2">
      <c r="B63" s="106"/>
      <c r="C63" s="35" t="s">
        <v>144</v>
      </c>
      <c r="D63" s="116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8"/>
      <c r="P63" s="34"/>
    </row>
    <row r="64" spans="2:16" s="27" customFormat="1" ht="18" customHeight="1" x14ac:dyDescent="0.2">
      <c r="B64" s="106"/>
      <c r="C64" s="115" t="s">
        <v>145</v>
      </c>
      <c r="D64" s="67" t="s">
        <v>6</v>
      </c>
      <c r="E64" s="67" t="s">
        <v>7</v>
      </c>
      <c r="F64" s="67" t="s">
        <v>8</v>
      </c>
      <c r="G64" s="67" t="s">
        <v>9</v>
      </c>
      <c r="H64" s="67" t="s">
        <v>10</v>
      </c>
      <c r="I64" s="67" t="s">
        <v>11</v>
      </c>
      <c r="J64" s="67" t="s">
        <v>12</v>
      </c>
      <c r="K64" s="67" t="s">
        <v>13</v>
      </c>
      <c r="L64" s="67" t="s">
        <v>14</v>
      </c>
      <c r="M64" s="67" t="s">
        <v>15</v>
      </c>
      <c r="N64" s="67" t="s">
        <v>16</v>
      </c>
      <c r="O64" s="67" t="s">
        <v>17</v>
      </c>
      <c r="P64" s="30"/>
    </row>
    <row r="65" spans="2:16" s="27" customFormat="1" ht="18" customHeight="1" x14ac:dyDescent="0.2">
      <c r="B65" s="106"/>
      <c r="C65" s="107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30" t="s">
        <v>18</v>
      </c>
    </row>
    <row r="66" spans="2:16" s="27" customFormat="1" ht="18" hidden="1" customHeight="1" x14ac:dyDescent="0.2">
      <c r="B66" s="106"/>
      <c r="C66" s="73" t="s">
        <v>152</v>
      </c>
      <c r="D66" s="71">
        <f>ROUND(D65,0)</f>
        <v>0</v>
      </c>
      <c r="E66" s="71">
        <f t="shared" ref="E66" si="47">ROUND(E65,0)</f>
        <v>0</v>
      </c>
      <c r="F66" s="71">
        <f t="shared" ref="F66" si="48">ROUND(F65,0)</f>
        <v>0</v>
      </c>
      <c r="G66" s="71">
        <f t="shared" ref="G66" si="49">ROUND(G65,0)</f>
        <v>0</v>
      </c>
      <c r="H66" s="71">
        <f t="shared" ref="H66" si="50">ROUND(H65,0)</f>
        <v>0</v>
      </c>
      <c r="I66" s="71">
        <f t="shared" ref="I66" si="51">ROUND(I65,0)</f>
        <v>0</v>
      </c>
      <c r="J66" s="71">
        <f t="shared" ref="J66" si="52">ROUND(J65,0)</f>
        <v>0</v>
      </c>
      <c r="K66" s="71">
        <f t="shared" ref="K66" si="53">ROUND(K65,0)</f>
        <v>0</v>
      </c>
      <c r="L66" s="71">
        <f t="shared" ref="L66" si="54">ROUND(L65,0)</f>
        <v>0</v>
      </c>
      <c r="M66" s="71">
        <f t="shared" ref="M66" si="55">ROUND(M65,0)</f>
        <v>0</v>
      </c>
      <c r="N66" s="71">
        <f t="shared" ref="N66" si="56">ROUND(N65,0)</f>
        <v>0</v>
      </c>
      <c r="O66" s="71">
        <f t="shared" ref="O66" si="57">ROUND(O65,0)</f>
        <v>0</v>
      </c>
      <c r="P66" s="30"/>
    </row>
    <row r="67" spans="2:16" s="27" customFormat="1" ht="34.950000000000003" customHeight="1" x14ac:dyDescent="0.2">
      <c r="B67" s="106"/>
      <c r="C67" s="69" t="s">
        <v>146</v>
      </c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30" t="s">
        <v>18</v>
      </c>
    </row>
    <row r="68" spans="2:16" s="27" customFormat="1" ht="18" hidden="1" customHeight="1" x14ac:dyDescent="0.2">
      <c r="B68" s="107"/>
      <c r="C68" s="73" t="s">
        <v>152</v>
      </c>
      <c r="D68" s="101">
        <f>ROUND(D67,0)</f>
        <v>0</v>
      </c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3"/>
      <c r="P68" s="30"/>
    </row>
    <row r="69" spans="2:16" s="27" customFormat="1" ht="18" customHeight="1" x14ac:dyDescent="0.2">
      <c r="B69" s="105" t="s">
        <v>127</v>
      </c>
      <c r="C69" s="28" t="s">
        <v>138</v>
      </c>
      <c r="D69" s="116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8"/>
      <c r="P69" s="34"/>
    </row>
    <row r="70" spans="2:16" s="27" customFormat="1" ht="18" customHeight="1" x14ac:dyDescent="0.2">
      <c r="B70" s="106"/>
      <c r="C70" s="28" t="s">
        <v>139</v>
      </c>
      <c r="D70" s="116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8"/>
      <c r="P70" s="34"/>
    </row>
    <row r="71" spans="2:16" s="27" customFormat="1" ht="18" customHeight="1" x14ac:dyDescent="0.2">
      <c r="B71" s="106"/>
      <c r="C71" s="35" t="s">
        <v>144</v>
      </c>
      <c r="D71" s="116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8"/>
      <c r="P71" s="34"/>
    </row>
    <row r="72" spans="2:16" s="27" customFormat="1" ht="18" customHeight="1" x14ac:dyDescent="0.2">
      <c r="B72" s="106"/>
      <c r="C72" s="115" t="s">
        <v>145</v>
      </c>
      <c r="D72" s="67" t="s">
        <v>6</v>
      </c>
      <c r="E72" s="67" t="s">
        <v>7</v>
      </c>
      <c r="F72" s="67" t="s">
        <v>8</v>
      </c>
      <c r="G72" s="67" t="s">
        <v>9</v>
      </c>
      <c r="H72" s="67" t="s">
        <v>10</v>
      </c>
      <c r="I72" s="67" t="s">
        <v>11</v>
      </c>
      <c r="J72" s="67" t="s">
        <v>12</v>
      </c>
      <c r="K72" s="67" t="s">
        <v>13</v>
      </c>
      <c r="L72" s="67" t="s">
        <v>14</v>
      </c>
      <c r="M72" s="67" t="s">
        <v>15</v>
      </c>
      <c r="N72" s="67" t="s">
        <v>16</v>
      </c>
      <c r="O72" s="67" t="s">
        <v>17</v>
      </c>
      <c r="P72" s="30"/>
    </row>
    <row r="73" spans="2:16" s="27" customFormat="1" ht="18" customHeight="1" x14ac:dyDescent="0.2">
      <c r="B73" s="106"/>
      <c r="C73" s="107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30" t="s">
        <v>18</v>
      </c>
    </row>
    <row r="74" spans="2:16" s="27" customFormat="1" ht="18" hidden="1" customHeight="1" x14ac:dyDescent="0.2">
      <c r="B74" s="106"/>
      <c r="C74" s="73" t="s">
        <v>152</v>
      </c>
      <c r="D74" s="71">
        <f>ROUND(D73,0)</f>
        <v>0</v>
      </c>
      <c r="E74" s="71">
        <f t="shared" ref="E74" si="58">ROUND(E73,0)</f>
        <v>0</v>
      </c>
      <c r="F74" s="71">
        <f t="shared" ref="F74" si="59">ROUND(F73,0)</f>
        <v>0</v>
      </c>
      <c r="G74" s="71">
        <f t="shared" ref="G74" si="60">ROUND(G73,0)</f>
        <v>0</v>
      </c>
      <c r="H74" s="71">
        <f t="shared" ref="H74" si="61">ROUND(H73,0)</f>
        <v>0</v>
      </c>
      <c r="I74" s="71">
        <f t="shared" ref="I74" si="62">ROUND(I73,0)</f>
        <v>0</v>
      </c>
      <c r="J74" s="71">
        <f t="shared" ref="J74" si="63">ROUND(J73,0)</f>
        <v>0</v>
      </c>
      <c r="K74" s="71">
        <f t="shared" ref="K74" si="64">ROUND(K73,0)</f>
        <v>0</v>
      </c>
      <c r="L74" s="71">
        <f t="shared" ref="L74" si="65">ROUND(L73,0)</f>
        <v>0</v>
      </c>
      <c r="M74" s="71">
        <f t="shared" ref="M74" si="66">ROUND(M73,0)</f>
        <v>0</v>
      </c>
      <c r="N74" s="71">
        <f t="shared" ref="N74" si="67">ROUND(N73,0)</f>
        <v>0</v>
      </c>
      <c r="O74" s="71">
        <f t="shared" ref="O74" si="68">ROUND(O73,0)</f>
        <v>0</v>
      </c>
      <c r="P74" s="30"/>
    </row>
    <row r="75" spans="2:16" s="27" customFormat="1" ht="34.950000000000003" customHeight="1" x14ac:dyDescent="0.2">
      <c r="B75" s="106"/>
      <c r="C75" s="69" t="s">
        <v>146</v>
      </c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30" t="s">
        <v>18</v>
      </c>
    </row>
    <row r="76" spans="2:16" s="27" customFormat="1" ht="18" hidden="1" customHeight="1" x14ac:dyDescent="0.2">
      <c r="B76" s="107"/>
      <c r="C76" s="73" t="s">
        <v>152</v>
      </c>
      <c r="D76" s="101">
        <f>ROUND(D75,0)</f>
        <v>0</v>
      </c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3"/>
      <c r="P76" s="30"/>
    </row>
    <row r="77" spans="2:16" s="27" customFormat="1" ht="18" customHeight="1" x14ac:dyDescent="0.2">
      <c r="B77" s="105" t="s">
        <v>128</v>
      </c>
      <c r="C77" s="28" t="s">
        <v>138</v>
      </c>
      <c r="D77" s="116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8"/>
      <c r="P77" s="34"/>
    </row>
    <row r="78" spans="2:16" s="27" customFormat="1" ht="18" customHeight="1" x14ac:dyDescent="0.2">
      <c r="B78" s="106"/>
      <c r="C78" s="28" t="s">
        <v>139</v>
      </c>
      <c r="D78" s="116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8"/>
      <c r="P78" s="34"/>
    </row>
    <row r="79" spans="2:16" s="27" customFormat="1" ht="18" customHeight="1" x14ac:dyDescent="0.2">
      <c r="B79" s="106"/>
      <c r="C79" s="35" t="s">
        <v>144</v>
      </c>
      <c r="D79" s="116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8"/>
      <c r="P79" s="34"/>
    </row>
    <row r="80" spans="2:16" s="27" customFormat="1" ht="18" customHeight="1" x14ac:dyDescent="0.2">
      <c r="B80" s="106"/>
      <c r="C80" s="115" t="s">
        <v>145</v>
      </c>
      <c r="D80" s="67" t="s">
        <v>6</v>
      </c>
      <c r="E80" s="67" t="s">
        <v>7</v>
      </c>
      <c r="F80" s="67" t="s">
        <v>8</v>
      </c>
      <c r="G80" s="67" t="s">
        <v>9</v>
      </c>
      <c r="H80" s="67" t="s">
        <v>10</v>
      </c>
      <c r="I80" s="67" t="s">
        <v>11</v>
      </c>
      <c r="J80" s="67" t="s">
        <v>12</v>
      </c>
      <c r="K80" s="67" t="s">
        <v>13</v>
      </c>
      <c r="L80" s="67" t="s">
        <v>14</v>
      </c>
      <c r="M80" s="67" t="s">
        <v>15</v>
      </c>
      <c r="N80" s="67" t="s">
        <v>16</v>
      </c>
      <c r="O80" s="67" t="s">
        <v>17</v>
      </c>
      <c r="P80" s="30"/>
    </row>
    <row r="81" spans="2:16" s="27" customFormat="1" ht="18" customHeight="1" x14ac:dyDescent="0.2">
      <c r="B81" s="106"/>
      <c r="C81" s="107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30" t="s">
        <v>18</v>
      </c>
    </row>
    <row r="82" spans="2:16" s="27" customFormat="1" ht="18" hidden="1" customHeight="1" x14ac:dyDescent="0.2">
      <c r="B82" s="106"/>
      <c r="C82" s="73" t="s">
        <v>152</v>
      </c>
      <c r="D82" s="71">
        <f>ROUND(D81,0)</f>
        <v>0</v>
      </c>
      <c r="E82" s="71">
        <f t="shared" ref="E82" si="69">ROUND(E81,0)</f>
        <v>0</v>
      </c>
      <c r="F82" s="71">
        <f t="shared" ref="F82" si="70">ROUND(F81,0)</f>
        <v>0</v>
      </c>
      <c r="G82" s="71">
        <f t="shared" ref="G82" si="71">ROUND(G81,0)</f>
        <v>0</v>
      </c>
      <c r="H82" s="71">
        <f t="shared" ref="H82" si="72">ROUND(H81,0)</f>
        <v>0</v>
      </c>
      <c r="I82" s="71">
        <f t="shared" ref="I82" si="73">ROUND(I81,0)</f>
        <v>0</v>
      </c>
      <c r="J82" s="71">
        <f t="shared" ref="J82" si="74">ROUND(J81,0)</f>
        <v>0</v>
      </c>
      <c r="K82" s="71">
        <f t="shared" ref="K82" si="75">ROUND(K81,0)</f>
        <v>0</v>
      </c>
      <c r="L82" s="71">
        <f t="shared" ref="L82" si="76">ROUND(L81,0)</f>
        <v>0</v>
      </c>
      <c r="M82" s="71">
        <f t="shared" ref="M82" si="77">ROUND(M81,0)</f>
        <v>0</v>
      </c>
      <c r="N82" s="71">
        <f t="shared" ref="N82" si="78">ROUND(N81,0)</f>
        <v>0</v>
      </c>
      <c r="O82" s="71">
        <f t="shared" ref="O82" si="79">ROUND(O81,0)</f>
        <v>0</v>
      </c>
      <c r="P82" s="30"/>
    </row>
    <row r="83" spans="2:16" s="27" customFormat="1" ht="34.950000000000003" customHeight="1" x14ac:dyDescent="0.2">
      <c r="B83" s="106"/>
      <c r="C83" s="69" t="s">
        <v>146</v>
      </c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30" t="s">
        <v>18</v>
      </c>
    </row>
    <row r="84" spans="2:16" s="27" customFormat="1" ht="18" hidden="1" customHeight="1" x14ac:dyDescent="0.2">
      <c r="B84" s="107"/>
      <c r="C84" s="73" t="s">
        <v>152</v>
      </c>
      <c r="D84" s="101">
        <f>ROUND(D83,0)</f>
        <v>0</v>
      </c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3"/>
      <c r="P84" s="30"/>
    </row>
    <row r="85" spans="2:16" s="27" customFormat="1" ht="18" customHeight="1" x14ac:dyDescent="0.2">
      <c r="B85" s="105" t="s">
        <v>129</v>
      </c>
      <c r="C85" s="28" t="s">
        <v>138</v>
      </c>
      <c r="D85" s="116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8"/>
      <c r="P85" s="34"/>
    </row>
    <row r="86" spans="2:16" s="27" customFormat="1" ht="18" customHeight="1" x14ac:dyDescent="0.2">
      <c r="B86" s="106"/>
      <c r="C86" s="28" t="s">
        <v>139</v>
      </c>
      <c r="D86" s="116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8"/>
      <c r="P86" s="34"/>
    </row>
    <row r="87" spans="2:16" s="27" customFormat="1" ht="18" customHeight="1" x14ac:dyDescent="0.2">
      <c r="B87" s="106"/>
      <c r="C87" s="35" t="s">
        <v>144</v>
      </c>
      <c r="D87" s="116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8"/>
      <c r="P87" s="34"/>
    </row>
    <row r="88" spans="2:16" s="27" customFormat="1" ht="18" customHeight="1" x14ac:dyDescent="0.2">
      <c r="B88" s="106"/>
      <c r="C88" s="115" t="s">
        <v>145</v>
      </c>
      <c r="D88" s="67" t="s">
        <v>6</v>
      </c>
      <c r="E88" s="67" t="s">
        <v>7</v>
      </c>
      <c r="F88" s="67" t="s">
        <v>8</v>
      </c>
      <c r="G88" s="67" t="s">
        <v>9</v>
      </c>
      <c r="H88" s="67" t="s">
        <v>10</v>
      </c>
      <c r="I88" s="67" t="s">
        <v>11</v>
      </c>
      <c r="J88" s="67" t="s">
        <v>12</v>
      </c>
      <c r="K88" s="67" t="s">
        <v>13</v>
      </c>
      <c r="L88" s="67" t="s">
        <v>14</v>
      </c>
      <c r="M88" s="67" t="s">
        <v>15</v>
      </c>
      <c r="N88" s="67" t="s">
        <v>16</v>
      </c>
      <c r="O88" s="67" t="s">
        <v>17</v>
      </c>
      <c r="P88" s="30"/>
    </row>
    <row r="89" spans="2:16" s="27" customFormat="1" ht="18" customHeight="1" x14ac:dyDescent="0.2">
      <c r="B89" s="106"/>
      <c r="C89" s="107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30" t="s">
        <v>18</v>
      </c>
    </row>
    <row r="90" spans="2:16" s="27" customFormat="1" ht="18" hidden="1" customHeight="1" x14ac:dyDescent="0.2">
      <c r="B90" s="106"/>
      <c r="C90" s="73" t="s">
        <v>152</v>
      </c>
      <c r="D90" s="71">
        <f>ROUND(D89,0)</f>
        <v>0</v>
      </c>
      <c r="E90" s="71">
        <f t="shared" ref="E90" si="80">ROUND(E89,0)</f>
        <v>0</v>
      </c>
      <c r="F90" s="71">
        <f t="shared" ref="F90" si="81">ROUND(F89,0)</f>
        <v>0</v>
      </c>
      <c r="G90" s="71">
        <f t="shared" ref="G90" si="82">ROUND(G89,0)</f>
        <v>0</v>
      </c>
      <c r="H90" s="71">
        <f t="shared" ref="H90" si="83">ROUND(H89,0)</f>
        <v>0</v>
      </c>
      <c r="I90" s="71">
        <f t="shared" ref="I90" si="84">ROUND(I89,0)</f>
        <v>0</v>
      </c>
      <c r="J90" s="71">
        <f t="shared" ref="J90" si="85">ROUND(J89,0)</f>
        <v>0</v>
      </c>
      <c r="K90" s="71">
        <f t="shared" ref="K90" si="86">ROUND(K89,0)</f>
        <v>0</v>
      </c>
      <c r="L90" s="71">
        <f t="shared" ref="L90" si="87">ROUND(L89,0)</f>
        <v>0</v>
      </c>
      <c r="M90" s="71">
        <f t="shared" ref="M90" si="88">ROUND(M89,0)</f>
        <v>0</v>
      </c>
      <c r="N90" s="71">
        <f t="shared" ref="N90" si="89">ROUND(N89,0)</f>
        <v>0</v>
      </c>
      <c r="O90" s="71">
        <f t="shared" ref="O90" si="90">ROUND(O89,0)</f>
        <v>0</v>
      </c>
      <c r="P90" s="30"/>
    </row>
    <row r="91" spans="2:16" s="27" customFormat="1" ht="34.950000000000003" customHeight="1" x14ac:dyDescent="0.2">
      <c r="B91" s="106"/>
      <c r="C91" s="69" t="s">
        <v>146</v>
      </c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30" t="s">
        <v>18</v>
      </c>
    </row>
    <row r="92" spans="2:16" s="27" customFormat="1" ht="18" hidden="1" customHeight="1" x14ac:dyDescent="0.2">
      <c r="B92" s="107"/>
      <c r="C92" s="73" t="s">
        <v>152</v>
      </c>
      <c r="D92" s="101">
        <f>ROUND(D91,0)</f>
        <v>0</v>
      </c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3"/>
      <c r="P92" s="30"/>
    </row>
    <row r="93" spans="2:16" s="27" customFormat="1" ht="18" customHeight="1" x14ac:dyDescent="0.2">
      <c r="B93" s="105" t="s">
        <v>130</v>
      </c>
      <c r="C93" s="28" t="s">
        <v>138</v>
      </c>
      <c r="D93" s="116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8"/>
      <c r="P93" s="34"/>
    </row>
    <row r="94" spans="2:16" s="27" customFormat="1" ht="18" customHeight="1" x14ac:dyDescent="0.2">
      <c r="B94" s="106"/>
      <c r="C94" s="28" t="s">
        <v>139</v>
      </c>
      <c r="D94" s="116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8"/>
      <c r="P94" s="34"/>
    </row>
    <row r="95" spans="2:16" s="27" customFormat="1" ht="18" customHeight="1" x14ac:dyDescent="0.2">
      <c r="B95" s="106"/>
      <c r="C95" s="35" t="s">
        <v>144</v>
      </c>
      <c r="D95" s="116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8"/>
      <c r="P95" s="34"/>
    </row>
    <row r="96" spans="2:16" s="27" customFormat="1" ht="18" customHeight="1" x14ac:dyDescent="0.2">
      <c r="B96" s="106"/>
      <c r="C96" s="115" t="s">
        <v>145</v>
      </c>
      <c r="D96" s="67" t="s">
        <v>6</v>
      </c>
      <c r="E96" s="67" t="s">
        <v>7</v>
      </c>
      <c r="F96" s="67" t="s">
        <v>8</v>
      </c>
      <c r="G96" s="67" t="s">
        <v>9</v>
      </c>
      <c r="H96" s="67" t="s">
        <v>10</v>
      </c>
      <c r="I96" s="67" t="s">
        <v>11</v>
      </c>
      <c r="J96" s="67" t="s">
        <v>12</v>
      </c>
      <c r="K96" s="67" t="s">
        <v>13</v>
      </c>
      <c r="L96" s="67" t="s">
        <v>14</v>
      </c>
      <c r="M96" s="67" t="s">
        <v>15</v>
      </c>
      <c r="N96" s="67" t="s">
        <v>16</v>
      </c>
      <c r="O96" s="67" t="s">
        <v>17</v>
      </c>
      <c r="P96" s="30"/>
    </row>
    <row r="97" spans="2:16" s="27" customFormat="1" ht="18" customHeight="1" x14ac:dyDescent="0.2">
      <c r="B97" s="106"/>
      <c r="C97" s="107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30" t="s">
        <v>18</v>
      </c>
    </row>
    <row r="98" spans="2:16" s="27" customFormat="1" ht="15" hidden="1" customHeight="1" x14ac:dyDescent="0.2">
      <c r="B98" s="106"/>
      <c r="C98" s="73" t="s">
        <v>152</v>
      </c>
      <c r="D98" s="71">
        <f>ROUND(D97,0)</f>
        <v>0</v>
      </c>
      <c r="E98" s="71">
        <f t="shared" ref="E98" si="91">ROUND(E97,0)</f>
        <v>0</v>
      </c>
      <c r="F98" s="71">
        <f t="shared" ref="F98" si="92">ROUND(F97,0)</f>
        <v>0</v>
      </c>
      <c r="G98" s="71">
        <f t="shared" ref="G98" si="93">ROUND(G97,0)</f>
        <v>0</v>
      </c>
      <c r="H98" s="71">
        <f t="shared" ref="H98" si="94">ROUND(H97,0)</f>
        <v>0</v>
      </c>
      <c r="I98" s="71">
        <f t="shared" ref="I98" si="95">ROUND(I97,0)</f>
        <v>0</v>
      </c>
      <c r="J98" s="71">
        <f t="shared" ref="J98" si="96">ROUND(J97,0)</f>
        <v>0</v>
      </c>
      <c r="K98" s="71">
        <f t="shared" ref="K98" si="97">ROUND(K97,0)</f>
        <v>0</v>
      </c>
      <c r="L98" s="71">
        <f t="shared" ref="L98" si="98">ROUND(L97,0)</f>
        <v>0</v>
      </c>
      <c r="M98" s="71">
        <f t="shared" ref="M98" si="99">ROUND(M97,0)</f>
        <v>0</v>
      </c>
      <c r="N98" s="71">
        <f t="shared" ref="N98" si="100">ROUND(N97,0)</f>
        <v>0</v>
      </c>
      <c r="O98" s="71">
        <f t="shared" ref="O98" si="101">ROUND(O97,0)</f>
        <v>0</v>
      </c>
      <c r="P98" s="30"/>
    </row>
    <row r="99" spans="2:16" s="27" customFormat="1" ht="34.950000000000003" customHeight="1" x14ac:dyDescent="0.2">
      <c r="B99" s="106"/>
      <c r="C99" s="69" t="s">
        <v>146</v>
      </c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30" t="s">
        <v>18</v>
      </c>
    </row>
    <row r="100" spans="2:16" s="27" customFormat="1" ht="18" hidden="1" customHeight="1" x14ac:dyDescent="0.2">
      <c r="B100" s="107"/>
      <c r="C100" s="73" t="s">
        <v>152</v>
      </c>
      <c r="D100" s="101">
        <f>ROUND(D99,0)</f>
        <v>0</v>
      </c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3"/>
      <c r="P100" s="30"/>
    </row>
    <row r="101" spans="2:16" s="27" customFormat="1" ht="18" customHeight="1" x14ac:dyDescent="0.2">
      <c r="B101" s="121"/>
      <c r="C101" s="115" t="s">
        <v>145</v>
      </c>
      <c r="D101" s="28" t="s">
        <v>6</v>
      </c>
      <c r="E101" s="28" t="s">
        <v>7</v>
      </c>
      <c r="F101" s="28" t="s">
        <v>8</v>
      </c>
      <c r="G101" s="28" t="s">
        <v>9</v>
      </c>
      <c r="H101" s="28" t="s">
        <v>10</v>
      </c>
      <c r="I101" s="28" t="s">
        <v>11</v>
      </c>
      <c r="J101" s="28" t="s">
        <v>12</v>
      </c>
      <c r="K101" s="28" t="s">
        <v>13</v>
      </c>
      <c r="L101" s="28" t="s">
        <v>14</v>
      </c>
      <c r="M101" s="28" t="s">
        <v>15</v>
      </c>
      <c r="N101" s="28" t="s">
        <v>16</v>
      </c>
      <c r="O101" s="28" t="s">
        <v>17</v>
      </c>
      <c r="P101" s="30"/>
    </row>
    <row r="102" spans="2:16" s="27" customFormat="1" ht="18" customHeight="1" x14ac:dyDescent="0.2">
      <c r="B102" s="121"/>
      <c r="C102" s="107"/>
      <c r="D102" s="31">
        <f>SUM(D34,D42,D50,D58,D66,D74,D82,D90,D98)</f>
        <v>0</v>
      </c>
      <c r="E102" s="68">
        <f t="shared" ref="E102:O102" si="102">SUM(E34,E42,E50,E58,E66,E74,E82,E90,E98)</f>
        <v>0</v>
      </c>
      <c r="F102" s="68">
        <f t="shared" si="102"/>
        <v>0</v>
      </c>
      <c r="G102" s="68">
        <f t="shared" si="102"/>
        <v>0</v>
      </c>
      <c r="H102" s="68">
        <f t="shared" si="102"/>
        <v>0</v>
      </c>
      <c r="I102" s="68">
        <f t="shared" si="102"/>
        <v>0</v>
      </c>
      <c r="J102" s="68">
        <f t="shared" si="102"/>
        <v>0</v>
      </c>
      <c r="K102" s="68">
        <f t="shared" si="102"/>
        <v>0</v>
      </c>
      <c r="L102" s="68">
        <f t="shared" si="102"/>
        <v>0</v>
      </c>
      <c r="M102" s="68">
        <f t="shared" si="102"/>
        <v>0</v>
      </c>
      <c r="N102" s="68">
        <f t="shared" si="102"/>
        <v>0</v>
      </c>
      <c r="O102" s="68">
        <f t="shared" si="102"/>
        <v>0</v>
      </c>
      <c r="P102" s="30" t="s">
        <v>18</v>
      </c>
    </row>
    <row r="103" spans="2:16" s="27" customFormat="1" ht="34.950000000000003" customHeight="1" x14ac:dyDescent="0.2">
      <c r="B103" s="121"/>
      <c r="C103" s="36" t="s">
        <v>146</v>
      </c>
      <c r="D103" s="122">
        <f>SUM(D36,D44,D52,D60,D68,D76,D84,D92,D100)</f>
        <v>0</v>
      </c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30" t="s">
        <v>18</v>
      </c>
    </row>
    <row r="104" spans="2:16" s="27" customFormat="1" ht="18" customHeight="1" x14ac:dyDescent="0.2">
      <c r="B104" s="38"/>
    </row>
    <row r="105" spans="2:16" s="27" customFormat="1" ht="18" customHeight="1" x14ac:dyDescent="0.2">
      <c r="B105" s="39" t="s">
        <v>140</v>
      </c>
    </row>
    <row r="106" spans="2:16" s="27" customFormat="1" ht="18" customHeight="1" x14ac:dyDescent="0.2">
      <c r="B106" s="121" t="s">
        <v>0</v>
      </c>
      <c r="C106" s="121"/>
      <c r="D106" s="121" t="s">
        <v>19</v>
      </c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28" t="s">
        <v>1</v>
      </c>
    </row>
    <row r="107" spans="2:16" s="27" customFormat="1" ht="18" customHeight="1" x14ac:dyDescent="0.2">
      <c r="B107" s="121" t="s">
        <v>131</v>
      </c>
      <c r="C107" s="121"/>
      <c r="D107" s="116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8"/>
      <c r="P107" s="40"/>
    </row>
    <row r="108" spans="2:16" s="27" customFormat="1" ht="18" customHeight="1" x14ac:dyDescent="0.2">
      <c r="B108" s="119" t="s">
        <v>138</v>
      </c>
      <c r="C108" s="109"/>
      <c r="D108" s="99" t="str">
        <f>IF('入力欄(基本情報)'!C29="","",'入力欄(基本情報)'!C29)</f>
        <v/>
      </c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00"/>
      <c r="P108" s="34"/>
    </row>
    <row r="109" spans="2:16" s="27" customFormat="1" ht="18" customHeight="1" x14ac:dyDescent="0.2">
      <c r="B109" s="119" t="s">
        <v>139</v>
      </c>
      <c r="C109" s="109"/>
      <c r="D109" s="99" t="str">
        <f>IF('入力欄(基本情報)'!C30="","",'入力欄(基本情報)'!C30)</f>
        <v/>
      </c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00"/>
      <c r="P109" s="34"/>
    </row>
    <row r="110" spans="2:16" s="27" customFormat="1" ht="18" customHeight="1" x14ac:dyDescent="0.2">
      <c r="B110" s="119" t="s">
        <v>144</v>
      </c>
      <c r="C110" s="109"/>
      <c r="D110" s="116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8"/>
      <c r="P110" s="34"/>
    </row>
    <row r="111" spans="2:16" s="27" customFormat="1" ht="19.95" customHeight="1" x14ac:dyDescent="0.2">
      <c r="B111" s="111" t="s">
        <v>147</v>
      </c>
      <c r="C111" s="112"/>
      <c r="D111" s="28" t="s">
        <v>6</v>
      </c>
      <c r="E111" s="28" t="s">
        <v>7</v>
      </c>
      <c r="F111" s="28" t="s">
        <v>8</v>
      </c>
      <c r="G111" s="28" t="s">
        <v>9</v>
      </c>
      <c r="H111" s="28" t="s">
        <v>10</v>
      </c>
      <c r="I111" s="28" t="s">
        <v>11</v>
      </c>
      <c r="J111" s="28" t="s">
        <v>12</v>
      </c>
      <c r="K111" s="28" t="s">
        <v>13</v>
      </c>
      <c r="L111" s="28" t="s">
        <v>14</v>
      </c>
      <c r="M111" s="28" t="s">
        <v>15</v>
      </c>
      <c r="N111" s="28" t="s">
        <v>16</v>
      </c>
      <c r="O111" s="28" t="s">
        <v>17</v>
      </c>
      <c r="P111" s="30"/>
    </row>
    <row r="112" spans="2:16" s="27" customFormat="1" ht="19.95" customHeight="1" x14ac:dyDescent="0.2">
      <c r="B112" s="113"/>
      <c r="C112" s="114"/>
      <c r="D112" s="75" t="e">
        <f>MIN(D24,ROUND($D$115*D24/$D$25,0))</f>
        <v>#DIV/0!</v>
      </c>
      <c r="E112" s="75" t="e">
        <f t="shared" ref="E112:O112" si="103">MIN(E24,ROUND($D$115*E24/$D$25,0))</f>
        <v>#DIV/0!</v>
      </c>
      <c r="F112" s="75" t="e">
        <f t="shared" si="103"/>
        <v>#DIV/0!</v>
      </c>
      <c r="G112" s="75" t="e">
        <f t="shared" si="103"/>
        <v>#DIV/0!</v>
      </c>
      <c r="H112" s="75" t="e">
        <f t="shared" si="103"/>
        <v>#DIV/0!</v>
      </c>
      <c r="I112" s="75" t="e">
        <f t="shared" si="103"/>
        <v>#DIV/0!</v>
      </c>
      <c r="J112" s="75" t="e">
        <f>MIN(J24,ROUND($D$115*J24/$D$25,0))</f>
        <v>#DIV/0!</v>
      </c>
      <c r="K112" s="75" t="e">
        <f t="shared" si="103"/>
        <v>#DIV/0!</v>
      </c>
      <c r="L112" s="75" t="e">
        <f t="shared" si="103"/>
        <v>#DIV/0!</v>
      </c>
      <c r="M112" s="75" t="e">
        <f t="shared" si="103"/>
        <v>#DIV/0!</v>
      </c>
      <c r="N112" s="75" t="e">
        <f t="shared" si="103"/>
        <v>#DIV/0!</v>
      </c>
      <c r="O112" s="75" t="e">
        <f t="shared" si="103"/>
        <v>#DIV/0!</v>
      </c>
      <c r="P112" s="30" t="s">
        <v>18</v>
      </c>
    </row>
    <row r="113" spans="2:16" s="27" customFormat="1" ht="15" hidden="1" customHeight="1" x14ac:dyDescent="0.2">
      <c r="B113" s="99" t="s">
        <v>152</v>
      </c>
      <c r="C113" s="100"/>
      <c r="D113" s="71" t="e">
        <f>ROUND(D112,0)</f>
        <v>#DIV/0!</v>
      </c>
      <c r="E113" s="71" t="e">
        <f t="shared" ref="E113" si="104">ROUND(E112,0)</f>
        <v>#DIV/0!</v>
      </c>
      <c r="F113" s="71" t="e">
        <f t="shared" ref="F113" si="105">ROUND(F112,0)</f>
        <v>#DIV/0!</v>
      </c>
      <c r="G113" s="71" t="e">
        <f t="shared" ref="G113" si="106">ROUND(G112,0)</f>
        <v>#DIV/0!</v>
      </c>
      <c r="H113" s="71" t="e">
        <f t="shared" ref="H113" si="107">ROUND(H112,0)</f>
        <v>#DIV/0!</v>
      </c>
      <c r="I113" s="71" t="e">
        <f t="shared" ref="I113" si="108">ROUND(I112,0)</f>
        <v>#DIV/0!</v>
      </c>
      <c r="J113" s="71" t="e">
        <f t="shared" ref="J113" si="109">ROUND(J112,0)</f>
        <v>#DIV/0!</v>
      </c>
      <c r="K113" s="71" t="e">
        <f t="shared" ref="K113" si="110">ROUND(K112,0)</f>
        <v>#DIV/0!</v>
      </c>
      <c r="L113" s="71" t="e">
        <f t="shared" ref="L113" si="111">ROUND(L112,0)</f>
        <v>#DIV/0!</v>
      </c>
      <c r="M113" s="71" t="e">
        <f t="shared" ref="M113" si="112">ROUND(M112,0)</f>
        <v>#DIV/0!</v>
      </c>
      <c r="N113" s="71" t="e">
        <f t="shared" ref="N113" si="113">ROUND(N112,0)</f>
        <v>#DIV/0!</v>
      </c>
      <c r="O113" s="71" t="e">
        <f t="shared" ref="O113" si="114">ROUND(O112,0)</f>
        <v>#DIV/0!</v>
      </c>
      <c r="P113" s="30"/>
    </row>
    <row r="114" spans="2:16" s="27" customFormat="1" ht="34.950000000000003" customHeight="1" x14ac:dyDescent="0.2">
      <c r="B114" s="108" t="s">
        <v>151</v>
      </c>
      <c r="C114" s="109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30" t="s">
        <v>18</v>
      </c>
    </row>
    <row r="115" spans="2:16" s="27" customFormat="1" ht="18" hidden="1" customHeight="1" x14ac:dyDescent="0.2">
      <c r="B115" s="104" t="s">
        <v>152</v>
      </c>
      <c r="C115" s="104"/>
      <c r="D115" s="101">
        <f>ROUND(D114,0)</f>
        <v>0</v>
      </c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3"/>
      <c r="P115" s="30"/>
    </row>
    <row r="116" spans="2:16" s="27" customFormat="1" ht="19.95" customHeight="1" x14ac:dyDescent="0.2"/>
    <row r="117" spans="2:16" s="27" customFormat="1" ht="19.95" customHeight="1" x14ac:dyDescent="0.2"/>
    <row r="118" spans="2:16" s="27" customFormat="1" ht="19.95" customHeight="1" x14ac:dyDescent="0.2"/>
    <row r="119" spans="2:16" s="27" customFormat="1" ht="19.95" customHeight="1" x14ac:dyDescent="0.2"/>
    <row r="120" spans="2:16" s="27" customFormat="1" ht="19.95" customHeight="1" x14ac:dyDescent="0.2"/>
    <row r="121" spans="2:16" s="27" customFormat="1" ht="19.95" customHeight="1" x14ac:dyDescent="0.2"/>
    <row r="122" spans="2:16" s="27" customFormat="1" ht="19.95" customHeight="1" x14ac:dyDescent="0.2"/>
    <row r="123" spans="2:16" s="27" customFormat="1" ht="19.95" customHeight="1" x14ac:dyDescent="0.2"/>
    <row r="124" spans="2:16" s="27" customFormat="1" ht="19.95" customHeight="1" x14ac:dyDescent="0.2"/>
    <row r="125" spans="2:16" s="27" customFormat="1" ht="19.95" customHeight="1" x14ac:dyDescent="0.2"/>
    <row r="126" spans="2:16" s="27" customFormat="1" ht="19.95" customHeight="1" x14ac:dyDescent="0.2"/>
    <row r="127" spans="2:16" s="27" customFormat="1" ht="19.95" customHeight="1" x14ac:dyDescent="0.2"/>
    <row r="128" spans="2:16" s="27" customFormat="1" ht="19.95" customHeight="1" x14ac:dyDescent="0.2"/>
    <row r="129" s="27" customFormat="1" ht="19.95" customHeight="1" x14ac:dyDescent="0.2"/>
    <row r="130" s="27" customFormat="1" ht="19.95" customHeight="1" x14ac:dyDescent="0.2"/>
    <row r="131" s="27" customFormat="1" ht="19.95" customHeight="1" x14ac:dyDescent="0.2"/>
    <row r="132" s="27" customFormat="1" ht="19.95" customHeight="1" x14ac:dyDescent="0.2"/>
    <row r="133" s="27" customFormat="1" ht="19.95" customHeight="1" x14ac:dyDescent="0.2"/>
    <row r="134" s="27" customFormat="1" ht="19.95" customHeight="1" x14ac:dyDescent="0.2"/>
    <row r="135" s="27" customFormat="1" ht="19.95" customHeight="1" x14ac:dyDescent="0.2"/>
    <row r="136" s="27" customFormat="1" ht="19.95" customHeight="1" x14ac:dyDescent="0.2"/>
    <row r="137" s="27" customFormat="1" ht="19.95" customHeight="1" x14ac:dyDescent="0.2"/>
    <row r="138" s="27" customFormat="1" ht="19.95" customHeight="1" x14ac:dyDescent="0.2"/>
    <row r="139" s="27" customFormat="1" ht="19.95" customHeight="1" x14ac:dyDescent="0.2"/>
    <row r="140" s="27" customFormat="1" ht="19.95" customHeight="1" x14ac:dyDescent="0.2"/>
  </sheetData>
  <sheetProtection algorithmName="SHA-512" hashValue="NdM6LyvaD/rdBMXbftiYshj0dZ3BgkZNRobZk5pQAFMkQFIP1p3ktYLgjdMPjDk3OKwJLclPdGg07eksc/u2JQ==" saltValue="gVXRmYGTheJCiM11SbpxmA==" spinCount="100000" sheet="1" objects="1" scenarios="1"/>
  <mergeCells count="107">
    <mergeCell ref="B37:B44"/>
    <mergeCell ref="B45:B52"/>
    <mergeCell ref="B15:C15"/>
    <mergeCell ref="B11:C12"/>
    <mergeCell ref="D31:O31"/>
    <mergeCell ref="D39:O39"/>
    <mergeCell ref="D47:O47"/>
    <mergeCell ref="D55:O55"/>
    <mergeCell ref="D63:O63"/>
    <mergeCell ref="B53:B60"/>
    <mergeCell ref="B18:C18"/>
    <mergeCell ref="D36:O36"/>
    <mergeCell ref="B29:B36"/>
    <mergeCell ref="C32:C33"/>
    <mergeCell ref="B13:C14"/>
    <mergeCell ref="B25:C25"/>
    <mergeCell ref="D25:O25"/>
    <mergeCell ref="D28:O28"/>
    <mergeCell ref="D29:O29"/>
    <mergeCell ref="D30:O30"/>
    <mergeCell ref="D35:O35"/>
    <mergeCell ref="B16:C17"/>
    <mergeCell ref="B19:C20"/>
    <mergeCell ref="B21:C22"/>
    <mergeCell ref="B23:C24"/>
    <mergeCell ref="B8:C8"/>
    <mergeCell ref="D8:O8"/>
    <mergeCell ref="B9:C9"/>
    <mergeCell ref="D9:O9"/>
    <mergeCell ref="B10:C10"/>
    <mergeCell ref="D10:O10"/>
    <mergeCell ref="B1:P1"/>
    <mergeCell ref="B5:C5"/>
    <mergeCell ref="D5:O5"/>
    <mergeCell ref="B6:C6"/>
    <mergeCell ref="D6:O6"/>
    <mergeCell ref="B7:C7"/>
    <mergeCell ref="D7:O7"/>
    <mergeCell ref="B2:C2"/>
    <mergeCell ref="D37:O37"/>
    <mergeCell ref="D38:O38"/>
    <mergeCell ref="D44:O44"/>
    <mergeCell ref="D52:O52"/>
    <mergeCell ref="D60:O60"/>
    <mergeCell ref="C40:C41"/>
    <mergeCell ref="C48:C49"/>
    <mergeCell ref="C56:C57"/>
    <mergeCell ref="D53:O53"/>
    <mergeCell ref="D54:O54"/>
    <mergeCell ref="D59:O59"/>
    <mergeCell ref="D43:O43"/>
    <mergeCell ref="D46:O46"/>
    <mergeCell ref="D51:O51"/>
    <mergeCell ref="D45:O45"/>
    <mergeCell ref="B101:B103"/>
    <mergeCell ref="D103:O103"/>
    <mergeCell ref="B106:C106"/>
    <mergeCell ref="D106:O106"/>
    <mergeCell ref="D95:O95"/>
    <mergeCell ref="D99:O99"/>
    <mergeCell ref="D85:O85"/>
    <mergeCell ref="D86:O86"/>
    <mergeCell ref="C88:C89"/>
    <mergeCell ref="D87:O87"/>
    <mergeCell ref="C72:C73"/>
    <mergeCell ref="D91:O91"/>
    <mergeCell ref="D75:O75"/>
    <mergeCell ref="D61:O61"/>
    <mergeCell ref="D62:O62"/>
    <mergeCell ref="D68:O68"/>
    <mergeCell ref="B61:B68"/>
    <mergeCell ref="D76:O76"/>
    <mergeCell ref="B69:B76"/>
    <mergeCell ref="C64:C65"/>
    <mergeCell ref="D67:O67"/>
    <mergeCell ref="D69:O69"/>
    <mergeCell ref="D70:O70"/>
    <mergeCell ref="D77:O77"/>
    <mergeCell ref="D78:O78"/>
    <mergeCell ref="C80:C81"/>
    <mergeCell ref="D83:O83"/>
    <mergeCell ref="D71:O71"/>
    <mergeCell ref="D79:O79"/>
    <mergeCell ref="B113:C113"/>
    <mergeCell ref="D115:O115"/>
    <mergeCell ref="B115:C115"/>
    <mergeCell ref="D84:O84"/>
    <mergeCell ref="B77:B84"/>
    <mergeCell ref="D92:O92"/>
    <mergeCell ref="B85:B92"/>
    <mergeCell ref="D100:O100"/>
    <mergeCell ref="B93:B100"/>
    <mergeCell ref="B114:C114"/>
    <mergeCell ref="D114:O114"/>
    <mergeCell ref="B111:C112"/>
    <mergeCell ref="C96:C97"/>
    <mergeCell ref="D93:O93"/>
    <mergeCell ref="D94:O94"/>
    <mergeCell ref="D110:O110"/>
    <mergeCell ref="B110:C110"/>
    <mergeCell ref="B109:C109"/>
    <mergeCell ref="D109:O109"/>
    <mergeCell ref="B107:C107"/>
    <mergeCell ref="D107:O107"/>
    <mergeCell ref="B108:C108"/>
    <mergeCell ref="D108:O108"/>
    <mergeCell ref="C101:C102"/>
  </mergeCells>
  <phoneticPr fontId="2"/>
  <conditionalFormatting sqref="D12:O12">
    <cfRule type="cellIs" dxfId="13" priority="88" operator="greaterThan">
      <formula>$D$10</formula>
    </cfRule>
  </conditionalFormatting>
  <conditionalFormatting sqref="D14">
    <cfRule type="cellIs" dxfId="12" priority="76" operator="greaterThan">
      <formula>D12</formula>
    </cfRule>
  </conditionalFormatting>
  <conditionalFormatting sqref="E14">
    <cfRule type="cellIs" dxfId="11" priority="12" operator="greaterThan">
      <formula>E12</formula>
    </cfRule>
  </conditionalFormatting>
  <conditionalFormatting sqref="F14">
    <cfRule type="cellIs" dxfId="10" priority="11" operator="greaterThan">
      <formula>F12</formula>
    </cfRule>
  </conditionalFormatting>
  <conditionalFormatting sqref="G14">
    <cfRule type="cellIs" dxfId="9" priority="10" operator="greaterThan">
      <formula>G12</formula>
    </cfRule>
  </conditionalFormatting>
  <conditionalFormatting sqref="H14">
    <cfRule type="cellIs" dxfId="8" priority="9" operator="greaterThan">
      <formula>H12</formula>
    </cfRule>
  </conditionalFormatting>
  <conditionalFormatting sqref="I14">
    <cfRule type="cellIs" dxfId="7" priority="8" operator="greaterThan">
      <formula>I12</formula>
    </cfRule>
  </conditionalFormatting>
  <conditionalFormatting sqref="J14">
    <cfRule type="cellIs" dxfId="6" priority="7" operator="greaterThan">
      <formula>J12</formula>
    </cfRule>
  </conditionalFormatting>
  <conditionalFormatting sqref="K14">
    <cfRule type="cellIs" dxfId="5" priority="6" operator="greaterThan">
      <formula>K12</formula>
    </cfRule>
  </conditionalFormatting>
  <conditionalFormatting sqref="L14">
    <cfRule type="cellIs" dxfId="4" priority="5" operator="greaterThan">
      <formula>L12</formula>
    </cfRule>
  </conditionalFormatting>
  <conditionalFormatting sqref="M14">
    <cfRule type="cellIs" dxfId="3" priority="4" operator="greaterThan">
      <formula>M12</formula>
    </cfRule>
  </conditionalFormatting>
  <conditionalFormatting sqref="N14">
    <cfRule type="cellIs" dxfId="2" priority="3" operator="greaterThan">
      <formula>N12</formula>
    </cfRule>
  </conditionalFormatting>
  <conditionalFormatting sqref="O14">
    <cfRule type="cellIs" dxfId="1" priority="2" operator="greaterThan">
      <formula>O12</formula>
    </cfRule>
  </conditionalFormatting>
  <conditionalFormatting sqref="D114:O114">
    <cfRule type="cellIs" dxfId="0" priority="1" operator="greaterThan">
      <formula>$D$25</formula>
    </cfRule>
  </conditionalFormatting>
  <dataValidations count="11">
    <dataValidation operator="lessThanOrEqual" allowBlank="1" showInputMessage="1" showErrorMessage="1" error="設備容量以下の整数値で入力してください" sqref="D29:O30 D88:O88 D40:O40 D48:O48 D56:O56 D64:O64 D72:O72 D80:O80 D32:O32 D36:O38 D44:O46 D52:O54 D60:O62 D68:O70 D76:O78 D84:O86 D92:O94 D96:O96 D100:O103 D115:O115" xr:uid="{98BFBEAC-1239-4051-9E2A-73A13B71D8DF}"/>
    <dataValidation operator="lessThanOrEqual" allowBlank="1" showInputMessage="1" showErrorMessage="1" error="設備容量以下の整数値を入力してください" sqref="D16" xr:uid="{B6BF55D5-FE96-4240-941B-AEA786FFBC8B}"/>
    <dataValidation type="whole" operator="lessThanOrEqual" allowBlank="1" showInputMessage="1" showErrorMessage="1" error="設備容量以下の整数値を入力してください" sqref="D12:O12" xr:uid="{865D3E81-3D6D-41FD-85AE-A94CE60E9E18}">
      <formula1>$D$10</formula1>
    </dataValidation>
    <dataValidation type="whole" allowBlank="1" showInputMessage="1" showErrorMessage="1" error="整数値を入力してください" sqref="D10:O10" xr:uid="{90E4E272-D849-474B-A7BC-072ED6A2D5ED}">
      <formula1>1</formula1>
      <formula2>999999999999999</formula2>
    </dataValidation>
    <dataValidation type="whole" operator="lessThanOrEqual" allowBlank="1" showInputMessage="1" showErrorMessage="1" error="送電可能電力以下の整数値を入力してください" sqref="D14:O14" xr:uid="{25CA4503-42E1-447F-8D9E-15B44A163166}">
      <formula1>D12</formula1>
    </dataValidation>
    <dataValidation type="whole" operator="greaterThanOrEqual" allowBlank="1" showInputMessage="1" showErrorMessage="1" error="3以上の整数値を入力してください" sqref="D17:O17" xr:uid="{DB1A94F0-08A2-4AD3-A3C5-63E2A25C62C2}">
      <formula1>3</formula1>
    </dataValidation>
    <dataValidation type="list" operator="lessThanOrEqual" allowBlank="1" showInputMessage="1" showErrorMessage="1" error="設備容量以下の整数値で入力してください" sqref="D31:O31 D39:O39 D47:O47 D55:O55 D63:O63 D71:O71 D79:O79 D87:O87 D95:O95 D110:O110" xr:uid="{F4A494B8-9910-470C-8654-07FECAC71962}">
      <formula1>"北海道,東北,東京,中部,北陸,関西,中国,四国,九州"</formula1>
    </dataValidation>
    <dataValidation type="whole" operator="lessThanOrEqual" allowBlank="1" showInputMessage="1" showErrorMessage="1" error="差替可能容量以下の整数値を入力してください" sqref="D114:O114" xr:uid="{9C75D8C0-987F-40AD-9ECE-048F98959CCC}">
      <formula1>D25</formula1>
    </dataValidation>
    <dataValidation operator="lessThanOrEqual" allowBlank="1" showInputMessage="1" showErrorMessage="1" error="送電可能電力以下の整数値を入力してください" sqref="D15:O15 D18:O18 D113:O113 D42:O42 D50:O50 D58:O58 D66:O66 D74:O74 D82:O82 D90:O90 D98:O98 D34:O34" xr:uid="{A0D684D0-2F54-4720-B894-18D3A021871A}"/>
    <dataValidation type="whole" allowBlank="1" showInputMessage="1" showErrorMessage="1" error="設備容量以下の整数値で入力してください" sqref="D35:O35 D33:O33 D43:O43 D41:O41 D51:O51 D49:O49 D59:O59 D57:O57 D67:O67 D65:O65 D75:O75 D73:O73 D83:O83 D81:O81 D91:O91 D89:O89 D99:O99 D97:O97" xr:uid="{CF203F11-9326-4226-9197-33D18C47A80F}">
      <formula1>1</formula1>
      <formula2>999999999999999</formula2>
    </dataValidation>
    <dataValidation allowBlank="1" showInputMessage="1" showErrorMessage="1" error="差替可能な整数値を入力してください" sqref="D112:O112" xr:uid="{9A19ACAE-ED6C-40CD-AA0E-6A729391C279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86F1-26DE-4FBD-AAFA-73DB3B21B9EE}">
  <dimension ref="A1:Q55"/>
  <sheetViews>
    <sheetView zoomScale="80" zoomScaleNormal="80" workbookViewId="0">
      <selection activeCell="S21" sqref="S21"/>
    </sheetView>
  </sheetViews>
  <sheetFormatPr defaultColWidth="8.88671875" defaultRowHeight="15" x14ac:dyDescent="0.3"/>
  <cols>
    <col min="1" max="3" width="14.77734375" style="52" customWidth="1"/>
    <col min="4" max="4" width="16.77734375" style="52" customWidth="1"/>
    <col min="5" max="16" width="10.77734375" style="38" customWidth="1"/>
    <col min="17" max="16384" width="8.88671875" style="25"/>
  </cols>
  <sheetData>
    <row r="1" spans="1:17" ht="16.2" x14ac:dyDescent="0.3">
      <c r="A1" s="96" t="s">
        <v>164</v>
      </c>
      <c r="B1" s="96"/>
      <c r="C1" s="96"/>
      <c r="D1" s="96"/>
    </row>
    <row r="2" spans="1:17" ht="16.2" x14ac:dyDescent="0.3">
      <c r="A2" s="129"/>
      <c r="B2" s="129"/>
      <c r="C2" s="129"/>
    </row>
    <row r="4" spans="1:17" ht="16.2" x14ac:dyDescent="0.3">
      <c r="A4" s="130" t="s">
        <v>161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7" ht="16.2" x14ac:dyDescent="0.3">
      <c r="A5" s="53"/>
      <c r="B5" s="53"/>
      <c r="C5" s="53"/>
      <c r="D5" s="53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</row>
    <row r="6" spans="1:17" ht="16.2" x14ac:dyDescent="0.3">
      <c r="A6" s="130" t="s">
        <v>155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</row>
    <row r="10" spans="1:17" ht="15.6" thickBot="1" x14ac:dyDescent="0.35"/>
    <row r="11" spans="1:17" ht="15.6" thickBot="1" x14ac:dyDescent="0.35">
      <c r="A11" s="131" t="s">
        <v>0</v>
      </c>
      <c r="B11" s="131"/>
      <c r="C11" s="131"/>
      <c r="D11" s="131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</row>
    <row r="12" spans="1:17" ht="15.6" thickBot="1" x14ac:dyDescent="0.35">
      <c r="A12" s="133" t="s">
        <v>68</v>
      </c>
      <c r="B12" s="133"/>
      <c r="C12" s="133"/>
      <c r="D12" s="133"/>
      <c r="E12" s="134" t="str">
        <f>IF('入力欄(基本情報)'!C5="","",'入力欄(基本情報)'!C5)</f>
        <v>電源等差替への申込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</row>
    <row r="13" spans="1:17" ht="15.6" thickBot="1" x14ac:dyDescent="0.35">
      <c r="A13" s="133" t="s">
        <v>69</v>
      </c>
      <c r="B13" s="133"/>
      <c r="C13" s="133"/>
      <c r="D13" s="133"/>
      <c r="E13" s="134" t="str">
        <f>IF('入力欄(基本情報)'!C6="","",'入力欄(基本情報)'!C6)</f>
        <v>差替元電源等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</row>
    <row r="14" spans="1:17" ht="15.6" thickBot="1" x14ac:dyDescent="0.35">
      <c r="A14" s="135" t="s">
        <v>70</v>
      </c>
      <c r="B14" s="135"/>
      <c r="C14" s="135"/>
      <c r="D14" s="135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</row>
    <row r="15" spans="1:17" ht="15.6" thickBot="1" x14ac:dyDescent="0.35">
      <c r="A15" s="133" t="s">
        <v>71</v>
      </c>
      <c r="B15" s="133"/>
      <c r="C15" s="133"/>
      <c r="D15" s="133"/>
      <c r="E15" s="134" t="str">
        <f>IF('入力欄(基本情報)'!C7="","",'入力欄(基本情報)'!C7)</f>
        <v/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</row>
    <row r="16" spans="1:17" ht="15.6" thickBot="1" x14ac:dyDescent="0.35">
      <c r="A16" s="133" t="s">
        <v>72</v>
      </c>
      <c r="B16" s="133"/>
      <c r="C16" s="133"/>
      <c r="D16" s="133"/>
      <c r="E16" s="134" t="str">
        <f>IF('入力欄(基本情報)'!C8="","",'入力欄(基本情報)'!C8)</f>
        <v/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</row>
    <row r="17" spans="1:16" ht="15.6" thickBot="1" x14ac:dyDescent="0.35">
      <c r="A17" s="133" t="s">
        <v>73</v>
      </c>
      <c r="B17" s="133"/>
      <c r="C17" s="133"/>
      <c r="D17" s="133"/>
      <c r="E17" s="134" t="str">
        <f>IF('入力欄(基本情報)'!C9="","",'入力欄(基本情報)'!C9)</f>
        <v/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</row>
    <row r="18" spans="1:16" ht="15.6" thickBot="1" x14ac:dyDescent="0.35">
      <c r="A18" s="133" t="s">
        <v>74</v>
      </c>
      <c r="B18" s="133"/>
      <c r="C18" s="133"/>
      <c r="D18" s="133"/>
      <c r="E18" s="134" t="str">
        <f>IF('入力欄(基本情報)'!C12="","",'入力欄(基本情報)'!C12)</f>
        <v/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</row>
    <row r="19" spans="1:16" ht="15.6" thickBot="1" x14ac:dyDescent="0.35">
      <c r="A19" s="133" t="s">
        <v>75</v>
      </c>
      <c r="B19" s="133"/>
      <c r="C19" s="133"/>
      <c r="D19" s="133"/>
      <c r="E19" s="134" t="str">
        <f>IF('入力欄(基本情報)'!C13="","",'入力欄(基本情報)'!C13)</f>
        <v/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</row>
    <row r="20" spans="1:16" ht="15.6" thickBot="1" x14ac:dyDescent="0.35">
      <c r="A20" s="133" t="s">
        <v>76</v>
      </c>
      <c r="B20" s="133"/>
      <c r="C20" s="133"/>
      <c r="D20" s="133"/>
      <c r="E20" s="134" t="str">
        <f>E26</f>
        <v/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</row>
    <row r="21" spans="1:16" ht="15.6" thickBot="1" x14ac:dyDescent="0.35">
      <c r="A21" s="133" t="s">
        <v>77</v>
      </c>
      <c r="B21" s="133"/>
      <c r="C21" s="133"/>
      <c r="D21" s="133"/>
      <c r="E21" s="134" t="str">
        <f>IF('入力欄(基本情報)'!C10="","",'入力欄(基本情報)'!C10)</f>
        <v>安定電源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</row>
    <row r="22" spans="1:16" ht="15.6" thickBot="1" x14ac:dyDescent="0.35">
      <c r="A22" s="133" t="s">
        <v>4</v>
      </c>
      <c r="B22" s="133"/>
      <c r="C22" s="133"/>
      <c r="D22" s="133"/>
      <c r="E22" s="134" t="str">
        <f>IF('入力欄(基本情報)'!C11="","",'入力欄(基本情報)'!C11)</f>
        <v/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</row>
    <row r="23" spans="1:16" ht="15.6" thickBot="1" x14ac:dyDescent="0.35">
      <c r="A23" s="133" t="s">
        <v>5</v>
      </c>
      <c r="B23" s="133"/>
      <c r="C23" s="133"/>
      <c r="D23" s="133"/>
      <c r="E23" s="134" t="str">
        <f>IF('入力欄(基本情報)'!C14="","",'入力欄(基本情報)'!C14)</f>
        <v/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</row>
    <row r="24" spans="1:16" ht="49.2" customHeight="1" thickBot="1" x14ac:dyDescent="0.35">
      <c r="A24" s="141" t="s">
        <v>78</v>
      </c>
      <c r="B24" s="131"/>
      <c r="C24" s="142" t="s">
        <v>79</v>
      </c>
      <c r="D24" s="133"/>
      <c r="E24" s="134" t="str">
        <f>IF('入力欄(基本情報)'!C30="","",'入力欄(基本情報)'!C30)</f>
        <v/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</row>
    <row r="25" spans="1:16" ht="15.6" thickBot="1" x14ac:dyDescent="0.35">
      <c r="A25" s="131"/>
      <c r="B25" s="131"/>
      <c r="C25" s="131" t="s">
        <v>80</v>
      </c>
      <c r="D25" s="131"/>
      <c r="E25" s="143" t="str">
        <f>IF('入力欄(基本情報)'!C31="","",'入力欄(基本情報)'!C31)</f>
        <v/>
      </c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</row>
    <row r="26" spans="1:16" ht="15.6" thickBot="1" x14ac:dyDescent="0.35">
      <c r="A26" s="133" t="s">
        <v>81</v>
      </c>
      <c r="B26" s="133"/>
      <c r="C26" s="133"/>
      <c r="D26" s="133"/>
      <c r="E26" s="134" t="str">
        <f>IF('入力欄(差替情報)'!D107="","",'入力欄(差替情報)'!D107)</f>
        <v/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</row>
    <row r="27" spans="1:16" ht="15.6" thickBot="1" x14ac:dyDescent="0.35">
      <c r="A27" s="131" t="s">
        <v>156</v>
      </c>
      <c r="B27" s="131"/>
      <c r="C27" s="131"/>
      <c r="D27" s="131"/>
      <c r="E27" s="56" t="s">
        <v>6</v>
      </c>
      <c r="F27" s="56" t="s">
        <v>7</v>
      </c>
      <c r="G27" s="56" t="s">
        <v>8</v>
      </c>
      <c r="H27" s="56" t="s">
        <v>9</v>
      </c>
      <c r="I27" s="56" t="s">
        <v>10</v>
      </c>
      <c r="J27" s="56" t="s">
        <v>11</v>
      </c>
      <c r="K27" s="56" t="s">
        <v>12</v>
      </c>
      <c r="L27" s="56" t="s">
        <v>13</v>
      </c>
      <c r="M27" s="56" t="s">
        <v>14</v>
      </c>
      <c r="N27" s="56" t="s">
        <v>15</v>
      </c>
      <c r="O27" s="56" t="s">
        <v>16</v>
      </c>
      <c r="P27" s="56" t="s">
        <v>17</v>
      </c>
    </row>
    <row r="28" spans="1:16" ht="15.6" customHeight="1" thickBot="1" x14ac:dyDescent="0.35">
      <c r="A28" s="133" t="s">
        <v>82</v>
      </c>
      <c r="B28" s="133"/>
      <c r="C28" s="133"/>
      <c r="D28" s="133"/>
      <c r="E28" s="57" t="e">
        <f>IF('入力欄(差替情報)'!D113="",0,MIN('入力欄(差替情報)'!D113,'入力欄(差替情報)'!D24))</f>
        <v>#DIV/0!</v>
      </c>
      <c r="F28" s="65" t="e">
        <f>IF('入力欄(差替情報)'!E113="",0,MIN('入力欄(差替情報)'!E113,'入力欄(差替情報)'!E24))</f>
        <v>#DIV/0!</v>
      </c>
      <c r="G28" s="65" t="e">
        <f>IF('入力欄(差替情報)'!F113="",0,MIN('入力欄(差替情報)'!F113,'入力欄(差替情報)'!F24))</f>
        <v>#DIV/0!</v>
      </c>
      <c r="H28" s="65" t="e">
        <f>IF('入力欄(差替情報)'!G113="",0,MIN('入力欄(差替情報)'!G113,'入力欄(差替情報)'!G24))</f>
        <v>#DIV/0!</v>
      </c>
      <c r="I28" s="65" t="e">
        <f>IF('入力欄(差替情報)'!H113="",0,MIN('入力欄(差替情報)'!H113,'入力欄(差替情報)'!H24))</f>
        <v>#DIV/0!</v>
      </c>
      <c r="J28" s="65" t="e">
        <f>IF('入力欄(差替情報)'!I113="",0,MIN('入力欄(差替情報)'!I113,'入力欄(差替情報)'!I24))</f>
        <v>#DIV/0!</v>
      </c>
      <c r="K28" s="65" t="e">
        <f>IF('入力欄(差替情報)'!J113="",0,MIN('入力欄(差替情報)'!J113,'入力欄(差替情報)'!J24))</f>
        <v>#DIV/0!</v>
      </c>
      <c r="L28" s="65" t="e">
        <f>IF('入力欄(差替情報)'!K113="",0,MIN('入力欄(差替情報)'!K113,'入力欄(差替情報)'!K24))</f>
        <v>#DIV/0!</v>
      </c>
      <c r="M28" s="65" t="e">
        <f>IF('入力欄(差替情報)'!L113="",0,MIN('入力欄(差替情報)'!L113,'入力欄(差替情報)'!L24))</f>
        <v>#DIV/0!</v>
      </c>
      <c r="N28" s="65" t="e">
        <f>IF('入力欄(差替情報)'!M113="",0,MIN('入力欄(差替情報)'!M113,'入力欄(差替情報)'!M24))</f>
        <v>#DIV/0!</v>
      </c>
      <c r="O28" s="65" t="e">
        <f>IF('入力欄(差替情報)'!N113="",0,MIN('入力欄(差替情報)'!N113,'入力欄(差替情報)'!N24))</f>
        <v>#DIV/0!</v>
      </c>
      <c r="P28" s="65" t="e">
        <f>IF('入力欄(差替情報)'!O113="",0,MIN('入力欄(差替情報)'!O113,'入力欄(差替情報)'!O24))</f>
        <v>#DIV/0!</v>
      </c>
    </row>
    <row r="29" spans="1:16" ht="15.6" thickBot="1" x14ac:dyDescent="0.35">
      <c r="A29" s="135" t="s">
        <v>83</v>
      </c>
      <c r="B29" s="135"/>
      <c r="C29" s="135"/>
      <c r="D29" s="135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1:16" ht="15.6" thickBot="1" x14ac:dyDescent="0.35">
      <c r="A30" s="142" t="s">
        <v>84</v>
      </c>
      <c r="B30" s="133"/>
      <c r="C30" s="56" t="s">
        <v>85</v>
      </c>
      <c r="D30" s="56" t="s">
        <v>86</v>
      </c>
      <c r="E30" s="144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6"/>
    </row>
    <row r="31" spans="1:16" ht="15.6" thickBot="1" x14ac:dyDescent="0.35">
      <c r="A31" s="133"/>
      <c r="B31" s="133"/>
      <c r="C31" s="59"/>
      <c r="D31" s="59"/>
      <c r="E31" s="57">
        <f>'入力欄(差替情報)'!D102</f>
        <v>0</v>
      </c>
      <c r="F31" s="63">
        <f>'入力欄(差替情報)'!E102</f>
        <v>0</v>
      </c>
      <c r="G31" s="63">
        <f>'入力欄(差替情報)'!F102</f>
        <v>0</v>
      </c>
      <c r="H31" s="63">
        <f>'入力欄(差替情報)'!G102</f>
        <v>0</v>
      </c>
      <c r="I31" s="63">
        <f>'入力欄(差替情報)'!H102</f>
        <v>0</v>
      </c>
      <c r="J31" s="63">
        <f>'入力欄(差替情報)'!I102</f>
        <v>0</v>
      </c>
      <c r="K31" s="63">
        <f>'入力欄(差替情報)'!J102</f>
        <v>0</v>
      </c>
      <c r="L31" s="63">
        <f>'入力欄(差替情報)'!K102</f>
        <v>0</v>
      </c>
      <c r="M31" s="63">
        <f>'入力欄(差替情報)'!L102</f>
        <v>0</v>
      </c>
      <c r="N31" s="63">
        <f>'入力欄(差替情報)'!M102</f>
        <v>0</v>
      </c>
      <c r="O31" s="63">
        <f>'入力欄(差替情報)'!N102</f>
        <v>0</v>
      </c>
      <c r="P31" s="63">
        <f>'入力欄(差替情報)'!O102</f>
        <v>0</v>
      </c>
    </row>
    <row r="32" spans="1:16" ht="15.6" thickBot="1" x14ac:dyDescent="0.35">
      <c r="A32" s="137" t="s">
        <v>87</v>
      </c>
      <c r="B32" s="135"/>
      <c r="C32" s="60" t="s">
        <v>85</v>
      </c>
      <c r="D32" s="60" t="s">
        <v>86</v>
      </c>
      <c r="E32" s="138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40"/>
    </row>
    <row r="33" spans="1:16" ht="15.6" thickBot="1" x14ac:dyDescent="0.35">
      <c r="A33" s="135"/>
      <c r="B33" s="135"/>
      <c r="C33" s="61"/>
      <c r="D33" s="61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</row>
    <row r="34" spans="1:16" ht="15.6" thickBot="1" x14ac:dyDescent="0.35">
      <c r="A34" s="141" t="s">
        <v>88</v>
      </c>
      <c r="B34" s="131"/>
      <c r="C34" s="133" t="s">
        <v>89</v>
      </c>
      <c r="D34" s="133"/>
      <c r="E34" s="147" t="str">
        <f>IF('入力欄(基本情報)'!C15="","",'入力欄(基本情報)'!C15)</f>
        <v/>
      </c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</row>
    <row r="35" spans="1:16" ht="15.6" thickBot="1" x14ac:dyDescent="0.35">
      <c r="A35" s="131"/>
      <c r="B35" s="131"/>
      <c r="C35" s="133" t="s">
        <v>90</v>
      </c>
      <c r="D35" s="133"/>
      <c r="E35" s="147" t="str">
        <f>IF('入力欄(基本情報)'!C17="","",'入力欄(基本情報)'!C17)</f>
        <v/>
      </c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</row>
    <row r="36" spans="1:16" ht="15.6" thickBot="1" x14ac:dyDescent="0.35">
      <c r="A36" s="131"/>
      <c r="B36" s="131"/>
      <c r="C36" s="133" t="s">
        <v>91</v>
      </c>
      <c r="D36" s="133"/>
      <c r="E36" s="147" t="str">
        <f>IF('入力欄(基本情報)'!C26="","",'入力欄(基本情報)'!C26)</f>
        <v/>
      </c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</row>
    <row r="37" spans="1:16" ht="15.6" thickBot="1" x14ac:dyDescent="0.35">
      <c r="A37" s="131"/>
      <c r="B37" s="131"/>
      <c r="C37" s="133" t="s">
        <v>92</v>
      </c>
      <c r="D37" s="133"/>
      <c r="E37" s="134" t="str">
        <f>IF('入力欄(基本情報)'!C18="","",'入力欄(基本情報)'!C18)</f>
        <v>ー</v>
      </c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</row>
    <row r="38" spans="1:16" ht="15.6" thickBot="1" x14ac:dyDescent="0.35">
      <c r="A38" s="131"/>
      <c r="B38" s="131"/>
      <c r="C38" s="133" t="s">
        <v>93</v>
      </c>
      <c r="D38" s="133"/>
      <c r="E38" s="147" t="str">
        <f>IF('入力欄(基本情報)'!C19="","",'入力欄(基本情報)'!C19)</f>
        <v>ー</v>
      </c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1:16" ht="15.6" thickBot="1" x14ac:dyDescent="0.35">
      <c r="A39" s="131"/>
      <c r="B39" s="131"/>
      <c r="C39" s="133" t="s">
        <v>94</v>
      </c>
      <c r="D39" s="133"/>
      <c r="E39" s="147" t="str">
        <f>IF('入力欄(基本情報)'!C25="","",'入力欄(基本情報)'!C25)</f>
        <v/>
      </c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</row>
    <row r="40" spans="1:16" ht="15.6" thickBot="1" x14ac:dyDescent="0.35">
      <c r="A40" s="131"/>
      <c r="B40" s="131"/>
      <c r="C40" s="133" t="s">
        <v>95</v>
      </c>
      <c r="D40" s="133"/>
      <c r="E40" s="134" t="str">
        <f>IF('入力欄(基本情報)'!C20="","",'入力欄(基本情報)'!C20)</f>
        <v>ー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1:16" ht="15.6" thickBot="1" x14ac:dyDescent="0.35">
      <c r="A41" s="131"/>
      <c r="B41" s="131"/>
      <c r="C41" s="133" t="s">
        <v>96</v>
      </c>
      <c r="D41" s="133"/>
      <c r="E41" s="147" t="str">
        <f>IF('入力欄(基本情報)'!C21="","",'入力欄(基本情報)'!C21)</f>
        <v>ー</v>
      </c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1:16" ht="15.6" thickBot="1" x14ac:dyDescent="0.35">
      <c r="A42" s="131"/>
      <c r="B42" s="131"/>
      <c r="C42" s="133" t="s">
        <v>97</v>
      </c>
      <c r="D42" s="133"/>
      <c r="E42" s="134" t="str">
        <f>IF('入力欄(基本情報)'!C22="","",'入力欄(基本情報)'!C22)</f>
        <v>ー</v>
      </c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</row>
    <row r="43" spans="1:16" ht="15.6" thickBot="1" x14ac:dyDescent="0.35">
      <c r="A43" s="131"/>
      <c r="B43" s="131"/>
      <c r="C43" s="133" t="s">
        <v>98</v>
      </c>
      <c r="D43" s="133"/>
      <c r="E43" s="147" t="str">
        <f>IF('入力欄(基本情報)'!C22="","",'入力欄(基本情報)'!C23)</f>
        <v>ー</v>
      </c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</row>
    <row r="44" spans="1:16" ht="15.6" thickBot="1" x14ac:dyDescent="0.35">
      <c r="A44" s="131" t="s">
        <v>156</v>
      </c>
      <c r="B44" s="131"/>
      <c r="C44" s="131"/>
      <c r="D44" s="131"/>
      <c r="E44" s="56" t="s">
        <v>6</v>
      </c>
      <c r="F44" s="56" t="s">
        <v>7</v>
      </c>
      <c r="G44" s="56" t="s">
        <v>8</v>
      </c>
      <c r="H44" s="56" t="s">
        <v>9</v>
      </c>
      <c r="I44" s="56" t="s">
        <v>10</v>
      </c>
      <c r="J44" s="56" t="s">
        <v>11</v>
      </c>
      <c r="K44" s="56" t="s">
        <v>12</v>
      </c>
      <c r="L44" s="56" t="s">
        <v>13</v>
      </c>
      <c r="M44" s="56" t="s">
        <v>14</v>
      </c>
      <c r="N44" s="56" t="s">
        <v>15</v>
      </c>
      <c r="O44" s="56" t="s">
        <v>16</v>
      </c>
      <c r="P44" s="56" t="s">
        <v>17</v>
      </c>
    </row>
    <row r="45" spans="1:16" ht="15.6" thickBot="1" x14ac:dyDescent="0.35">
      <c r="A45" s="135" t="s">
        <v>99</v>
      </c>
      <c r="B45" s="135"/>
      <c r="C45" s="135"/>
      <c r="D45" s="135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</row>
    <row r="46" spans="1:16" ht="15.6" thickBot="1" x14ac:dyDescent="0.35">
      <c r="A46" s="133" t="s">
        <v>100</v>
      </c>
      <c r="B46" s="133"/>
      <c r="C46" s="133"/>
      <c r="D46" s="133"/>
      <c r="E46" s="57">
        <f>'入力欄(差替情報)'!D15</f>
        <v>0</v>
      </c>
      <c r="F46" s="70">
        <f>'入力欄(差替情報)'!E15</f>
        <v>0</v>
      </c>
      <c r="G46" s="70">
        <f>'入力欄(差替情報)'!F15</f>
        <v>0</v>
      </c>
      <c r="H46" s="70">
        <f>'入力欄(差替情報)'!G15</f>
        <v>0</v>
      </c>
      <c r="I46" s="70">
        <f>'入力欄(差替情報)'!H15</f>
        <v>0</v>
      </c>
      <c r="J46" s="70">
        <f>'入力欄(差替情報)'!I15</f>
        <v>0</v>
      </c>
      <c r="K46" s="70">
        <f>'入力欄(差替情報)'!J15</f>
        <v>0</v>
      </c>
      <c r="L46" s="70">
        <f>'入力欄(差替情報)'!K15</f>
        <v>0</v>
      </c>
      <c r="M46" s="70">
        <f>'入力欄(差替情報)'!L15</f>
        <v>0</v>
      </c>
      <c r="N46" s="70">
        <f>'入力欄(差替情報)'!M15</f>
        <v>0</v>
      </c>
      <c r="O46" s="70">
        <f>'入力欄(差替情報)'!N15</f>
        <v>0</v>
      </c>
      <c r="P46" s="70">
        <f>'入力欄(差替情報)'!O15</f>
        <v>0</v>
      </c>
    </row>
    <row r="47" spans="1:16" ht="15.6" thickBot="1" x14ac:dyDescent="0.35">
      <c r="A47" s="135" t="s">
        <v>101</v>
      </c>
      <c r="B47" s="135"/>
      <c r="C47" s="135"/>
      <c r="D47" s="135"/>
      <c r="E47" s="62" t="e">
        <f>MIN(ROUND(E50/'入力欄(差替情報)'!D22,0),'入力欄(差替情報)'!D15)</f>
        <v>#DIV/0!</v>
      </c>
      <c r="F47" s="74" t="e">
        <f>MIN(ROUND(F50/'入力欄(差替情報)'!E22,0),'入力欄(差替情報)'!E15)</f>
        <v>#DIV/0!</v>
      </c>
      <c r="G47" s="74" t="e">
        <f>MIN(ROUND(G50/'入力欄(差替情報)'!F22,0),'入力欄(差替情報)'!F15)</f>
        <v>#DIV/0!</v>
      </c>
      <c r="H47" s="74" t="e">
        <f>MIN(ROUND(H50/'入力欄(差替情報)'!G22,0),'入力欄(差替情報)'!G15)</f>
        <v>#DIV/0!</v>
      </c>
      <c r="I47" s="74" t="e">
        <f>MIN(ROUND(I50/'入力欄(差替情報)'!H22,0),'入力欄(差替情報)'!H15)</f>
        <v>#DIV/0!</v>
      </c>
      <c r="J47" s="74" t="e">
        <f>MIN(ROUND(J50/'入力欄(差替情報)'!I22,0),'入力欄(差替情報)'!I15)</f>
        <v>#DIV/0!</v>
      </c>
      <c r="K47" s="74" t="e">
        <f>MIN(ROUND(K50/'入力欄(差替情報)'!J22,0),'入力欄(差替情報)'!J15)</f>
        <v>#DIV/0!</v>
      </c>
      <c r="L47" s="74" t="e">
        <f>MIN(ROUND(L50/'入力欄(差替情報)'!K22,0),'入力欄(差替情報)'!K15)</f>
        <v>#DIV/0!</v>
      </c>
      <c r="M47" s="74" t="e">
        <f>MIN(ROUND(M50/'入力欄(差替情報)'!L22,0),'入力欄(差替情報)'!L15)</f>
        <v>#DIV/0!</v>
      </c>
      <c r="N47" s="74" t="e">
        <f>MIN(ROUND(N50/'入力欄(差替情報)'!M22,0),'入力欄(差替情報)'!M15)</f>
        <v>#DIV/0!</v>
      </c>
      <c r="O47" s="74" t="e">
        <f>MIN(ROUND(O50/'入力欄(差替情報)'!N22,0),'入力欄(差替情報)'!N15)</f>
        <v>#DIV/0!</v>
      </c>
      <c r="P47" s="74" t="e">
        <f>MIN(ROUND(P50/'入力欄(差替情報)'!O22,0),'入力欄(差替情報)'!O15)</f>
        <v>#DIV/0!</v>
      </c>
    </row>
    <row r="48" spans="1:16" ht="15.6" thickBot="1" x14ac:dyDescent="0.35">
      <c r="A48" s="135" t="s">
        <v>102</v>
      </c>
      <c r="B48" s="135"/>
      <c r="C48" s="135"/>
      <c r="D48" s="135"/>
      <c r="E48" s="62" t="e">
        <f>E28+E31</f>
        <v>#DIV/0!</v>
      </c>
      <c r="F48" s="62" t="e">
        <f t="shared" ref="F48:P48" si="0">F28+F31</f>
        <v>#DIV/0!</v>
      </c>
      <c r="G48" s="62" t="e">
        <f t="shared" si="0"/>
        <v>#DIV/0!</v>
      </c>
      <c r="H48" s="62" t="e">
        <f t="shared" si="0"/>
        <v>#DIV/0!</v>
      </c>
      <c r="I48" s="62" t="e">
        <f t="shared" si="0"/>
        <v>#DIV/0!</v>
      </c>
      <c r="J48" s="62" t="e">
        <f t="shared" si="0"/>
        <v>#DIV/0!</v>
      </c>
      <c r="K48" s="62" t="e">
        <f t="shared" si="0"/>
        <v>#DIV/0!</v>
      </c>
      <c r="L48" s="62" t="e">
        <f t="shared" si="0"/>
        <v>#DIV/0!</v>
      </c>
      <c r="M48" s="62" t="e">
        <f t="shared" si="0"/>
        <v>#DIV/0!</v>
      </c>
      <c r="N48" s="62" t="e">
        <f t="shared" si="0"/>
        <v>#DIV/0!</v>
      </c>
      <c r="O48" s="62" t="e">
        <f t="shared" si="0"/>
        <v>#DIV/0!</v>
      </c>
      <c r="P48" s="62" t="e">
        <f t="shared" si="0"/>
        <v>#DIV/0!</v>
      </c>
    </row>
    <row r="49" spans="1:16" ht="15.6" thickBot="1" x14ac:dyDescent="0.35">
      <c r="A49" s="135" t="s">
        <v>103</v>
      </c>
      <c r="B49" s="135"/>
      <c r="C49" s="135"/>
      <c r="D49" s="135"/>
      <c r="E49" s="148">
        <f>IF('入力欄(差替情報)'!D103+'入力欄(差替情報)'!D115="","",'入力欄(差替情報)'!D103+'入力欄(差替情報)'!D115)</f>
        <v>0</v>
      </c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</row>
    <row r="50" spans="1:16" ht="15.6" thickBot="1" x14ac:dyDescent="0.35">
      <c r="A50" s="135" t="s">
        <v>104</v>
      </c>
      <c r="B50" s="135"/>
      <c r="C50" s="135"/>
      <c r="D50" s="135"/>
      <c r="E50" s="62" t="e">
        <f>MAX('入力欄(差替情報)'!D24-E48,0)</f>
        <v>#DIV/0!</v>
      </c>
      <c r="F50" s="64" t="e">
        <f>MAX('入力欄(差替情報)'!E24-F48,0)</f>
        <v>#DIV/0!</v>
      </c>
      <c r="G50" s="64" t="e">
        <f>MAX('入力欄(差替情報)'!F24-G48,0)</f>
        <v>#DIV/0!</v>
      </c>
      <c r="H50" s="64" t="e">
        <f>MAX('入力欄(差替情報)'!G24-H48,0)</f>
        <v>#DIV/0!</v>
      </c>
      <c r="I50" s="64" t="e">
        <f>MAX('入力欄(差替情報)'!H24-I48,0)</f>
        <v>#DIV/0!</v>
      </c>
      <c r="J50" s="64" t="e">
        <f>MAX('入力欄(差替情報)'!I24-J48,0)</f>
        <v>#DIV/0!</v>
      </c>
      <c r="K50" s="64" t="e">
        <f>MAX('入力欄(差替情報)'!J24-K48,0)</f>
        <v>#DIV/0!</v>
      </c>
      <c r="L50" s="64" t="e">
        <f>MAX('入力欄(差替情報)'!K24-L48,0)</f>
        <v>#DIV/0!</v>
      </c>
      <c r="M50" s="64" t="e">
        <f>MAX('入力欄(差替情報)'!L24-M48,0)</f>
        <v>#DIV/0!</v>
      </c>
      <c r="N50" s="64" t="e">
        <f>MAX('入力欄(差替情報)'!M24-N48,0)</f>
        <v>#DIV/0!</v>
      </c>
      <c r="O50" s="64" t="e">
        <f>MAX('入力欄(差替情報)'!N24-O48,0)</f>
        <v>#DIV/0!</v>
      </c>
      <c r="P50" s="64" t="e">
        <f>MAX('入力欄(差替情報)'!O24-P48,0)</f>
        <v>#DIV/0!</v>
      </c>
    </row>
    <row r="51" spans="1:16" ht="15.6" thickBot="1" x14ac:dyDescent="0.35">
      <c r="A51" s="135" t="s">
        <v>105</v>
      </c>
      <c r="B51" s="135"/>
      <c r="C51" s="135"/>
      <c r="D51" s="135"/>
      <c r="E51" s="148">
        <f>MAX('入力欄(差替情報)'!D25-E49,0)</f>
        <v>0</v>
      </c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</row>
    <row r="52" spans="1:16" ht="15.6" thickBot="1" x14ac:dyDescent="0.35">
      <c r="A52" s="135" t="s">
        <v>149</v>
      </c>
      <c r="B52" s="135"/>
      <c r="C52" s="135"/>
      <c r="D52" s="135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</row>
    <row r="53" spans="1:16" ht="15.6" thickBot="1" x14ac:dyDescent="0.35">
      <c r="A53" s="135" t="s">
        <v>106</v>
      </c>
      <c r="B53" s="135"/>
      <c r="C53" s="135"/>
      <c r="D53" s="135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</row>
    <row r="54" spans="1:16" ht="15.6" thickBot="1" x14ac:dyDescent="0.35">
      <c r="A54" s="135" t="s">
        <v>150</v>
      </c>
      <c r="B54" s="135"/>
      <c r="C54" s="135"/>
      <c r="D54" s="135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</row>
    <row r="55" spans="1:16" ht="15.6" thickBot="1" x14ac:dyDescent="0.35">
      <c r="A55" s="135" t="s">
        <v>107</v>
      </c>
      <c r="B55" s="135"/>
      <c r="C55" s="135"/>
      <c r="D55" s="135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</row>
  </sheetData>
  <sheetProtection algorithmName="SHA-512" hashValue="WcaHC8s7ReEU9/W/FrTyoXSuIrI3knq57/VOCmR7uKd4DaPABsjwu3omAKKWvqccRYBSQDY2FWvmm7WcTTlzAQ==" saltValue="anvY02ULQHONrhTukcGVvA==" spinCount="100000" sheet="1" objects="1" scenarios="1"/>
  <mergeCells count="81">
    <mergeCell ref="A55:D55"/>
    <mergeCell ref="E55:P55"/>
    <mergeCell ref="A51:D51"/>
    <mergeCell ref="E51:P51"/>
    <mergeCell ref="A52:D52"/>
    <mergeCell ref="A53:D53"/>
    <mergeCell ref="E53:P53"/>
    <mergeCell ref="A54:D54"/>
    <mergeCell ref="E40:P40"/>
    <mergeCell ref="A50:D50"/>
    <mergeCell ref="C42:D42"/>
    <mergeCell ref="E42:P42"/>
    <mergeCell ref="C43:D43"/>
    <mergeCell ref="E43:P43"/>
    <mergeCell ref="A44:D44"/>
    <mergeCell ref="A45:D45"/>
    <mergeCell ref="A46:D46"/>
    <mergeCell ref="A47:D47"/>
    <mergeCell ref="A48:D48"/>
    <mergeCell ref="A49:D49"/>
    <mergeCell ref="E49:P49"/>
    <mergeCell ref="C41:D41"/>
    <mergeCell ref="E41:P41"/>
    <mergeCell ref="A34:B43"/>
    <mergeCell ref="C34:D34"/>
    <mergeCell ref="E34:P34"/>
    <mergeCell ref="C35:D35"/>
    <mergeCell ref="E35:P35"/>
    <mergeCell ref="C36:D36"/>
    <mergeCell ref="E36:P36"/>
    <mergeCell ref="E37:P37"/>
    <mergeCell ref="C38:D38"/>
    <mergeCell ref="E38:P38"/>
    <mergeCell ref="C39:D39"/>
    <mergeCell ref="E39:P39"/>
    <mergeCell ref="C40:D40"/>
    <mergeCell ref="A32:B33"/>
    <mergeCell ref="E32:P32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A30:B31"/>
    <mergeCell ref="E30:P30"/>
    <mergeCell ref="C37:D37"/>
    <mergeCell ref="A21:D21"/>
    <mergeCell ref="E21:P21"/>
    <mergeCell ref="A22:D22"/>
    <mergeCell ref="E22:P22"/>
    <mergeCell ref="A23:D23"/>
    <mergeCell ref="E23:P23"/>
    <mergeCell ref="A18:D18"/>
    <mergeCell ref="E18:P18"/>
    <mergeCell ref="A19:D19"/>
    <mergeCell ref="E19:P19"/>
    <mergeCell ref="A20:D20"/>
    <mergeCell ref="E20:P20"/>
    <mergeCell ref="A15:D15"/>
    <mergeCell ref="E15:P15"/>
    <mergeCell ref="A16:D16"/>
    <mergeCell ref="E16:P16"/>
    <mergeCell ref="A17:D17"/>
    <mergeCell ref="E17:P17"/>
    <mergeCell ref="A12:D12"/>
    <mergeCell ref="E12:P12"/>
    <mergeCell ref="A13:D13"/>
    <mergeCell ref="E13:P13"/>
    <mergeCell ref="A14:D14"/>
    <mergeCell ref="E14:P14"/>
    <mergeCell ref="A1:D1"/>
    <mergeCell ref="A2:C2"/>
    <mergeCell ref="A4:Q4"/>
    <mergeCell ref="A6:Q6"/>
    <mergeCell ref="A11:D11"/>
    <mergeCell ref="E11:P11"/>
  </mergeCells>
  <phoneticPr fontId="2"/>
  <dataValidations count="5">
    <dataValidation type="list" allowBlank="1" showInputMessage="1" showErrorMessage="1" sqref="E15:P15" xr:uid="{E8D5CE14-26C9-4582-A5D7-E1C8910AE6F2}">
      <formula1>"発電機トラブル,経済的な電源等差替"</formula1>
    </dataValidation>
    <dataValidation type="list" allowBlank="1" showInputMessage="1" showErrorMessage="1" error="リストより選択してください" sqref="E37:P37 E40:P40" xr:uid="{D5855117-237C-4059-BFCF-2F49E1EC7C8F}">
      <formula1>"落札,非落札,非応札"</formula1>
    </dataValidation>
    <dataValidation type="list" allowBlank="1" showInputMessage="1" showErrorMessage="1" sqref="E42:P42" xr:uid="{4BAD9DD5-797D-41B8-8DA1-D217F99CDA6E}">
      <formula1>"落札,非落札,非応札"</formula1>
    </dataValidation>
    <dataValidation allowBlank="1" showInputMessage="1" showErrorMessage="1" error="リストより選択してください" sqref="E14:P14 E12:P12" xr:uid="{40FCA5E0-BC05-4070-8E9D-07FF6D73E8A6}"/>
    <dataValidation type="list" allowBlank="1" showInputMessage="1" showErrorMessage="1" error="リストより選択してください" sqref="E13:P13" xr:uid="{9E13F5E3-1CDF-4A7B-9373-6404731A817C}">
      <formula1>"差替先電源等,差替元電源"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777B-6031-4385-B0B0-56F373B197AC}">
  <sheetPr codeName="Sheet6">
    <tabColor rgb="FF0070C0"/>
  </sheetPr>
  <dimension ref="B2:C8"/>
  <sheetViews>
    <sheetView workbookViewId="0">
      <selection activeCell="H17" sqref="H17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61</v>
      </c>
    </row>
    <row r="3" spans="2:3" x14ac:dyDescent="0.3">
      <c r="B3" s="1" t="s">
        <v>62</v>
      </c>
      <c r="C3" s="24" t="s">
        <v>63</v>
      </c>
    </row>
    <row r="4" spans="2:3" x14ac:dyDescent="0.3">
      <c r="B4" s="1" t="s">
        <v>62</v>
      </c>
      <c r="C4" s="24" t="s">
        <v>64</v>
      </c>
    </row>
    <row r="6" spans="2:3" x14ac:dyDescent="0.3">
      <c r="B6" s="1" t="s">
        <v>65</v>
      </c>
    </row>
    <row r="7" spans="2:3" x14ac:dyDescent="0.3">
      <c r="C7" s="24" t="s">
        <v>66</v>
      </c>
    </row>
    <row r="8" spans="2:3" x14ac:dyDescent="0.3">
      <c r="C8" s="24" t="s">
        <v>67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8B52-698F-446E-8713-97CDA10E6F33}">
  <sheetPr>
    <tabColor rgb="FF0070C0"/>
  </sheetPr>
  <dimension ref="A1:O99"/>
  <sheetViews>
    <sheetView zoomScale="80" zoomScaleNormal="80" workbookViewId="0">
      <selection activeCell="O9" sqref="O9"/>
    </sheetView>
  </sheetViews>
  <sheetFormatPr defaultColWidth="9" defaultRowHeight="15" x14ac:dyDescent="0.3"/>
  <cols>
    <col min="1" max="1" width="24.109375" style="1" bestFit="1" customWidth="1"/>
    <col min="2" max="2" width="11.33203125" style="1" bestFit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4.33203125" style="1" customWidth="1"/>
    <col min="15" max="15" width="17.88671875" style="1" bestFit="1" customWidth="1"/>
    <col min="16" max="16384" width="9" style="1"/>
  </cols>
  <sheetData>
    <row r="1" spans="1:13" x14ac:dyDescent="0.3">
      <c r="J1" s="5" t="s">
        <v>29</v>
      </c>
      <c r="L1" s="3"/>
      <c r="M1" s="4" t="s">
        <v>52</v>
      </c>
    </row>
    <row r="2" spans="1:13" x14ac:dyDescent="0.3">
      <c r="B2" s="6" t="s">
        <v>20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</row>
    <row r="3" spans="1:13" x14ac:dyDescent="0.3">
      <c r="A3" s="1" t="s">
        <v>153</v>
      </c>
    </row>
    <row r="4" spans="1:13" x14ac:dyDescent="0.3">
      <c r="A4" s="5" t="s">
        <v>6</v>
      </c>
      <c r="B4" s="77">
        <v>4642.1593724859213</v>
      </c>
      <c r="C4" s="77">
        <v>11973.355574167448</v>
      </c>
      <c r="D4" s="77">
        <v>40770.060885025057</v>
      </c>
      <c r="E4" s="77">
        <v>17892.81651731161</v>
      </c>
      <c r="F4" s="77">
        <v>4731.5999324697386</v>
      </c>
      <c r="G4" s="77">
        <v>17054.892499087924</v>
      </c>
      <c r="H4" s="77">
        <v>7052.3731302843962</v>
      </c>
      <c r="I4" s="77">
        <v>4801.6486519114687</v>
      </c>
      <c r="J4" s="77">
        <v>12057.306365097982</v>
      </c>
    </row>
    <row r="5" spans="1:13" x14ac:dyDescent="0.3">
      <c r="A5" s="5" t="s">
        <v>7</v>
      </c>
      <c r="B5" s="77">
        <v>4150.0524778761064</v>
      </c>
      <c r="C5" s="77">
        <v>11169.986438613978</v>
      </c>
      <c r="D5" s="77">
        <v>39404.356309287876</v>
      </c>
      <c r="E5" s="77">
        <v>17972.387413441957</v>
      </c>
      <c r="F5" s="77">
        <v>4308.6865739106934</v>
      </c>
      <c r="G5" s="77">
        <v>17342.364268515143</v>
      </c>
      <c r="H5" s="77">
        <v>6960.8617736356655</v>
      </c>
      <c r="I5" s="77">
        <v>4916.6546076458753</v>
      </c>
      <c r="J5" s="77">
        <v>12632.426468417654</v>
      </c>
    </row>
    <row r="6" spans="1:13" x14ac:dyDescent="0.3">
      <c r="A6" s="5" t="s">
        <v>8</v>
      </c>
      <c r="B6" s="77">
        <v>4161.7728801287212</v>
      </c>
      <c r="C6" s="77">
        <v>11963.940762077862</v>
      </c>
      <c r="D6" s="77">
        <v>45380.136218967316</v>
      </c>
      <c r="E6" s="77">
        <v>20080.931160896129</v>
      </c>
      <c r="F6" s="77">
        <v>4952.2460325875018</v>
      </c>
      <c r="G6" s="77">
        <v>20081.432480846404</v>
      </c>
      <c r="H6" s="77">
        <v>7782.5343639508073</v>
      </c>
      <c r="I6" s="77">
        <v>5549.2073641851102</v>
      </c>
      <c r="J6" s="77">
        <v>14493.123388727086</v>
      </c>
    </row>
    <row r="7" spans="1:13" x14ac:dyDescent="0.3">
      <c r="A7" s="5" t="s">
        <v>9</v>
      </c>
      <c r="B7" s="77">
        <v>4783.4866273187181</v>
      </c>
      <c r="C7" s="77">
        <v>14468.380192039369</v>
      </c>
      <c r="D7" s="77">
        <v>58295.18181077078</v>
      </c>
      <c r="E7" s="77">
        <v>24417.38</v>
      </c>
      <c r="F7" s="77">
        <v>5943.598</v>
      </c>
      <c r="G7" s="77">
        <v>26005.489999999998</v>
      </c>
      <c r="H7" s="77">
        <v>9718.130000000001</v>
      </c>
      <c r="I7" s="77">
        <v>7144.97</v>
      </c>
      <c r="J7" s="77">
        <v>18519.350000000002</v>
      </c>
    </row>
    <row r="8" spans="1:13" x14ac:dyDescent="0.3">
      <c r="A8" s="5" t="s">
        <v>10</v>
      </c>
      <c r="B8" s="77">
        <v>4865.5300000000007</v>
      </c>
      <c r="C8" s="77">
        <v>14748.740000000002</v>
      </c>
      <c r="D8" s="77">
        <v>58293.806000000004</v>
      </c>
      <c r="E8" s="77">
        <v>24417.38</v>
      </c>
      <c r="F8" s="77">
        <v>5943.598</v>
      </c>
      <c r="G8" s="77">
        <v>26005.489999999998</v>
      </c>
      <c r="H8" s="77">
        <v>9718.130000000001</v>
      </c>
      <c r="I8" s="77">
        <v>7144.97</v>
      </c>
      <c r="J8" s="77">
        <v>18519.350000000002</v>
      </c>
    </row>
    <row r="9" spans="1:13" x14ac:dyDescent="0.3">
      <c r="A9" s="5" t="s">
        <v>11</v>
      </c>
      <c r="B9" s="77">
        <v>4525.6160274632621</v>
      </c>
      <c r="C9" s="77">
        <v>13008.951677118808</v>
      </c>
      <c r="D9" s="77">
        <v>49290.371594015989</v>
      </c>
      <c r="E9" s="77">
        <v>21960.71733197556</v>
      </c>
      <c r="F9" s="77">
        <v>5259.1743692195796</v>
      </c>
      <c r="G9" s="77">
        <v>21953.337500912075</v>
      </c>
      <c r="H9" s="77">
        <v>8677.0421156802458</v>
      </c>
      <c r="I9" s="77">
        <v>6109.8763983903427</v>
      </c>
      <c r="J9" s="77">
        <v>15896.830078412251</v>
      </c>
    </row>
    <row r="10" spans="1:13" x14ac:dyDescent="0.3">
      <c r="A10" s="5" t="s">
        <v>12</v>
      </c>
      <c r="B10" s="77">
        <v>4560.136556717619</v>
      </c>
      <c r="C10" s="77">
        <v>11398.284586010788</v>
      </c>
      <c r="D10" s="77">
        <v>40568.650527047044</v>
      </c>
      <c r="E10" s="77">
        <v>18688.495478615074</v>
      </c>
      <c r="F10" s="77">
        <v>4566.1103573814162</v>
      </c>
      <c r="G10" s="77">
        <v>17935.339766508572</v>
      </c>
      <c r="H10" s="77">
        <v>7175.6180188316685</v>
      </c>
      <c r="I10" s="77">
        <v>5304.814708249497</v>
      </c>
      <c r="J10" s="77">
        <v>13358.504404923498</v>
      </c>
    </row>
    <row r="11" spans="1:13" x14ac:dyDescent="0.3">
      <c r="A11" s="5" t="s">
        <v>13</v>
      </c>
      <c r="B11" s="77">
        <v>5192.8382783588095</v>
      </c>
      <c r="C11" s="77">
        <v>12811.595483935271</v>
      </c>
      <c r="D11" s="77">
        <v>42617.951288760152</v>
      </c>
      <c r="E11" s="77">
        <v>18917.253054989818</v>
      </c>
      <c r="F11" s="77">
        <v>5025.7913992934227</v>
      </c>
      <c r="G11" s="77">
        <v>18155.451583363738</v>
      </c>
      <c r="H11" s="77">
        <v>7789.0730322828595</v>
      </c>
      <c r="I11" s="77">
        <v>5319.1854527162977</v>
      </c>
      <c r="J11" s="77">
        <v>13902.016174536446</v>
      </c>
    </row>
    <row r="12" spans="1:13" x14ac:dyDescent="0.3">
      <c r="A12" s="5" t="s">
        <v>14</v>
      </c>
      <c r="B12" s="77">
        <v>5626.3531617055505</v>
      </c>
      <c r="C12" s="77">
        <v>14399.626069828801</v>
      </c>
      <c r="D12" s="77">
        <v>47374.284549849159</v>
      </c>
      <c r="E12" s="77">
        <v>21473.366843177188</v>
      </c>
      <c r="F12" s="77">
        <v>5828.7208191663931</v>
      </c>
      <c r="G12" s="77">
        <v>22288.248110178767</v>
      </c>
      <c r="H12" s="77">
        <v>9438.9568812451962</v>
      </c>
      <c r="I12" s="77">
        <v>6584.2909657947694</v>
      </c>
      <c r="J12" s="77">
        <v>16821.92914339558</v>
      </c>
    </row>
    <row r="13" spans="1:13" x14ac:dyDescent="0.3">
      <c r="A13" s="5" t="s">
        <v>15</v>
      </c>
      <c r="B13" s="77">
        <v>5825.54</v>
      </c>
      <c r="C13" s="77">
        <v>15107.217999999999</v>
      </c>
      <c r="D13" s="77">
        <v>51773.176864974033</v>
      </c>
      <c r="E13" s="77">
        <v>23293.482342158859</v>
      </c>
      <c r="F13" s="77">
        <v>6349.6980000000003</v>
      </c>
      <c r="G13" s="77">
        <v>23889.753743159432</v>
      </c>
      <c r="H13" s="77">
        <v>9662.1114142966962</v>
      </c>
      <c r="I13" s="77">
        <v>6584.2909657947694</v>
      </c>
      <c r="J13" s="77">
        <v>17555.20287792728</v>
      </c>
    </row>
    <row r="14" spans="1:13" x14ac:dyDescent="0.3">
      <c r="A14" s="5" t="s">
        <v>16</v>
      </c>
      <c r="B14" s="77">
        <v>5790.3887932421567</v>
      </c>
      <c r="C14" s="77">
        <v>15063.48210852486</v>
      </c>
      <c r="D14" s="77">
        <v>51773.808777637474</v>
      </c>
      <c r="E14" s="77">
        <v>23293.482342158859</v>
      </c>
      <c r="F14" s="77">
        <v>6349.6980000000003</v>
      </c>
      <c r="G14" s="77">
        <v>23889.753743159432</v>
      </c>
      <c r="H14" s="77">
        <v>9662.1114142966962</v>
      </c>
      <c r="I14" s="77">
        <v>6584.2909657947694</v>
      </c>
      <c r="J14" s="77">
        <v>17555.20287792728</v>
      </c>
    </row>
    <row r="15" spans="1:13" x14ac:dyDescent="0.3">
      <c r="A15" s="5" t="s">
        <v>17</v>
      </c>
      <c r="B15" s="77">
        <v>5298.2918986323411</v>
      </c>
      <c r="C15" s="77">
        <v>13562.821366615854</v>
      </c>
      <c r="D15" s="77">
        <v>45976.224413720571</v>
      </c>
      <c r="E15" s="77">
        <v>20389.25963340122</v>
      </c>
      <c r="F15" s="77">
        <v>5540.6489662348695</v>
      </c>
      <c r="G15" s="77">
        <v>20061.511368113828</v>
      </c>
      <c r="H15" s="77">
        <v>8404.3976652574947</v>
      </c>
      <c r="I15" s="77">
        <v>5678.5940643863178</v>
      </c>
      <c r="J15" s="77">
        <v>14768.54315388569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3">
      <c r="A17" s="1" t="s">
        <v>30</v>
      </c>
      <c r="B17" s="78">
        <v>149256.81030624104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3">
      <c r="A19" s="1" t="s">
        <v>53</v>
      </c>
      <c r="B19" s="79"/>
      <c r="C19" s="79"/>
      <c r="D19" s="79"/>
      <c r="E19" s="79"/>
      <c r="F19" s="79"/>
      <c r="G19" s="79"/>
      <c r="H19" s="79"/>
      <c r="I19" s="79"/>
      <c r="J19" s="79"/>
    </row>
    <row r="20" spans="1:12" x14ac:dyDescent="0.3">
      <c r="L20" s="7"/>
    </row>
    <row r="21" spans="1:12" x14ac:dyDescent="0.3">
      <c r="A21" s="1" t="s">
        <v>54</v>
      </c>
      <c r="B21" s="79"/>
      <c r="C21" s="80">
        <f>B21</f>
        <v>0</v>
      </c>
      <c r="D21" s="80">
        <f t="shared" ref="D21:J21" si="0">C21</f>
        <v>0</v>
      </c>
      <c r="E21" s="80">
        <f t="shared" si="0"/>
        <v>0</v>
      </c>
      <c r="F21" s="80">
        <f t="shared" si="0"/>
        <v>0</v>
      </c>
      <c r="G21" s="80">
        <f t="shared" si="0"/>
        <v>0</v>
      </c>
      <c r="H21" s="80">
        <f t="shared" si="0"/>
        <v>0</v>
      </c>
      <c r="I21" s="80">
        <f t="shared" si="0"/>
        <v>0</v>
      </c>
      <c r="J21" s="80">
        <f t="shared" si="0"/>
        <v>0</v>
      </c>
      <c r="L21" s="7"/>
    </row>
    <row r="22" spans="1:12" x14ac:dyDescent="0.3">
      <c r="L22" s="7"/>
    </row>
    <row r="23" spans="1:12" x14ac:dyDescent="0.3">
      <c r="A23" s="1" t="s">
        <v>154</v>
      </c>
    </row>
    <row r="24" spans="1:12" x14ac:dyDescent="0.3">
      <c r="A24" s="5" t="s">
        <v>6</v>
      </c>
      <c r="B24" s="77">
        <v>954.53418013830583</v>
      </c>
      <c r="C24" s="77">
        <v>4083.9674811218183</v>
      </c>
      <c r="D24" s="77">
        <v>2608.68270926588</v>
      </c>
      <c r="E24" s="77">
        <v>1715.8629360586513</v>
      </c>
      <c r="F24" s="77">
        <v>1213.6077392707098</v>
      </c>
      <c r="G24" s="77">
        <v>1694.5898619156635</v>
      </c>
      <c r="H24" s="77">
        <v>704.55627000056336</v>
      </c>
      <c r="I24" s="77">
        <v>524.26898633275687</v>
      </c>
      <c r="J24" s="77">
        <v>1107.5498358956763</v>
      </c>
    </row>
    <row r="25" spans="1:12" x14ac:dyDescent="0.3">
      <c r="A25" s="5" t="s">
        <v>7</v>
      </c>
      <c r="B25" s="77">
        <v>1090.5301645212558</v>
      </c>
      <c r="C25" s="77">
        <v>4427.678001202974</v>
      </c>
      <c r="D25" s="77">
        <v>4282.9026177345359</v>
      </c>
      <c r="E25" s="77">
        <v>2825.2206339414752</v>
      </c>
      <c r="F25" s="77">
        <v>1385.4669057924445</v>
      </c>
      <c r="G25" s="77">
        <v>2902.6731817914142</v>
      </c>
      <c r="H25" s="77">
        <v>1482.3764005434423</v>
      </c>
      <c r="I25" s="77">
        <v>999.67389567212376</v>
      </c>
      <c r="J25" s="77">
        <v>1290.9381988003413</v>
      </c>
    </row>
    <row r="26" spans="1:12" x14ac:dyDescent="0.3">
      <c r="A26" s="5" t="s">
        <v>8</v>
      </c>
      <c r="B26" s="77">
        <v>1127.0828806535346</v>
      </c>
      <c r="C26" s="77">
        <v>4645.0396127498989</v>
      </c>
      <c r="D26" s="77">
        <v>5284.3567440459647</v>
      </c>
      <c r="E26" s="77">
        <v>3465.1741742801951</v>
      </c>
      <c r="F26" s="77">
        <v>1161.1009542018514</v>
      </c>
      <c r="G26" s="77">
        <v>3529.6823347169461</v>
      </c>
      <c r="H26" s="77">
        <v>1854.033135770349</v>
      </c>
      <c r="I26" s="77">
        <v>1085.3482194730866</v>
      </c>
      <c r="J26" s="77">
        <v>2200.4219441081655</v>
      </c>
    </row>
    <row r="27" spans="1:12" x14ac:dyDescent="0.3">
      <c r="A27" s="5" t="s">
        <v>9</v>
      </c>
      <c r="B27" s="77">
        <v>849.02655351786871</v>
      </c>
      <c r="C27" s="77">
        <v>4315.5937606046791</v>
      </c>
      <c r="D27" s="77">
        <v>6406.953883899112</v>
      </c>
      <c r="E27" s="77">
        <v>4332.1712191260676</v>
      </c>
      <c r="F27" s="77">
        <v>1216.9192784384795</v>
      </c>
      <c r="G27" s="77">
        <v>4035.2099097528035</v>
      </c>
      <c r="H27" s="77">
        <v>2543.750492904654</v>
      </c>
      <c r="I27" s="77">
        <v>1385.5916106546226</v>
      </c>
      <c r="J27" s="77">
        <v>2039.5132911017213</v>
      </c>
    </row>
    <row r="28" spans="1:12" x14ac:dyDescent="0.3">
      <c r="A28" s="5" t="s">
        <v>10</v>
      </c>
      <c r="B28" s="77">
        <v>845.1270753331637</v>
      </c>
      <c r="C28" s="77">
        <v>4911.6847828046521</v>
      </c>
      <c r="D28" s="77">
        <v>6504.7925651660353</v>
      </c>
      <c r="E28" s="77">
        <v>4338.9152042791548</v>
      </c>
      <c r="F28" s="77">
        <v>1128.6306966321845</v>
      </c>
      <c r="G28" s="77">
        <v>3903.0437244951245</v>
      </c>
      <c r="H28" s="77">
        <v>2556.9678338637132</v>
      </c>
      <c r="I28" s="77">
        <v>1426.5401468038904</v>
      </c>
      <c r="J28" s="77">
        <v>2175.5579706221206</v>
      </c>
    </row>
    <row r="29" spans="1:12" x14ac:dyDescent="0.3">
      <c r="A29" s="5" t="s">
        <v>11</v>
      </c>
      <c r="B29" s="77">
        <v>793.28115334556901</v>
      </c>
      <c r="C29" s="77">
        <v>3823.7187130653274</v>
      </c>
      <c r="D29" s="77">
        <v>4817.8325504200257</v>
      </c>
      <c r="E29" s="77">
        <v>3091.2948010675182</v>
      </c>
      <c r="F29" s="77">
        <v>967.45192978513899</v>
      </c>
      <c r="G29" s="77">
        <v>2908.0443851564178</v>
      </c>
      <c r="H29" s="77">
        <v>1714.3167770240061</v>
      </c>
      <c r="I29" s="77">
        <v>1072.5803681938871</v>
      </c>
      <c r="J29" s="77">
        <v>1818.5893219420968</v>
      </c>
    </row>
    <row r="30" spans="1:12" x14ac:dyDescent="0.3">
      <c r="A30" s="5" t="s">
        <v>12</v>
      </c>
      <c r="B30" s="77">
        <v>674.78274190484467</v>
      </c>
      <c r="C30" s="77">
        <v>3250.8202974860578</v>
      </c>
      <c r="D30" s="77">
        <v>3716.9155137735256</v>
      </c>
      <c r="E30" s="77">
        <v>2579.7968962213499</v>
      </c>
      <c r="F30" s="77">
        <v>862.21843786489353</v>
      </c>
      <c r="G30" s="77">
        <v>2204.4537824416716</v>
      </c>
      <c r="H30" s="77">
        <v>1465.4993202656426</v>
      </c>
      <c r="I30" s="77">
        <v>899.9602291068328</v>
      </c>
      <c r="J30" s="77">
        <v>1524.5327809351943</v>
      </c>
    </row>
    <row r="31" spans="1:12" x14ac:dyDescent="0.3">
      <c r="A31" s="5" t="s">
        <v>13</v>
      </c>
      <c r="B31" s="77">
        <v>896.96438983355006</v>
      </c>
      <c r="C31" s="77">
        <v>2932.2007637980523</v>
      </c>
      <c r="D31" s="77">
        <v>1529.2125865805456</v>
      </c>
      <c r="E31" s="77">
        <v>1029.8763828284345</v>
      </c>
      <c r="F31" s="77">
        <v>910.14261625610334</v>
      </c>
      <c r="G31" s="77">
        <v>996.0456422656157</v>
      </c>
      <c r="H31" s="77">
        <v>451.54465603356812</v>
      </c>
      <c r="I31" s="77">
        <v>382.6720335121949</v>
      </c>
      <c r="J31" s="77">
        <v>1023.5609288919077</v>
      </c>
    </row>
    <row r="32" spans="1:12" x14ac:dyDescent="0.3">
      <c r="A32" s="5" t="s">
        <v>14</v>
      </c>
      <c r="B32" s="77">
        <v>924.84624189762451</v>
      </c>
      <c r="C32" s="77">
        <v>3969.3694199468864</v>
      </c>
      <c r="D32" s="77">
        <v>1682.6223665485104</v>
      </c>
      <c r="E32" s="77">
        <v>1456.2458423068563</v>
      </c>
      <c r="F32" s="77">
        <v>1053.0575807848636</v>
      </c>
      <c r="G32" s="77">
        <v>1414.5101639288634</v>
      </c>
      <c r="H32" s="77">
        <v>867.83937280008456</v>
      </c>
      <c r="I32" s="77">
        <v>531.78064945859444</v>
      </c>
      <c r="J32" s="77">
        <v>1255.4683623277069</v>
      </c>
    </row>
    <row r="33" spans="1:12" x14ac:dyDescent="0.3">
      <c r="A33" s="5" t="s">
        <v>15</v>
      </c>
      <c r="B33" s="77">
        <v>693.7519420106222</v>
      </c>
      <c r="C33" s="77">
        <v>3876.1378548332837</v>
      </c>
      <c r="D33" s="77">
        <v>1904.2213420598985</v>
      </c>
      <c r="E33" s="77">
        <v>1438.4804738570385</v>
      </c>
      <c r="F33" s="77">
        <v>913.08944603384214</v>
      </c>
      <c r="G33" s="77">
        <v>1408.9589328662435</v>
      </c>
      <c r="H33" s="77">
        <v>951.19467858361929</v>
      </c>
      <c r="I33" s="77">
        <v>597.76674285495335</v>
      </c>
      <c r="J33" s="77">
        <v>1324.6185869005003</v>
      </c>
    </row>
    <row r="34" spans="1:12" x14ac:dyDescent="0.3">
      <c r="A34" s="5" t="s">
        <v>16</v>
      </c>
      <c r="B34" s="77">
        <v>864.25482251494782</v>
      </c>
      <c r="C34" s="77">
        <v>4146.5055030691374</v>
      </c>
      <c r="D34" s="77">
        <v>1596.6383869015056</v>
      </c>
      <c r="E34" s="77">
        <v>1283.5000171339427</v>
      </c>
      <c r="F34" s="77">
        <v>960.23512383701541</v>
      </c>
      <c r="G34" s="77">
        <v>1497.0017322477772</v>
      </c>
      <c r="H34" s="77">
        <v>883.52572701548661</v>
      </c>
      <c r="I34" s="77">
        <v>611.85287019871771</v>
      </c>
      <c r="J34" s="77">
        <v>1364.8658170814738</v>
      </c>
    </row>
    <row r="35" spans="1:12" x14ac:dyDescent="0.3">
      <c r="A35" s="5" t="s">
        <v>17</v>
      </c>
      <c r="B35" s="77">
        <v>787.42677713573755</v>
      </c>
      <c r="C35" s="77">
        <v>3444.2641546057175</v>
      </c>
      <c r="D35" s="77">
        <v>1765.0093400468054</v>
      </c>
      <c r="E35" s="77">
        <v>1419.5076715390701</v>
      </c>
      <c r="F35" s="77">
        <v>1095.0723440088955</v>
      </c>
      <c r="G35" s="77">
        <v>1513.8438830304826</v>
      </c>
      <c r="H35" s="77">
        <v>924.14981080467987</v>
      </c>
      <c r="I35" s="77">
        <v>644.31994169105747</v>
      </c>
      <c r="J35" s="77">
        <v>1258.7260771375315</v>
      </c>
    </row>
    <row r="36" spans="1:12" x14ac:dyDescent="0.3">
      <c r="B36" s="5"/>
      <c r="C36" s="5"/>
      <c r="D36" s="5"/>
      <c r="E36" s="5"/>
      <c r="F36" s="5"/>
      <c r="G36" s="5"/>
      <c r="H36" s="5"/>
      <c r="I36" s="5"/>
      <c r="J36" s="5"/>
    </row>
    <row r="37" spans="1:12" x14ac:dyDescent="0.3">
      <c r="A37" s="1" t="s">
        <v>55</v>
      </c>
    </row>
    <row r="38" spans="1:12" x14ac:dyDescent="0.3">
      <c r="A38" s="5" t="s">
        <v>6</v>
      </c>
      <c r="B38" s="8">
        <f>B4-B24</f>
        <v>3687.6251923476157</v>
      </c>
      <c r="C38" s="8">
        <f t="shared" ref="C38:J38" si="1">C4-C24</f>
        <v>7889.3880930456298</v>
      </c>
      <c r="D38" s="8">
        <f t="shared" si="1"/>
        <v>38161.378175759179</v>
      </c>
      <c r="E38" s="8">
        <f t="shared" si="1"/>
        <v>16176.953581252959</v>
      </c>
      <c r="F38" s="8">
        <f t="shared" si="1"/>
        <v>3517.9921931990289</v>
      </c>
      <c r="G38" s="8">
        <f t="shared" si="1"/>
        <v>15360.302637172261</v>
      </c>
      <c r="H38" s="8">
        <f t="shared" si="1"/>
        <v>6347.8168602838332</v>
      </c>
      <c r="I38" s="8">
        <f t="shared" si="1"/>
        <v>4277.3796655787119</v>
      </c>
      <c r="J38" s="8">
        <f t="shared" si="1"/>
        <v>10949.756529202306</v>
      </c>
      <c r="L38" s="10"/>
    </row>
    <row r="39" spans="1:12" x14ac:dyDescent="0.3">
      <c r="A39" s="5" t="s">
        <v>7</v>
      </c>
      <c r="B39" s="8">
        <f t="shared" ref="B39:J49" si="2">B5-B25</f>
        <v>3059.5223133548507</v>
      </c>
      <c r="C39" s="8">
        <f t="shared" si="2"/>
        <v>6742.308437411004</v>
      </c>
      <c r="D39" s="8">
        <f t="shared" si="2"/>
        <v>35121.453691553339</v>
      </c>
      <c r="E39" s="8">
        <f t="shared" si="2"/>
        <v>15147.166779500481</v>
      </c>
      <c r="F39" s="8">
        <f t="shared" si="2"/>
        <v>2923.2196681182486</v>
      </c>
      <c r="G39" s="8">
        <f t="shared" si="2"/>
        <v>14439.691086723727</v>
      </c>
      <c r="H39" s="8">
        <f t="shared" si="2"/>
        <v>5478.4853730922232</v>
      </c>
      <c r="I39" s="8">
        <f t="shared" si="2"/>
        <v>3916.9807119737516</v>
      </c>
      <c r="J39" s="8">
        <f t="shared" si="2"/>
        <v>11341.488269617314</v>
      </c>
      <c r="L39" s="10"/>
    </row>
    <row r="40" spans="1:12" x14ac:dyDescent="0.3">
      <c r="A40" s="5" t="s">
        <v>8</v>
      </c>
      <c r="B40" s="8">
        <f t="shared" si="2"/>
        <v>3034.6899994751866</v>
      </c>
      <c r="C40" s="8">
        <f t="shared" si="2"/>
        <v>7318.9011493279631</v>
      </c>
      <c r="D40" s="8">
        <f t="shared" si="2"/>
        <v>40095.77947492135</v>
      </c>
      <c r="E40" s="8">
        <f t="shared" si="2"/>
        <v>16615.756986615932</v>
      </c>
      <c r="F40" s="8">
        <f t="shared" si="2"/>
        <v>3791.1450783856503</v>
      </c>
      <c r="G40" s="8">
        <f t="shared" si="2"/>
        <v>16551.75014612946</v>
      </c>
      <c r="H40" s="8">
        <f t="shared" si="2"/>
        <v>5928.5012281804584</v>
      </c>
      <c r="I40" s="8">
        <f t="shared" si="2"/>
        <v>4463.8591447120234</v>
      </c>
      <c r="J40" s="8">
        <f t="shared" si="2"/>
        <v>12292.701444618921</v>
      </c>
      <c r="L40" s="10"/>
    </row>
    <row r="41" spans="1:12" x14ac:dyDescent="0.3">
      <c r="A41" s="5" t="s">
        <v>9</v>
      </c>
      <c r="B41" s="8">
        <f t="shared" si="2"/>
        <v>3934.4600738008494</v>
      </c>
      <c r="C41" s="8">
        <f t="shared" si="2"/>
        <v>10152.78643143469</v>
      </c>
      <c r="D41" s="8">
        <f t="shared" si="2"/>
        <v>51888.227926871667</v>
      </c>
      <c r="E41" s="8">
        <f t="shared" si="2"/>
        <v>20085.208780873934</v>
      </c>
      <c r="F41" s="8">
        <f t="shared" si="2"/>
        <v>4726.6787215615204</v>
      </c>
      <c r="G41" s="8">
        <f t="shared" si="2"/>
        <v>21970.280090247194</v>
      </c>
      <c r="H41" s="8">
        <f t="shared" si="2"/>
        <v>7174.3795070953474</v>
      </c>
      <c r="I41" s="8">
        <f t="shared" si="2"/>
        <v>5759.3783893453774</v>
      </c>
      <c r="J41" s="8">
        <f t="shared" si="2"/>
        <v>16479.836708898281</v>
      </c>
      <c r="L41" s="10"/>
    </row>
    <row r="42" spans="1:12" x14ac:dyDescent="0.3">
      <c r="A42" s="5" t="s">
        <v>10</v>
      </c>
      <c r="B42" s="8">
        <f t="shared" si="2"/>
        <v>4020.402924666837</v>
      </c>
      <c r="C42" s="8">
        <f t="shared" si="2"/>
        <v>9837.0552171953495</v>
      </c>
      <c r="D42" s="8">
        <f t="shared" si="2"/>
        <v>51789.013434833971</v>
      </c>
      <c r="E42" s="8">
        <f t="shared" si="2"/>
        <v>20078.464795720847</v>
      </c>
      <c r="F42" s="8">
        <f t="shared" si="2"/>
        <v>4814.9673033678155</v>
      </c>
      <c r="G42" s="8">
        <f t="shared" si="2"/>
        <v>22102.446275504873</v>
      </c>
      <c r="H42" s="8">
        <f t="shared" si="2"/>
        <v>7161.1621661362879</v>
      </c>
      <c r="I42" s="8">
        <f t="shared" si="2"/>
        <v>5718.4298531961103</v>
      </c>
      <c r="J42" s="8">
        <f t="shared" si="2"/>
        <v>16343.792029377881</v>
      </c>
      <c r="L42" s="10"/>
    </row>
    <row r="43" spans="1:12" x14ac:dyDescent="0.3">
      <c r="A43" s="5" t="s">
        <v>11</v>
      </c>
      <c r="B43" s="8">
        <f t="shared" si="2"/>
        <v>3732.3348741176933</v>
      </c>
      <c r="C43" s="8">
        <f t="shared" si="2"/>
        <v>9185.2329640534808</v>
      </c>
      <c r="D43" s="8">
        <f t="shared" si="2"/>
        <v>44472.539043595963</v>
      </c>
      <c r="E43" s="8">
        <f t="shared" si="2"/>
        <v>18869.422530908043</v>
      </c>
      <c r="F43" s="8">
        <f t="shared" si="2"/>
        <v>4291.7224394344403</v>
      </c>
      <c r="G43" s="8">
        <f t="shared" si="2"/>
        <v>19045.29311575566</v>
      </c>
      <c r="H43" s="8">
        <f t="shared" si="2"/>
        <v>6962.7253386562397</v>
      </c>
      <c r="I43" s="8">
        <f t="shared" si="2"/>
        <v>5037.2960301964558</v>
      </c>
      <c r="J43" s="8">
        <f t="shared" si="2"/>
        <v>14078.240756470153</v>
      </c>
      <c r="L43" s="10"/>
    </row>
    <row r="44" spans="1:12" x14ac:dyDescent="0.3">
      <c r="A44" s="5" t="s">
        <v>12</v>
      </c>
      <c r="B44" s="8">
        <f t="shared" si="2"/>
        <v>3885.3538148127745</v>
      </c>
      <c r="C44" s="8">
        <f t="shared" si="2"/>
        <v>8147.4642885247304</v>
      </c>
      <c r="D44" s="8">
        <f t="shared" si="2"/>
        <v>36851.735013273516</v>
      </c>
      <c r="E44" s="8">
        <f t="shared" si="2"/>
        <v>16108.698582393725</v>
      </c>
      <c r="F44" s="8">
        <f t="shared" si="2"/>
        <v>3703.8919195165226</v>
      </c>
      <c r="G44" s="8">
        <f t="shared" si="2"/>
        <v>15730.885984066901</v>
      </c>
      <c r="H44" s="8">
        <f t="shared" si="2"/>
        <v>5710.1186985660261</v>
      </c>
      <c r="I44" s="8">
        <f t="shared" si="2"/>
        <v>4404.8544791426639</v>
      </c>
      <c r="J44" s="8">
        <f t="shared" si="2"/>
        <v>11833.971623988304</v>
      </c>
      <c r="L44" s="10"/>
    </row>
    <row r="45" spans="1:12" x14ac:dyDescent="0.3">
      <c r="A45" s="5" t="s">
        <v>13</v>
      </c>
      <c r="B45" s="8">
        <f t="shared" si="2"/>
        <v>4295.8738885252596</v>
      </c>
      <c r="C45" s="8">
        <f t="shared" si="2"/>
        <v>9879.3947201372175</v>
      </c>
      <c r="D45" s="8">
        <f t="shared" si="2"/>
        <v>41088.738702179609</v>
      </c>
      <c r="E45" s="8">
        <f t="shared" si="2"/>
        <v>17887.376672161383</v>
      </c>
      <c r="F45" s="8">
        <f t="shared" si="2"/>
        <v>4115.6487830373189</v>
      </c>
      <c r="G45" s="8">
        <f t="shared" si="2"/>
        <v>17159.405941098121</v>
      </c>
      <c r="H45" s="8">
        <f t="shared" si="2"/>
        <v>7337.5283762492909</v>
      </c>
      <c r="I45" s="8">
        <f t="shared" si="2"/>
        <v>4936.5134192041032</v>
      </c>
      <c r="J45" s="8">
        <f t="shared" si="2"/>
        <v>12878.455245644538</v>
      </c>
      <c r="L45" s="10"/>
    </row>
    <row r="46" spans="1:12" x14ac:dyDescent="0.3">
      <c r="A46" s="5" t="s">
        <v>14</v>
      </c>
      <c r="B46" s="8">
        <f t="shared" si="2"/>
        <v>4701.5069198079264</v>
      </c>
      <c r="C46" s="8">
        <f t="shared" si="2"/>
        <v>10430.256649881914</v>
      </c>
      <c r="D46" s="8">
        <f t="shared" si="2"/>
        <v>45691.66218330065</v>
      </c>
      <c r="E46" s="8">
        <f t="shared" si="2"/>
        <v>20017.121000870331</v>
      </c>
      <c r="F46" s="8">
        <f t="shared" si="2"/>
        <v>4775.6632383815295</v>
      </c>
      <c r="G46" s="8">
        <f t="shared" si="2"/>
        <v>20873.737946249905</v>
      </c>
      <c r="H46" s="8">
        <f t="shared" si="2"/>
        <v>8571.1175084451115</v>
      </c>
      <c r="I46" s="8">
        <f t="shared" si="2"/>
        <v>6052.5103163361746</v>
      </c>
      <c r="J46" s="8">
        <f t="shared" si="2"/>
        <v>15566.460781067874</v>
      </c>
      <c r="L46" s="10"/>
    </row>
    <row r="47" spans="1:12" x14ac:dyDescent="0.3">
      <c r="A47" s="5" t="s">
        <v>15</v>
      </c>
      <c r="B47" s="8">
        <f t="shared" si="2"/>
        <v>5131.7880579893781</v>
      </c>
      <c r="C47" s="8">
        <f t="shared" si="2"/>
        <v>11231.080145166716</v>
      </c>
      <c r="D47" s="8">
        <f t="shared" si="2"/>
        <v>49868.955522914133</v>
      </c>
      <c r="E47" s="8">
        <f t="shared" si="2"/>
        <v>21855.001868301821</v>
      </c>
      <c r="F47" s="8">
        <f t="shared" si="2"/>
        <v>5436.6085539661581</v>
      </c>
      <c r="G47" s="8">
        <f t="shared" si="2"/>
        <v>22480.794810293188</v>
      </c>
      <c r="H47" s="8">
        <f t="shared" si="2"/>
        <v>8710.9167357130773</v>
      </c>
      <c r="I47" s="8">
        <f t="shared" si="2"/>
        <v>5986.5242229398164</v>
      </c>
      <c r="J47" s="8">
        <f t="shared" si="2"/>
        <v>16230.58429102678</v>
      </c>
      <c r="L47" s="10"/>
    </row>
    <row r="48" spans="1:12" x14ac:dyDescent="0.3">
      <c r="A48" s="5" t="s">
        <v>16</v>
      </c>
      <c r="B48" s="8">
        <f t="shared" si="2"/>
        <v>4926.1339707272091</v>
      </c>
      <c r="C48" s="8">
        <f t="shared" si="2"/>
        <v>10916.976605455722</v>
      </c>
      <c r="D48" s="8">
        <f t="shared" si="2"/>
        <v>50177.17039073597</v>
      </c>
      <c r="E48" s="8">
        <f t="shared" si="2"/>
        <v>22009.982325024917</v>
      </c>
      <c r="F48" s="8">
        <f t="shared" si="2"/>
        <v>5389.4628761629847</v>
      </c>
      <c r="G48" s="8">
        <f t="shared" si="2"/>
        <v>22392.752010911656</v>
      </c>
      <c r="H48" s="8">
        <f t="shared" si="2"/>
        <v>8778.5856872812092</v>
      </c>
      <c r="I48" s="8">
        <f t="shared" si="2"/>
        <v>5972.4380955960514</v>
      </c>
      <c r="J48" s="8">
        <f t="shared" si="2"/>
        <v>16190.337060845806</v>
      </c>
      <c r="L48" s="10"/>
    </row>
    <row r="49" spans="1:13" x14ac:dyDescent="0.3">
      <c r="A49" s="5" t="s">
        <v>17</v>
      </c>
      <c r="B49" s="8">
        <f t="shared" si="2"/>
        <v>4510.8651214966039</v>
      </c>
      <c r="C49" s="8">
        <f t="shared" si="2"/>
        <v>10118.557212010135</v>
      </c>
      <c r="D49" s="8">
        <f t="shared" si="2"/>
        <v>44211.215073673768</v>
      </c>
      <c r="E49" s="8">
        <f t="shared" si="2"/>
        <v>18969.751961862148</v>
      </c>
      <c r="F49" s="8">
        <f t="shared" si="2"/>
        <v>4445.5766222259736</v>
      </c>
      <c r="G49" s="8">
        <f t="shared" si="2"/>
        <v>18547.667485083344</v>
      </c>
      <c r="H49" s="8">
        <f t="shared" si="2"/>
        <v>7480.2478544528149</v>
      </c>
      <c r="I49" s="8">
        <f t="shared" si="2"/>
        <v>5034.2741226952603</v>
      </c>
      <c r="J49" s="8">
        <f>J15-J35</f>
        <v>13509.817076748159</v>
      </c>
      <c r="L49" s="10"/>
    </row>
    <row r="50" spans="1:13" x14ac:dyDescent="0.3">
      <c r="L50" s="10"/>
    </row>
    <row r="51" spans="1:13" x14ac:dyDescent="0.3">
      <c r="A51" s="1" t="s">
        <v>56</v>
      </c>
      <c r="K51" s="2" t="s">
        <v>35</v>
      </c>
    </row>
    <row r="52" spans="1:13" x14ac:dyDescent="0.3">
      <c r="A52" s="5" t="s">
        <v>6</v>
      </c>
      <c r="B52" s="8">
        <f>IF('入力欄(差替情報)'!$D$9=B$2,'入力欄(差替情報)'!$D$22*'入力欄(差替情報)'!$D$15/1000,0)</f>
        <v>0</v>
      </c>
      <c r="C52" s="8">
        <f>IF('入力欄(差替情報)'!$D$9=C$2,'入力欄(差替情報)'!$D$22*'入力欄(差替情報)'!$D$15/1000,0)</f>
        <v>0</v>
      </c>
      <c r="D52" s="8">
        <f>IF('入力欄(差替情報)'!$D$9=D$2,'入力欄(差替情報)'!$D$22*'入力欄(差替情報)'!$D$15/1000,0)</f>
        <v>0</v>
      </c>
      <c r="E52" s="8">
        <f>IF('入力欄(差替情報)'!$D$9=E$2,'入力欄(差替情報)'!$D$22*'入力欄(差替情報)'!$D$15/1000,0)</f>
        <v>0</v>
      </c>
      <c r="F52" s="8">
        <f>IF('入力欄(差替情報)'!$D$9=F$2,'入力欄(差替情報)'!$D$22*'入力欄(差替情報)'!$D$15/1000,0)</f>
        <v>0</v>
      </c>
      <c r="G52" s="8">
        <f>IF('入力欄(差替情報)'!$D$9=G$2,'入力欄(差替情報)'!$D$22*'入力欄(差替情報)'!$D$15/1000,0)</f>
        <v>0</v>
      </c>
      <c r="H52" s="8">
        <f>IF('入力欄(差替情報)'!$D$9=H$2,'入力欄(差替情報)'!$D$22*'入力欄(差替情報)'!$D$15/1000,0)</f>
        <v>0</v>
      </c>
      <c r="I52" s="8">
        <f>IF('入力欄(差替情報)'!$D$9=I$2,'入力欄(差替情報)'!$D$22*'入力欄(差替情報)'!$D$15/1000,0)</f>
        <v>0</v>
      </c>
      <c r="J52" s="8">
        <f>IF('入力欄(差替情報)'!$D$9=J$2,'入力欄(差替情報)'!$D$22*'入力欄(差替情報)'!$D$15/1000,0)</f>
        <v>0</v>
      </c>
      <c r="K52" s="10">
        <f>SUM(B52:J52)</f>
        <v>0</v>
      </c>
      <c r="L52" s="10"/>
      <c r="M52" s="15"/>
    </row>
    <row r="53" spans="1:13" x14ac:dyDescent="0.3">
      <c r="A53" s="5" t="s">
        <v>7</v>
      </c>
      <c r="B53" s="8">
        <f>IF('入力欄(差替情報)'!$D$9=B$2,'入力欄(差替情報)'!$E$22*'入力欄(差替情報)'!$E$15/1000,0)</f>
        <v>0</v>
      </c>
      <c r="C53" s="8">
        <f>IF('入力欄(差替情報)'!$D$9=C$2,'入力欄(差替情報)'!$E$22*'入力欄(差替情報)'!$E$15/1000,0)</f>
        <v>0</v>
      </c>
      <c r="D53" s="8">
        <f>IF('入力欄(差替情報)'!$D$9=D$2,'入力欄(差替情報)'!$E$22*'入力欄(差替情報)'!$E$15/1000,0)</f>
        <v>0</v>
      </c>
      <c r="E53" s="8">
        <f>IF('入力欄(差替情報)'!$D$9=E$2,'入力欄(差替情報)'!$E$22*'入力欄(差替情報)'!$E$15/1000,0)</f>
        <v>0</v>
      </c>
      <c r="F53" s="8">
        <f>IF('入力欄(差替情報)'!$D$9=F$2,'入力欄(差替情報)'!$E$22*'入力欄(差替情報)'!$E$15/1000,0)</f>
        <v>0</v>
      </c>
      <c r="G53" s="8">
        <f>IF('入力欄(差替情報)'!$D$9=G$2,'入力欄(差替情報)'!$E$22*'入力欄(差替情報)'!$E$15/1000,0)</f>
        <v>0</v>
      </c>
      <c r="H53" s="8">
        <f>IF('入力欄(差替情報)'!$D$9=H$2,'入力欄(差替情報)'!$E$22*'入力欄(差替情報)'!$E$15/1000,0)</f>
        <v>0</v>
      </c>
      <c r="I53" s="8">
        <f>IF('入力欄(差替情報)'!$D$9=I$2,'入力欄(差替情報)'!$E$22*'入力欄(差替情報)'!$E$15/1000,0)</f>
        <v>0</v>
      </c>
      <c r="J53" s="8">
        <f>IF('入力欄(差替情報)'!$D$9=J$2,'入力欄(差替情報)'!$E$22*'入力欄(差替情報)'!$E$15/1000,0)</f>
        <v>0</v>
      </c>
      <c r="K53" s="10">
        <f t="shared" ref="K53:K63" si="3">SUM(B53:J53)</f>
        <v>0</v>
      </c>
      <c r="L53" s="10"/>
      <c r="M53" s="15"/>
    </row>
    <row r="54" spans="1:13" x14ac:dyDescent="0.3">
      <c r="A54" s="5" t="s">
        <v>8</v>
      </c>
      <c r="B54" s="8">
        <f>IF('入力欄(差替情報)'!$D$9=B$2,'入力欄(差替情報)'!$F$22*'入力欄(差替情報)'!$F$15/1000,0)</f>
        <v>0</v>
      </c>
      <c r="C54" s="8">
        <f>IF('入力欄(差替情報)'!$D$9=C$2,'入力欄(差替情報)'!$F$22*'入力欄(差替情報)'!$F$15/1000,0)</f>
        <v>0</v>
      </c>
      <c r="D54" s="8">
        <f>IF('入力欄(差替情報)'!$D$9=D$2,'入力欄(差替情報)'!$F$22*'入力欄(差替情報)'!$F$15/1000,0)</f>
        <v>0</v>
      </c>
      <c r="E54" s="8">
        <f>IF('入力欄(差替情報)'!$D$9=E$2,'入力欄(差替情報)'!$F$22*'入力欄(差替情報)'!$F$15/1000,0)</f>
        <v>0</v>
      </c>
      <c r="F54" s="8">
        <f>IF('入力欄(差替情報)'!$D$9=F$2,'入力欄(差替情報)'!$F$22*'入力欄(差替情報)'!$F$15/1000,0)</f>
        <v>0</v>
      </c>
      <c r="G54" s="8">
        <f>IF('入力欄(差替情報)'!$D$9=G$2,'入力欄(差替情報)'!$F$22*'入力欄(差替情報)'!$F$15/1000,0)</f>
        <v>0</v>
      </c>
      <c r="H54" s="8">
        <f>IF('入力欄(差替情報)'!$D$9=H$2,'入力欄(差替情報)'!$F$22*'入力欄(差替情報)'!$F$15/1000,0)</f>
        <v>0</v>
      </c>
      <c r="I54" s="8">
        <f>IF('入力欄(差替情報)'!$D$9=I$2,'入力欄(差替情報)'!$F$22*'入力欄(差替情報)'!$F$15/1000,0)</f>
        <v>0</v>
      </c>
      <c r="J54" s="8">
        <f>IF('入力欄(差替情報)'!$D$9=J$2,'入力欄(差替情報)'!$F$22*'入力欄(差替情報)'!$F$15/1000,0)</f>
        <v>0</v>
      </c>
      <c r="K54" s="10">
        <f t="shared" si="3"/>
        <v>0</v>
      </c>
      <c r="L54" s="10"/>
      <c r="M54" s="15"/>
    </row>
    <row r="55" spans="1:13" x14ac:dyDescent="0.3">
      <c r="A55" s="5" t="s">
        <v>9</v>
      </c>
      <c r="B55" s="8">
        <f>IF('入力欄(差替情報)'!$D$9=B$2,'入力欄(差替情報)'!$G$22*'入力欄(差替情報)'!$G$15/1000,0)</f>
        <v>0</v>
      </c>
      <c r="C55" s="8">
        <f>IF('入力欄(差替情報)'!$D$9=C$2,'入力欄(差替情報)'!$G$22*'入力欄(差替情報)'!$G$15/1000,0)</f>
        <v>0</v>
      </c>
      <c r="D55" s="8">
        <f>IF('入力欄(差替情報)'!$D$9=D$2,'入力欄(差替情報)'!$G$22*'入力欄(差替情報)'!$G$15/1000,0)</f>
        <v>0</v>
      </c>
      <c r="E55" s="8">
        <f>IF('入力欄(差替情報)'!$D$9=E$2,'入力欄(差替情報)'!$G$22*'入力欄(差替情報)'!$G$15/1000,0)</f>
        <v>0</v>
      </c>
      <c r="F55" s="8">
        <f>IF('入力欄(差替情報)'!$D$9=F$2,'入力欄(差替情報)'!$G$22*'入力欄(差替情報)'!$G$15/1000,0)</f>
        <v>0</v>
      </c>
      <c r="G55" s="8">
        <f>IF('入力欄(差替情報)'!$D$9=G$2,'入力欄(差替情報)'!$G$22*'入力欄(差替情報)'!$G$15/1000,0)</f>
        <v>0</v>
      </c>
      <c r="H55" s="8">
        <f>IF('入力欄(差替情報)'!$D$9=H$2,'入力欄(差替情報)'!$G$22*'入力欄(差替情報)'!$G$15/1000,0)</f>
        <v>0</v>
      </c>
      <c r="I55" s="8">
        <f>IF('入力欄(差替情報)'!$D$9=I$2,'入力欄(差替情報)'!$G$22*'入力欄(差替情報)'!$G$15/1000,0)</f>
        <v>0</v>
      </c>
      <c r="J55" s="8">
        <f>IF('入力欄(差替情報)'!$D$9=J$2,'入力欄(差替情報)'!$G$22*'入力欄(差替情報)'!$G$15/1000,0)</f>
        <v>0</v>
      </c>
      <c r="K55" s="10">
        <f t="shared" si="3"/>
        <v>0</v>
      </c>
      <c r="L55" s="10"/>
      <c r="M55" s="15"/>
    </row>
    <row r="56" spans="1:13" x14ac:dyDescent="0.3">
      <c r="A56" s="5" t="s">
        <v>10</v>
      </c>
      <c r="B56" s="8">
        <f>IF('入力欄(差替情報)'!$D$9=B$2,'入力欄(差替情報)'!$H$22*'入力欄(差替情報)'!$H$15/1000,0)</f>
        <v>0</v>
      </c>
      <c r="C56" s="8">
        <f>IF('入力欄(差替情報)'!$D$9=C$2,'入力欄(差替情報)'!$H$22*'入力欄(差替情報)'!$H$15/1000,0)</f>
        <v>0</v>
      </c>
      <c r="D56" s="8">
        <f>IF('入力欄(差替情報)'!$D$9=D$2,'入力欄(差替情報)'!$H$22*'入力欄(差替情報)'!$H$15/1000,0)</f>
        <v>0</v>
      </c>
      <c r="E56" s="8">
        <f>IF('入力欄(差替情報)'!$D$9=E$2,'入力欄(差替情報)'!$H$22*'入力欄(差替情報)'!$H$15/1000,0)</f>
        <v>0</v>
      </c>
      <c r="F56" s="8">
        <f>IF('入力欄(差替情報)'!$D$9=F$2,'入力欄(差替情報)'!$H$22*'入力欄(差替情報)'!$H$15/1000,0)</f>
        <v>0</v>
      </c>
      <c r="G56" s="8">
        <f>IF('入力欄(差替情報)'!$D$9=G$2,'入力欄(差替情報)'!$H$22*'入力欄(差替情報)'!$H$15/1000,0)</f>
        <v>0</v>
      </c>
      <c r="H56" s="8">
        <f>IF('入力欄(差替情報)'!$D$9=H$2,'入力欄(差替情報)'!$H$22*'入力欄(差替情報)'!$H$15/1000,0)</f>
        <v>0</v>
      </c>
      <c r="I56" s="8">
        <f>IF('入力欄(差替情報)'!$D$9=I$2,'入力欄(差替情報)'!$H$22*'入力欄(差替情報)'!$H$15/1000,0)</f>
        <v>0</v>
      </c>
      <c r="J56" s="8">
        <f>IF('入力欄(差替情報)'!$D$9=J$2,'入力欄(差替情報)'!$H$22*'入力欄(差替情報)'!$H$15/1000,0)</f>
        <v>0</v>
      </c>
      <c r="K56" s="10">
        <f t="shared" si="3"/>
        <v>0</v>
      </c>
      <c r="L56" s="10"/>
      <c r="M56" s="15"/>
    </row>
    <row r="57" spans="1:13" x14ac:dyDescent="0.3">
      <c r="A57" s="5" t="s">
        <v>11</v>
      </c>
      <c r="B57" s="8">
        <f>IF('入力欄(差替情報)'!$D$9=B$2,'入力欄(差替情報)'!$I$22*'入力欄(差替情報)'!$I$15/1000,0)</f>
        <v>0</v>
      </c>
      <c r="C57" s="8">
        <f>IF('入力欄(差替情報)'!$D$9=C$2,'入力欄(差替情報)'!$I$22*'入力欄(差替情報)'!$I$15/1000,0)</f>
        <v>0</v>
      </c>
      <c r="D57" s="8">
        <f>IF('入力欄(差替情報)'!$D$9=D$2,'入力欄(差替情報)'!$I$22*'入力欄(差替情報)'!$I$15/1000,0)</f>
        <v>0</v>
      </c>
      <c r="E57" s="8">
        <f>IF('入力欄(差替情報)'!$D$9=E$2,'入力欄(差替情報)'!$I$22*'入力欄(差替情報)'!$I$15/1000,0)</f>
        <v>0</v>
      </c>
      <c r="F57" s="8">
        <f>IF('入力欄(差替情報)'!$D$9=F$2,'入力欄(差替情報)'!$I$22*'入力欄(差替情報)'!$I$15/1000,0)</f>
        <v>0</v>
      </c>
      <c r="G57" s="8">
        <f>IF('入力欄(差替情報)'!$D$9=G$2,'入力欄(差替情報)'!$I$22*'入力欄(差替情報)'!$I$15/1000,0)</f>
        <v>0</v>
      </c>
      <c r="H57" s="8">
        <f>IF('入力欄(差替情報)'!$D$9=H$2,'入力欄(差替情報)'!$I$22*'入力欄(差替情報)'!$I$15/1000,0)</f>
        <v>0</v>
      </c>
      <c r="I57" s="8">
        <f>IF('入力欄(差替情報)'!$D$9=I$2,'入力欄(差替情報)'!$I$22*'入力欄(差替情報)'!$I$15/1000,0)</f>
        <v>0</v>
      </c>
      <c r="J57" s="8">
        <f>IF('入力欄(差替情報)'!$D$9=J$2,'入力欄(差替情報)'!$I$22*'入力欄(差替情報)'!$I$15/1000,0)</f>
        <v>0</v>
      </c>
      <c r="K57" s="10">
        <f t="shared" si="3"/>
        <v>0</v>
      </c>
      <c r="L57" s="10"/>
      <c r="M57" s="15"/>
    </row>
    <row r="58" spans="1:13" x14ac:dyDescent="0.3">
      <c r="A58" s="5" t="s">
        <v>12</v>
      </c>
      <c r="B58" s="8">
        <f>IF('入力欄(差替情報)'!$D$9=B$2,'入力欄(差替情報)'!$J$22*'入力欄(差替情報)'!$J$15/1000,0)</f>
        <v>0</v>
      </c>
      <c r="C58" s="8">
        <f>IF('入力欄(差替情報)'!$D$9=C$2,'入力欄(差替情報)'!$J$22*'入力欄(差替情報)'!$J$15/1000,0)</f>
        <v>0</v>
      </c>
      <c r="D58" s="8">
        <f>IF('入力欄(差替情報)'!$D$9=D$2,'入力欄(差替情報)'!$J$22*'入力欄(差替情報)'!$J$15/1000,0)</f>
        <v>0</v>
      </c>
      <c r="E58" s="8">
        <f>IF('入力欄(差替情報)'!$D$9=E$2,'入力欄(差替情報)'!$J$22*'入力欄(差替情報)'!$J$15/1000,0)</f>
        <v>0</v>
      </c>
      <c r="F58" s="8">
        <f>IF('入力欄(差替情報)'!$D$9=F$2,'入力欄(差替情報)'!$J$22*'入力欄(差替情報)'!$J$15/1000,0)</f>
        <v>0</v>
      </c>
      <c r="G58" s="8">
        <f>IF('入力欄(差替情報)'!$D$9=G$2,'入力欄(差替情報)'!$J$22*'入力欄(差替情報)'!$J$15/1000,0)</f>
        <v>0</v>
      </c>
      <c r="H58" s="8">
        <f>IF('入力欄(差替情報)'!$D$9=H$2,'入力欄(差替情報)'!$J$22*'入力欄(差替情報)'!$J$15/1000,0)</f>
        <v>0</v>
      </c>
      <c r="I58" s="8">
        <f>IF('入力欄(差替情報)'!$D$9=I$2,'入力欄(差替情報)'!$J$22*'入力欄(差替情報)'!$J$15/1000,0)</f>
        <v>0</v>
      </c>
      <c r="J58" s="8">
        <f>IF('入力欄(差替情報)'!$D$9=J$2,'入力欄(差替情報)'!$J$22*'入力欄(差替情報)'!$J$15/1000,0)</f>
        <v>0</v>
      </c>
      <c r="K58" s="10">
        <f t="shared" si="3"/>
        <v>0</v>
      </c>
      <c r="L58" s="10"/>
      <c r="M58" s="15"/>
    </row>
    <row r="59" spans="1:13" x14ac:dyDescent="0.3">
      <c r="A59" s="5" t="s">
        <v>13</v>
      </c>
      <c r="B59" s="8">
        <f>IF('入力欄(差替情報)'!$D$9=B$2,'入力欄(差替情報)'!$K$22*'入力欄(差替情報)'!$K$15/1000,0)</f>
        <v>0</v>
      </c>
      <c r="C59" s="8">
        <f>IF('入力欄(差替情報)'!$D$9=C$2,'入力欄(差替情報)'!$K$22*'入力欄(差替情報)'!$K$15/1000,0)</f>
        <v>0</v>
      </c>
      <c r="D59" s="8">
        <f>IF('入力欄(差替情報)'!$D$9=D$2,'入力欄(差替情報)'!$K$22*'入力欄(差替情報)'!$K$15/1000,0)</f>
        <v>0</v>
      </c>
      <c r="E59" s="8">
        <f>IF('入力欄(差替情報)'!$D$9=E$2,'入力欄(差替情報)'!$K$22*'入力欄(差替情報)'!$K$15/1000,0)</f>
        <v>0</v>
      </c>
      <c r="F59" s="8">
        <f>IF('入力欄(差替情報)'!$D$9=F$2,'入力欄(差替情報)'!$K$22*'入力欄(差替情報)'!$K$15/1000,0)</f>
        <v>0</v>
      </c>
      <c r="G59" s="8">
        <f>IF('入力欄(差替情報)'!$D$9=G$2,'入力欄(差替情報)'!$K$22*'入力欄(差替情報)'!$K$15/1000,0)</f>
        <v>0</v>
      </c>
      <c r="H59" s="8">
        <f>IF('入力欄(差替情報)'!$D$9=H$2,'入力欄(差替情報)'!$K$22*'入力欄(差替情報)'!$K$15/1000,0)</f>
        <v>0</v>
      </c>
      <c r="I59" s="8">
        <f>IF('入力欄(差替情報)'!$D$9=I$2,'入力欄(差替情報)'!$K$22*'入力欄(差替情報)'!$K$15/1000,0)</f>
        <v>0</v>
      </c>
      <c r="J59" s="8">
        <f>IF('入力欄(差替情報)'!$D$9=J$2,'入力欄(差替情報)'!$K$22*'入力欄(差替情報)'!$K$15/1000,0)</f>
        <v>0</v>
      </c>
      <c r="K59" s="10">
        <f t="shared" si="3"/>
        <v>0</v>
      </c>
      <c r="L59" s="10"/>
      <c r="M59" s="15"/>
    </row>
    <row r="60" spans="1:13" x14ac:dyDescent="0.3">
      <c r="A60" s="5" t="s">
        <v>14</v>
      </c>
      <c r="B60" s="8">
        <f>IF('入力欄(差替情報)'!$D$9=B$2,'入力欄(差替情報)'!$L$22*'入力欄(差替情報)'!$L$15/1000,0)</f>
        <v>0</v>
      </c>
      <c r="C60" s="8">
        <f>IF('入力欄(差替情報)'!$D$9=C$2,'入力欄(差替情報)'!$L$22*'入力欄(差替情報)'!$L$15/1000,0)</f>
        <v>0</v>
      </c>
      <c r="D60" s="8">
        <f>IF('入力欄(差替情報)'!$D$9=D$2,'入力欄(差替情報)'!$L$22*'入力欄(差替情報)'!$L$15/1000,0)</f>
        <v>0</v>
      </c>
      <c r="E60" s="8">
        <f>IF('入力欄(差替情報)'!$D$9=E$2,'入力欄(差替情報)'!$L$22*'入力欄(差替情報)'!$L$15/1000,0)</f>
        <v>0</v>
      </c>
      <c r="F60" s="8">
        <f>IF('入力欄(差替情報)'!$D$9=F$2,'入力欄(差替情報)'!$L$22*'入力欄(差替情報)'!$L$15/1000,0)</f>
        <v>0</v>
      </c>
      <c r="G60" s="8">
        <f>IF('入力欄(差替情報)'!$D$9=G$2,'入力欄(差替情報)'!$L$22*'入力欄(差替情報)'!$L$15/1000,0)</f>
        <v>0</v>
      </c>
      <c r="H60" s="8">
        <f>IF('入力欄(差替情報)'!$D$9=H$2,'入力欄(差替情報)'!$L$22*'入力欄(差替情報)'!$L$15/1000,0)</f>
        <v>0</v>
      </c>
      <c r="I60" s="8">
        <f>IF('入力欄(差替情報)'!$D$9=I$2,'入力欄(差替情報)'!$L$22*'入力欄(差替情報)'!$L$15/1000,0)</f>
        <v>0</v>
      </c>
      <c r="J60" s="8">
        <f>IF('入力欄(差替情報)'!$D$9=J$2,'入力欄(差替情報)'!$L$22*'入力欄(差替情報)'!$L$15/1000,0)</f>
        <v>0</v>
      </c>
      <c r="K60" s="10">
        <f t="shared" si="3"/>
        <v>0</v>
      </c>
      <c r="L60" s="10"/>
      <c r="M60" s="15"/>
    </row>
    <row r="61" spans="1:13" x14ac:dyDescent="0.3">
      <c r="A61" s="5" t="s">
        <v>15</v>
      </c>
      <c r="B61" s="8">
        <f>IF('入力欄(差替情報)'!$D$9=B$2,'入力欄(差替情報)'!$M$22*'入力欄(差替情報)'!$M$15/1000,0)</f>
        <v>0</v>
      </c>
      <c r="C61" s="8">
        <f>IF('入力欄(差替情報)'!$D$9=C$2,'入力欄(差替情報)'!$M$22*'入力欄(差替情報)'!$M$15/1000,0)</f>
        <v>0</v>
      </c>
      <c r="D61" s="8">
        <f>IF('入力欄(差替情報)'!$D$9=D$2,'入力欄(差替情報)'!$M$22*'入力欄(差替情報)'!$M$15/1000,0)</f>
        <v>0</v>
      </c>
      <c r="E61" s="8">
        <f>IF('入力欄(差替情報)'!$D$9=E$2,'入力欄(差替情報)'!$M$22*'入力欄(差替情報)'!$M$15/1000,0)</f>
        <v>0</v>
      </c>
      <c r="F61" s="8">
        <f>IF('入力欄(差替情報)'!$D$9=F$2,'入力欄(差替情報)'!$M$22*'入力欄(差替情報)'!$M$15/1000,0)</f>
        <v>0</v>
      </c>
      <c r="G61" s="8">
        <f>IF('入力欄(差替情報)'!$D$9=G$2,'入力欄(差替情報)'!$M$22*'入力欄(差替情報)'!$M$15/1000,0)</f>
        <v>0</v>
      </c>
      <c r="H61" s="8">
        <f>IF('入力欄(差替情報)'!$D$9=H$2,'入力欄(差替情報)'!$M$22*'入力欄(差替情報)'!$M$15/1000,0)</f>
        <v>0</v>
      </c>
      <c r="I61" s="8">
        <f>IF('入力欄(差替情報)'!$D$9=I$2,'入力欄(差替情報)'!$M$22*'入力欄(差替情報)'!$M$15/1000,0)</f>
        <v>0</v>
      </c>
      <c r="J61" s="8">
        <f>IF('入力欄(差替情報)'!$D$9=J$2,'入力欄(差替情報)'!$M$22*'入力欄(差替情報)'!$M$15/1000,0)</f>
        <v>0</v>
      </c>
      <c r="K61" s="10">
        <f t="shared" si="3"/>
        <v>0</v>
      </c>
      <c r="L61" s="10"/>
      <c r="M61" s="15"/>
    </row>
    <row r="62" spans="1:13" x14ac:dyDescent="0.3">
      <c r="A62" s="5" t="s">
        <v>16</v>
      </c>
      <c r="B62" s="8">
        <f>IF('入力欄(差替情報)'!$D$9=B$2,'入力欄(差替情報)'!$N$22*'入力欄(差替情報)'!$N$15/1000,0)</f>
        <v>0</v>
      </c>
      <c r="C62" s="8">
        <f>IF('入力欄(差替情報)'!$D$9=C$2,'入力欄(差替情報)'!$N$22*'入力欄(差替情報)'!$N$15/1000,0)</f>
        <v>0</v>
      </c>
      <c r="D62" s="8">
        <f>IF('入力欄(差替情報)'!$D$9=D$2,'入力欄(差替情報)'!$N$22*'入力欄(差替情報)'!$N$15/1000,0)</f>
        <v>0</v>
      </c>
      <c r="E62" s="8">
        <f>IF('入力欄(差替情報)'!$D$9=E$2,'入力欄(差替情報)'!$N$22*'入力欄(差替情報)'!$N$15/1000,0)</f>
        <v>0</v>
      </c>
      <c r="F62" s="8">
        <f>IF('入力欄(差替情報)'!$D$9=F$2,'入力欄(差替情報)'!$N$22*'入力欄(差替情報)'!$N$15/1000,0)</f>
        <v>0</v>
      </c>
      <c r="G62" s="8">
        <f>IF('入力欄(差替情報)'!$D$9=G$2,'入力欄(差替情報)'!$N$22*'入力欄(差替情報)'!$N$15/1000,0)</f>
        <v>0</v>
      </c>
      <c r="H62" s="8">
        <f>IF('入力欄(差替情報)'!$D$9=H$2,'入力欄(差替情報)'!$N$22*'入力欄(差替情報)'!$N$15/1000,0)</f>
        <v>0</v>
      </c>
      <c r="I62" s="8">
        <f>IF('入力欄(差替情報)'!$D$9=I$2,'入力欄(差替情報)'!$N$22*'入力欄(差替情報)'!$N$15/1000,0)</f>
        <v>0</v>
      </c>
      <c r="J62" s="8">
        <f>IF('入力欄(差替情報)'!$D$9=J$2,'入力欄(差替情報)'!$N$22*'入力欄(差替情報)'!$N$15/1000,0)</f>
        <v>0</v>
      </c>
      <c r="K62" s="10">
        <f t="shared" si="3"/>
        <v>0</v>
      </c>
      <c r="L62" s="10"/>
      <c r="M62" s="15"/>
    </row>
    <row r="63" spans="1:13" x14ac:dyDescent="0.3">
      <c r="A63" s="5" t="s">
        <v>17</v>
      </c>
      <c r="B63" s="8">
        <f>IF('入力欄(差替情報)'!$D$9=B$2,'入力欄(差替情報)'!$O$22*'入力欄(差替情報)'!$O$15/1000,0)</f>
        <v>0</v>
      </c>
      <c r="C63" s="8">
        <f>IF('入力欄(差替情報)'!$D$9=C$2,'入力欄(差替情報)'!$O$22*'入力欄(差替情報)'!$O$15/1000,0)</f>
        <v>0</v>
      </c>
      <c r="D63" s="8">
        <f>IF('入力欄(差替情報)'!$D$9=D$2,'入力欄(差替情報)'!$O$22*'入力欄(差替情報)'!$O$15/1000,0)</f>
        <v>0</v>
      </c>
      <c r="E63" s="8">
        <f>IF('入力欄(差替情報)'!$D$9=E$2,'入力欄(差替情報)'!$O$22*'入力欄(差替情報)'!$O$15/1000,0)</f>
        <v>0</v>
      </c>
      <c r="F63" s="8">
        <f>IF('入力欄(差替情報)'!$D$9=F$2,'入力欄(差替情報)'!$O$22*'入力欄(差替情報)'!$O$15/1000,0)</f>
        <v>0</v>
      </c>
      <c r="G63" s="8">
        <f>IF('入力欄(差替情報)'!$D$9=G$2,'入力欄(差替情報)'!$O$22*'入力欄(差替情報)'!$O$15/1000,0)</f>
        <v>0</v>
      </c>
      <c r="H63" s="8">
        <f>IF('入力欄(差替情報)'!$D$9=H$2,'入力欄(差替情報)'!$O$22*'入力欄(差替情報)'!$O$15/1000,0)</f>
        <v>0</v>
      </c>
      <c r="I63" s="8">
        <f>IF('入力欄(差替情報)'!$D$9=I$2,'入力欄(差替情報)'!$O$22*'入力欄(差替情報)'!$O$15/1000,0)</f>
        <v>0</v>
      </c>
      <c r="J63" s="8">
        <f>IF('入力欄(差替情報)'!$D$9=J$2,'入力欄(差替情報)'!$O$22*'入力欄(差替情報)'!$O$15/1000,0)</f>
        <v>0</v>
      </c>
      <c r="K63" s="10">
        <f t="shared" si="3"/>
        <v>0</v>
      </c>
      <c r="L63" s="10"/>
      <c r="M63" s="15"/>
    </row>
    <row r="65" spans="1:15" x14ac:dyDescent="0.3">
      <c r="A65" s="1" t="s">
        <v>57</v>
      </c>
    </row>
    <row r="66" spans="1:15" x14ac:dyDescent="0.3">
      <c r="A66" s="5" t="s">
        <v>6</v>
      </c>
      <c r="B66" s="8">
        <f>B38-(B52-MIN(B$52:B$63))</f>
        <v>3687.6251923476157</v>
      </c>
      <c r="C66" s="8">
        <f>C38-(C52-MIN(C$52:C$63))</f>
        <v>7889.3880930456298</v>
      </c>
      <c r="D66" s="8">
        <f>D38-(D52-MIN(D$52:D$63))</f>
        <v>38161.378175759179</v>
      </c>
      <c r="E66" s="8">
        <f t="shared" ref="E66:J66" si="4">E38-(E52-MIN(E$52:E$63))</f>
        <v>16176.953581252959</v>
      </c>
      <c r="F66" s="8">
        <f t="shared" si="4"/>
        <v>3517.9921931990289</v>
      </c>
      <c r="G66" s="8">
        <f>G38-(G52-MIN(G$52:G$63))</f>
        <v>15360.302637172261</v>
      </c>
      <c r="H66" s="8">
        <f t="shared" si="4"/>
        <v>6347.8168602838332</v>
      </c>
      <c r="I66" s="8">
        <f t="shared" si="4"/>
        <v>4277.3796655787119</v>
      </c>
      <c r="J66" s="8">
        <f t="shared" si="4"/>
        <v>10949.756529202306</v>
      </c>
      <c r="K66" s="10"/>
      <c r="L66" s="10"/>
      <c r="M66" s="15"/>
      <c r="O66" s="13"/>
    </row>
    <row r="67" spans="1:15" x14ac:dyDescent="0.3">
      <c r="A67" s="5" t="s">
        <v>7</v>
      </c>
      <c r="B67" s="8">
        <f>B39-(B53-MIN(B$52:B$63))</f>
        <v>3059.5223133548507</v>
      </c>
      <c r="C67" s="8">
        <f>C39-(C53-MIN(C$52:C$63))</f>
        <v>6742.308437411004</v>
      </c>
      <c r="D67" s="8">
        <f t="shared" ref="B67:J77" si="5">D39-(D53-MIN(D$52:D$63))</f>
        <v>35121.453691553339</v>
      </c>
      <c r="E67" s="8">
        <f t="shared" si="5"/>
        <v>15147.166779500481</v>
      </c>
      <c r="F67" s="8">
        <f t="shared" si="5"/>
        <v>2923.2196681182486</v>
      </c>
      <c r="G67" s="8">
        <f>G39-(G53-MIN(G$52:G$63))</f>
        <v>14439.691086723727</v>
      </c>
      <c r="H67" s="8">
        <f t="shared" si="5"/>
        <v>5478.4853730922232</v>
      </c>
      <c r="I67" s="8">
        <f t="shared" si="5"/>
        <v>3916.9807119737516</v>
      </c>
      <c r="J67" s="8">
        <f t="shared" si="5"/>
        <v>11341.488269617314</v>
      </c>
      <c r="K67" s="10"/>
      <c r="L67" s="10"/>
      <c r="M67" s="15"/>
      <c r="O67" s="13"/>
    </row>
    <row r="68" spans="1:15" x14ac:dyDescent="0.3">
      <c r="A68" s="5" t="s">
        <v>8</v>
      </c>
      <c r="B68" s="8">
        <f>B40-(B54-MIN(B$52:B$63))</f>
        <v>3034.6899994751866</v>
      </c>
      <c r="C68" s="8">
        <f t="shared" si="5"/>
        <v>7318.9011493279631</v>
      </c>
      <c r="D68" s="8">
        <f>D40-(D54-MIN(D$52:D$63))</f>
        <v>40095.77947492135</v>
      </c>
      <c r="E68" s="8">
        <f t="shared" si="5"/>
        <v>16615.756986615932</v>
      </c>
      <c r="F68" s="8">
        <f t="shared" si="5"/>
        <v>3791.1450783856503</v>
      </c>
      <c r="G68" s="8">
        <f>G40-(G54-MIN(G$52:G$63))</f>
        <v>16551.75014612946</v>
      </c>
      <c r="H68" s="8">
        <f t="shared" si="5"/>
        <v>5928.5012281804584</v>
      </c>
      <c r="I68" s="8">
        <f t="shared" si="5"/>
        <v>4463.8591447120234</v>
      </c>
      <c r="J68" s="8">
        <f t="shared" si="5"/>
        <v>12292.701444618921</v>
      </c>
      <c r="K68" s="10"/>
      <c r="L68" s="10"/>
      <c r="M68" s="15"/>
      <c r="O68" s="13"/>
    </row>
    <row r="69" spans="1:15" x14ac:dyDescent="0.3">
      <c r="A69" s="5" t="s">
        <v>9</v>
      </c>
      <c r="B69" s="8">
        <f>B41-(B55-MIN(B$52:B$63))</f>
        <v>3934.4600738008494</v>
      </c>
      <c r="C69" s="8">
        <f t="shared" si="5"/>
        <v>10152.78643143469</v>
      </c>
      <c r="D69" s="8">
        <f t="shared" si="5"/>
        <v>51888.227926871667</v>
      </c>
      <c r="E69" s="8">
        <f t="shared" si="5"/>
        <v>20085.208780873934</v>
      </c>
      <c r="F69" s="8">
        <f t="shared" si="5"/>
        <v>4726.6787215615204</v>
      </c>
      <c r="G69" s="8">
        <f>G41-(G55-MIN(G$52:G$63))</f>
        <v>21970.280090247194</v>
      </c>
      <c r="H69" s="8">
        <f t="shared" si="5"/>
        <v>7174.3795070953474</v>
      </c>
      <c r="I69" s="8">
        <f t="shared" si="5"/>
        <v>5759.3783893453774</v>
      </c>
      <c r="J69" s="8">
        <f t="shared" si="5"/>
        <v>16479.836708898281</v>
      </c>
      <c r="K69" s="10"/>
      <c r="L69" s="10"/>
      <c r="M69" s="15"/>
      <c r="O69" s="13"/>
    </row>
    <row r="70" spans="1:15" x14ac:dyDescent="0.3">
      <c r="A70" s="5" t="s">
        <v>10</v>
      </c>
      <c r="B70" s="8">
        <f t="shared" si="5"/>
        <v>4020.402924666837</v>
      </c>
      <c r="C70" s="8">
        <f>C42-(C56-MIN(C$52:C$63))</f>
        <v>9837.0552171953495</v>
      </c>
      <c r="D70" s="8">
        <f>D42-(D56-MIN(D$52:D$63))</f>
        <v>51789.013434833971</v>
      </c>
      <c r="E70" s="8">
        <f t="shared" si="5"/>
        <v>20078.464795720847</v>
      </c>
      <c r="F70" s="8">
        <f t="shared" si="5"/>
        <v>4814.9673033678155</v>
      </c>
      <c r="G70" s="8">
        <f t="shared" si="5"/>
        <v>22102.446275504873</v>
      </c>
      <c r="H70" s="8">
        <f t="shared" si="5"/>
        <v>7161.1621661362879</v>
      </c>
      <c r="I70" s="8">
        <f t="shared" si="5"/>
        <v>5718.4298531961103</v>
      </c>
      <c r="J70" s="8">
        <f t="shared" si="5"/>
        <v>16343.792029377881</v>
      </c>
      <c r="K70" s="10"/>
      <c r="L70" s="10"/>
      <c r="M70" s="15"/>
      <c r="O70" s="13"/>
    </row>
    <row r="71" spans="1:15" x14ac:dyDescent="0.3">
      <c r="A71" s="5" t="s">
        <v>11</v>
      </c>
      <c r="B71" s="8">
        <f t="shared" si="5"/>
        <v>3732.3348741176933</v>
      </c>
      <c r="C71" s="8">
        <f t="shared" si="5"/>
        <v>9185.2329640534808</v>
      </c>
      <c r="D71" s="8">
        <f t="shared" si="5"/>
        <v>44472.539043595963</v>
      </c>
      <c r="E71" s="8">
        <f t="shared" si="5"/>
        <v>18869.422530908043</v>
      </c>
      <c r="F71" s="8">
        <f t="shared" si="5"/>
        <v>4291.7224394344403</v>
      </c>
      <c r="G71" s="8">
        <f t="shared" si="5"/>
        <v>19045.29311575566</v>
      </c>
      <c r="H71" s="8">
        <f t="shared" si="5"/>
        <v>6962.7253386562397</v>
      </c>
      <c r="I71" s="8">
        <f t="shared" si="5"/>
        <v>5037.2960301964558</v>
      </c>
      <c r="J71" s="8">
        <f t="shared" si="5"/>
        <v>14078.240756470153</v>
      </c>
      <c r="K71" s="10"/>
      <c r="L71" s="10"/>
      <c r="M71" s="15"/>
      <c r="O71" s="13"/>
    </row>
    <row r="72" spans="1:15" x14ac:dyDescent="0.3">
      <c r="A72" s="5" t="s">
        <v>12</v>
      </c>
      <c r="B72" s="8">
        <f t="shared" si="5"/>
        <v>3885.3538148127745</v>
      </c>
      <c r="C72" s="8">
        <f t="shared" si="5"/>
        <v>8147.4642885247304</v>
      </c>
      <c r="D72" s="8">
        <f t="shared" si="5"/>
        <v>36851.735013273516</v>
      </c>
      <c r="E72" s="8">
        <f t="shared" si="5"/>
        <v>16108.698582393725</v>
      </c>
      <c r="F72" s="8">
        <f t="shared" si="5"/>
        <v>3703.8919195165226</v>
      </c>
      <c r="G72" s="8">
        <f t="shared" si="5"/>
        <v>15730.885984066901</v>
      </c>
      <c r="H72" s="8">
        <f t="shared" si="5"/>
        <v>5710.1186985660261</v>
      </c>
      <c r="I72" s="8">
        <f t="shared" si="5"/>
        <v>4404.8544791426639</v>
      </c>
      <c r="J72" s="8">
        <f t="shared" si="5"/>
        <v>11833.971623988304</v>
      </c>
      <c r="K72" s="10"/>
      <c r="L72" s="10"/>
      <c r="M72" s="15"/>
      <c r="O72" s="13"/>
    </row>
    <row r="73" spans="1:15" x14ac:dyDescent="0.3">
      <c r="A73" s="5" t="s">
        <v>13</v>
      </c>
      <c r="B73" s="8">
        <f t="shared" si="5"/>
        <v>4295.8738885252596</v>
      </c>
      <c r="C73" s="8">
        <f t="shared" si="5"/>
        <v>9879.3947201372175</v>
      </c>
      <c r="D73" s="8">
        <f t="shared" si="5"/>
        <v>41088.738702179609</v>
      </c>
      <c r="E73" s="8">
        <f t="shared" si="5"/>
        <v>17887.376672161383</v>
      </c>
      <c r="F73" s="8">
        <f t="shared" si="5"/>
        <v>4115.6487830373189</v>
      </c>
      <c r="G73" s="8">
        <f t="shared" si="5"/>
        <v>17159.405941098121</v>
      </c>
      <c r="H73" s="8">
        <f t="shared" si="5"/>
        <v>7337.5283762492909</v>
      </c>
      <c r="I73" s="8">
        <f t="shared" si="5"/>
        <v>4936.5134192041032</v>
      </c>
      <c r="J73" s="8">
        <f t="shared" si="5"/>
        <v>12878.455245644538</v>
      </c>
      <c r="K73" s="10"/>
      <c r="L73" s="10"/>
      <c r="M73" s="15"/>
      <c r="O73" s="13"/>
    </row>
    <row r="74" spans="1:15" x14ac:dyDescent="0.3">
      <c r="A74" s="5" t="s">
        <v>14</v>
      </c>
      <c r="B74" s="8">
        <f t="shared" si="5"/>
        <v>4701.5069198079264</v>
      </c>
      <c r="C74" s="8">
        <f>C46-(C60-MIN(C$52:C$63))</f>
        <v>10430.256649881914</v>
      </c>
      <c r="D74" s="8">
        <f t="shared" si="5"/>
        <v>45691.66218330065</v>
      </c>
      <c r="E74" s="8">
        <f t="shared" si="5"/>
        <v>20017.121000870331</v>
      </c>
      <c r="F74" s="8">
        <f t="shared" si="5"/>
        <v>4775.6632383815295</v>
      </c>
      <c r="G74" s="8">
        <f t="shared" si="5"/>
        <v>20873.737946249905</v>
      </c>
      <c r="H74" s="8">
        <f t="shared" si="5"/>
        <v>8571.1175084451115</v>
      </c>
      <c r="I74" s="8">
        <f t="shared" si="5"/>
        <v>6052.5103163361746</v>
      </c>
      <c r="J74" s="8">
        <f t="shared" si="5"/>
        <v>15566.460781067874</v>
      </c>
      <c r="K74" s="10"/>
      <c r="L74" s="10"/>
      <c r="M74" s="15"/>
      <c r="O74" s="13"/>
    </row>
    <row r="75" spans="1:15" x14ac:dyDescent="0.3">
      <c r="A75" s="5" t="s">
        <v>15</v>
      </c>
      <c r="B75" s="8">
        <f t="shared" si="5"/>
        <v>5131.7880579893781</v>
      </c>
      <c r="C75" s="8">
        <f t="shared" si="5"/>
        <v>11231.080145166716</v>
      </c>
      <c r="D75" s="8">
        <f t="shared" si="5"/>
        <v>49868.955522914133</v>
      </c>
      <c r="E75" s="8">
        <f t="shared" si="5"/>
        <v>21855.001868301821</v>
      </c>
      <c r="F75" s="8">
        <f t="shared" si="5"/>
        <v>5436.6085539661581</v>
      </c>
      <c r="G75" s="8">
        <f t="shared" si="5"/>
        <v>22480.794810293188</v>
      </c>
      <c r="H75" s="8">
        <f t="shared" si="5"/>
        <v>8710.9167357130773</v>
      </c>
      <c r="I75" s="8">
        <f t="shared" si="5"/>
        <v>5986.5242229398164</v>
      </c>
      <c r="J75" s="8">
        <f t="shared" si="5"/>
        <v>16230.58429102678</v>
      </c>
      <c r="K75" s="10"/>
      <c r="L75" s="10"/>
      <c r="M75" s="15"/>
      <c r="O75" s="13"/>
    </row>
    <row r="76" spans="1:15" x14ac:dyDescent="0.3">
      <c r="A76" s="5" t="s">
        <v>16</v>
      </c>
      <c r="B76" s="8">
        <f t="shared" si="5"/>
        <v>4926.1339707272091</v>
      </c>
      <c r="C76" s="8">
        <f t="shared" si="5"/>
        <v>10916.976605455722</v>
      </c>
      <c r="D76" s="8">
        <f t="shared" si="5"/>
        <v>50177.17039073597</v>
      </c>
      <c r="E76" s="8">
        <f t="shared" si="5"/>
        <v>22009.982325024917</v>
      </c>
      <c r="F76" s="8">
        <f t="shared" si="5"/>
        <v>5389.4628761629847</v>
      </c>
      <c r="G76" s="8">
        <f t="shared" si="5"/>
        <v>22392.752010911656</v>
      </c>
      <c r="H76" s="8">
        <f t="shared" si="5"/>
        <v>8778.5856872812092</v>
      </c>
      <c r="I76" s="8">
        <f t="shared" si="5"/>
        <v>5972.4380955960514</v>
      </c>
      <c r="J76" s="8">
        <f t="shared" si="5"/>
        <v>16190.337060845806</v>
      </c>
      <c r="K76" s="10"/>
      <c r="L76" s="10"/>
      <c r="M76" s="15"/>
      <c r="O76" s="13"/>
    </row>
    <row r="77" spans="1:15" x14ac:dyDescent="0.3">
      <c r="A77" s="5" t="s">
        <v>17</v>
      </c>
      <c r="B77" s="8">
        <f t="shared" si="5"/>
        <v>4510.8651214966039</v>
      </c>
      <c r="C77" s="8">
        <f t="shared" si="5"/>
        <v>10118.557212010135</v>
      </c>
      <c r="D77" s="8">
        <f>D49-(D63-MIN(D$52:D$63))</f>
        <v>44211.215073673768</v>
      </c>
      <c r="E77" s="8">
        <f t="shared" si="5"/>
        <v>18969.751961862148</v>
      </c>
      <c r="F77" s="8">
        <f t="shared" si="5"/>
        <v>4445.5766222259736</v>
      </c>
      <c r="G77" s="8">
        <f t="shared" si="5"/>
        <v>18547.667485083344</v>
      </c>
      <c r="H77" s="8">
        <f t="shared" si="5"/>
        <v>7480.2478544528149</v>
      </c>
      <c r="I77" s="8">
        <f t="shared" si="5"/>
        <v>5034.2741226952603</v>
      </c>
      <c r="J77" s="8">
        <f t="shared" si="5"/>
        <v>13509.817076748159</v>
      </c>
      <c r="K77" s="10"/>
      <c r="L77" s="10"/>
      <c r="M77" s="15"/>
      <c r="O77" s="13"/>
    </row>
    <row r="79" spans="1:15" x14ac:dyDescent="0.3">
      <c r="A79" s="1" t="s">
        <v>58</v>
      </c>
      <c r="B79" s="2" t="s">
        <v>31</v>
      </c>
    </row>
    <row r="80" spans="1:15" x14ac:dyDescent="0.3">
      <c r="A80" s="5" t="s">
        <v>6</v>
      </c>
      <c r="B80" s="8">
        <f>$B$17-SUM($B66:$J66)</f>
        <v>42888.217378399509</v>
      </c>
      <c r="D80" s="15"/>
    </row>
    <row r="81" spans="1:4" x14ac:dyDescent="0.3">
      <c r="A81" s="5" t="s">
        <v>7</v>
      </c>
      <c r="B81" s="8">
        <f>$B$17-SUM($B67:$J67)</f>
        <v>51086.493974896104</v>
      </c>
      <c r="D81" s="15"/>
    </row>
    <row r="82" spans="1:4" x14ac:dyDescent="0.3">
      <c r="A82" s="5" t="s">
        <v>8</v>
      </c>
      <c r="B82" s="8">
        <f>$B$17-SUM($B68:$J68)</f>
        <v>39163.725653874106</v>
      </c>
      <c r="D82" s="15"/>
    </row>
    <row r="83" spans="1:4" x14ac:dyDescent="0.3">
      <c r="A83" s="5" t="s">
        <v>9</v>
      </c>
      <c r="B83" s="8">
        <f>$B$17-SUM($B69:$J69)</f>
        <v>7085.5736761121661</v>
      </c>
      <c r="D83" s="15"/>
    </row>
    <row r="84" spans="1:4" x14ac:dyDescent="0.3">
      <c r="A84" s="5" t="s">
        <v>10</v>
      </c>
      <c r="B84" s="8">
        <f>$B$17-SUM($B70:$J70)</f>
        <v>7391.0763062410697</v>
      </c>
      <c r="D84" s="15"/>
    </row>
    <row r="85" spans="1:4" x14ac:dyDescent="0.3">
      <c r="A85" s="5" t="s">
        <v>11</v>
      </c>
      <c r="B85" s="8">
        <f t="shared" ref="B85:B90" si="6">$B$17-SUM($B71:$J71)</f>
        <v>23582.0032130529</v>
      </c>
      <c r="D85" s="15"/>
    </row>
    <row r="86" spans="1:4" x14ac:dyDescent="0.3">
      <c r="A86" s="5" t="s">
        <v>12</v>
      </c>
      <c r="B86" s="8">
        <f t="shared" si="6"/>
        <v>42879.83590195587</v>
      </c>
      <c r="D86" s="15"/>
    </row>
    <row r="87" spans="1:4" x14ac:dyDescent="0.3">
      <c r="A87" s="5" t="s">
        <v>13</v>
      </c>
      <c r="B87" s="8">
        <f t="shared" si="6"/>
        <v>29677.874558004201</v>
      </c>
      <c r="D87" s="15"/>
    </row>
    <row r="88" spans="1:4" x14ac:dyDescent="0.3">
      <c r="A88" s="5" t="s">
        <v>14</v>
      </c>
      <c r="B88" s="8">
        <f t="shared" si="6"/>
        <v>12576.773761899618</v>
      </c>
      <c r="D88" s="15"/>
    </row>
    <row r="89" spans="1:4" x14ac:dyDescent="0.3">
      <c r="A89" s="5" t="s">
        <v>15</v>
      </c>
      <c r="B89" s="8">
        <f t="shared" si="6"/>
        <v>2324.5560979299771</v>
      </c>
      <c r="D89" s="15"/>
    </row>
    <row r="90" spans="1:4" x14ac:dyDescent="0.3">
      <c r="A90" s="5" t="s">
        <v>16</v>
      </c>
      <c r="B90" s="8">
        <f t="shared" si="6"/>
        <v>2502.9712834995007</v>
      </c>
      <c r="D90" s="15"/>
    </row>
    <row r="91" spans="1:4" x14ac:dyDescent="0.3">
      <c r="A91" s="5" t="s">
        <v>17</v>
      </c>
      <c r="B91" s="8">
        <f>$B$17-SUM($B77:$J77)</f>
        <v>22428.837775992826</v>
      </c>
      <c r="D91" s="15"/>
    </row>
    <row r="92" spans="1:4" x14ac:dyDescent="0.3">
      <c r="A92" s="9" t="s">
        <v>32</v>
      </c>
      <c r="B92" s="12">
        <f>SUM($B$80:$B$91)/$B$17</f>
        <v>1.899999999999999</v>
      </c>
    </row>
    <row r="94" spans="1:4" x14ac:dyDescent="0.3">
      <c r="A94" s="1" t="s">
        <v>59</v>
      </c>
      <c r="B94" s="23">
        <f>(SUM($B$80:$B$91)-$D$95*$B$17)/12</f>
        <v>-9.701276818911234E-12</v>
      </c>
      <c r="D94" s="1" t="s">
        <v>34</v>
      </c>
    </row>
    <row r="95" spans="1:4" x14ac:dyDescent="0.3">
      <c r="A95" s="1" t="s">
        <v>33</v>
      </c>
      <c r="D95" s="11">
        <v>1.9</v>
      </c>
    </row>
    <row r="96" spans="1:4" ht="15.6" thickBot="1" x14ac:dyDescent="0.35"/>
    <row r="97" spans="1:2" ht="15.6" thickBot="1" x14ac:dyDescent="0.35">
      <c r="A97" s="1" t="s">
        <v>60</v>
      </c>
      <c r="B97" s="14">
        <f>(MIN($K$52:$K$63)+$B$94)*1000</f>
        <v>-9.701276818911234E-9</v>
      </c>
    </row>
    <row r="98" spans="1:2" ht="15.6" thickBot="1" x14ac:dyDescent="0.35"/>
    <row r="99" spans="1:2" ht="15.6" thickBot="1" x14ac:dyDescent="0.35">
      <c r="A99" s="1" t="s">
        <v>48</v>
      </c>
      <c r="B99" s="76" t="e">
        <f>B97/#REF!</f>
        <v>#REF!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P221"/>
  <sheetViews>
    <sheetView zoomScale="85" zoomScaleNormal="85" workbookViewId="0">
      <selection activeCell="O38" sqref="O38"/>
    </sheetView>
  </sheetViews>
  <sheetFormatPr defaultColWidth="9" defaultRowHeight="15" x14ac:dyDescent="0.3"/>
  <cols>
    <col min="1" max="1" width="9" style="1"/>
    <col min="2" max="2" width="9.44140625" style="1" bestFit="1" customWidth="1"/>
    <col min="3" max="3" width="9.33203125" style="1" bestFit="1" customWidth="1"/>
    <col min="4" max="7" width="10.109375" style="1" bestFit="1" customWidth="1"/>
    <col min="8" max="8" width="9.44140625" style="1" bestFit="1" customWidth="1"/>
    <col min="9" max="10" width="8.77734375" style="1" bestFit="1" customWidth="1"/>
    <col min="11" max="11" width="9.21875" style="1" bestFit="1" customWidth="1"/>
    <col min="12" max="12" width="10.109375" style="1" bestFit="1" customWidth="1"/>
    <col min="13" max="13" width="9.21875" style="1" bestFit="1" customWidth="1"/>
    <col min="14" max="16384" width="9" style="1"/>
  </cols>
  <sheetData>
    <row r="1" spans="1:16" x14ac:dyDescent="0.3">
      <c r="O1" s="3"/>
      <c r="P1" s="4" t="s">
        <v>133</v>
      </c>
    </row>
    <row r="3" spans="1:16" x14ac:dyDescent="0.3">
      <c r="A3" s="16" t="s">
        <v>38</v>
      </c>
      <c r="B3" s="18">
        <v>4</v>
      </c>
      <c r="C3" s="18">
        <v>5</v>
      </c>
      <c r="D3" s="18">
        <v>6</v>
      </c>
      <c r="E3" s="18">
        <v>7</v>
      </c>
      <c r="F3" s="18">
        <v>8</v>
      </c>
      <c r="G3" s="18">
        <v>9</v>
      </c>
      <c r="H3" s="18">
        <v>10</v>
      </c>
      <c r="I3" s="18">
        <v>11</v>
      </c>
      <c r="J3" s="18">
        <v>12</v>
      </c>
      <c r="K3" s="18">
        <v>1</v>
      </c>
      <c r="L3" s="18">
        <v>2</v>
      </c>
      <c r="M3" s="18">
        <v>3</v>
      </c>
    </row>
    <row r="4" spans="1:16" x14ac:dyDescent="0.3">
      <c r="A4" s="17">
        <v>20</v>
      </c>
      <c r="B4" s="90">
        <v>1</v>
      </c>
      <c r="C4" s="91">
        <v>0.9833428509978468</v>
      </c>
      <c r="D4" s="91">
        <v>1</v>
      </c>
      <c r="E4" s="91">
        <v>1</v>
      </c>
      <c r="F4" s="91">
        <v>1</v>
      </c>
      <c r="G4" s="91">
        <v>1</v>
      </c>
      <c r="H4" s="91">
        <v>1</v>
      </c>
      <c r="I4" s="91">
        <v>0.98663105190181466</v>
      </c>
      <c r="J4" s="91">
        <v>0.9960285838812567</v>
      </c>
      <c r="K4" s="91">
        <v>0.9935587870722713</v>
      </c>
      <c r="L4" s="91">
        <v>0.99717513756921161</v>
      </c>
      <c r="M4" s="92">
        <v>0.99647234489914494</v>
      </c>
    </row>
    <row r="5" spans="1:16" x14ac:dyDescent="0.3">
      <c r="A5" s="17">
        <v>19</v>
      </c>
      <c r="B5" s="93">
        <v>1</v>
      </c>
      <c r="C5" s="94">
        <v>0.9833428509978468</v>
      </c>
      <c r="D5" s="94">
        <v>1</v>
      </c>
      <c r="E5" s="94">
        <v>1</v>
      </c>
      <c r="F5" s="94">
        <v>1</v>
      </c>
      <c r="G5" s="94">
        <v>1</v>
      </c>
      <c r="H5" s="94">
        <v>1</v>
      </c>
      <c r="I5" s="94">
        <v>0.98663105190181466</v>
      </c>
      <c r="J5" s="94">
        <v>0.9960285838812567</v>
      </c>
      <c r="K5" s="94">
        <v>0.9935587870722713</v>
      </c>
      <c r="L5" s="94">
        <v>0.99717513756921161</v>
      </c>
      <c r="M5" s="95">
        <v>0.99647234489914494</v>
      </c>
    </row>
    <row r="6" spans="1:16" x14ac:dyDescent="0.3">
      <c r="A6" s="17">
        <v>18</v>
      </c>
      <c r="B6" s="93">
        <v>1</v>
      </c>
      <c r="C6" s="94">
        <v>0.9833428509978468</v>
      </c>
      <c r="D6" s="94">
        <v>1</v>
      </c>
      <c r="E6" s="94">
        <v>1</v>
      </c>
      <c r="F6" s="94">
        <v>1</v>
      </c>
      <c r="G6" s="94">
        <v>1</v>
      </c>
      <c r="H6" s="94">
        <v>1</v>
      </c>
      <c r="I6" s="94">
        <v>0.98663105190181466</v>
      </c>
      <c r="J6" s="94">
        <v>0.9960285838812567</v>
      </c>
      <c r="K6" s="94">
        <v>0.9935587870722713</v>
      </c>
      <c r="L6" s="94">
        <v>0.99717513756921161</v>
      </c>
      <c r="M6" s="95">
        <v>0.99647234489914494</v>
      </c>
    </row>
    <row r="7" spans="1:16" x14ac:dyDescent="0.3">
      <c r="A7" s="17">
        <v>17</v>
      </c>
      <c r="B7" s="93">
        <v>1</v>
      </c>
      <c r="C7" s="94">
        <v>0.9833428509978468</v>
      </c>
      <c r="D7" s="94">
        <v>1</v>
      </c>
      <c r="E7" s="94">
        <v>1</v>
      </c>
      <c r="F7" s="94">
        <v>1</v>
      </c>
      <c r="G7" s="94">
        <v>1</v>
      </c>
      <c r="H7" s="94">
        <v>1</v>
      </c>
      <c r="I7" s="94">
        <v>0.98663105190181466</v>
      </c>
      <c r="J7" s="94">
        <v>0.9960285838812567</v>
      </c>
      <c r="K7" s="94">
        <v>0.9935587870722713</v>
      </c>
      <c r="L7" s="94">
        <v>0.99717513756921161</v>
      </c>
      <c r="M7" s="95">
        <v>0.99647234489914494</v>
      </c>
    </row>
    <row r="8" spans="1:16" x14ac:dyDescent="0.3">
      <c r="A8" s="17">
        <v>16</v>
      </c>
      <c r="B8" s="93">
        <v>1</v>
      </c>
      <c r="C8" s="94">
        <v>0.9833428509978468</v>
      </c>
      <c r="D8" s="94">
        <v>1</v>
      </c>
      <c r="E8" s="94">
        <v>1</v>
      </c>
      <c r="F8" s="94">
        <v>1</v>
      </c>
      <c r="G8" s="94">
        <v>1</v>
      </c>
      <c r="H8" s="94">
        <v>1</v>
      </c>
      <c r="I8" s="94">
        <v>0.98663105190181466</v>
      </c>
      <c r="J8" s="94">
        <v>0.9960285838812567</v>
      </c>
      <c r="K8" s="94">
        <v>0.9935587870722713</v>
      </c>
      <c r="L8" s="94">
        <v>0.99717513756921161</v>
      </c>
      <c r="M8" s="95">
        <v>0.99647234489914494</v>
      </c>
    </row>
    <row r="9" spans="1:16" x14ac:dyDescent="0.3">
      <c r="A9" s="17">
        <v>15</v>
      </c>
      <c r="B9" s="93">
        <v>1</v>
      </c>
      <c r="C9" s="94">
        <v>0.9833428509978468</v>
      </c>
      <c r="D9" s="94">
        <v>1</v>
      </c>
      <c r="E9" s="94">
        <v>1</v>
      </c>
      <c r="F9" s="94">
        <v>1</v>
      </c>
      <c r="G9" s="94">
        <v>1</v>
      </c>
      <c r="H9" s="94">
        <v>1</v>
      </c>
      <c r="I9" s="94">
        <v>0.98663105190181466</v>
      </c>
      <c r="J9" s="94">
        <v>0.9960285838812567</v>
      </c>
      <c r="K9" s="94">
        <v>0.9935587870722713</v>
      </c>
      <c r="L9" s="94">
        <v>0.99717513756921161</v>
      </c>
      <c r="M9" s="95">
        <v>0.99647234489914494</v>
      </c>
    </row>
    <row r="10" spans="1:16" x14ac:dyDescent="0.3">
      <c r="A10" s="17">
        <v>14</v>
      </c>
      <c r="B10" s="93">
        <v>1</v>
      </c>
      <c r="C10" s="94">
        <v>0.9833428509978468</v>
      </c>
      <c r="D10" s="94">
        <v>1</v>
      </c>
      <c r="E10" s="94">
        <v>1</v>
      </c>
      <c r="F10" s="94">
        <v>1</v>
      </c>
      <c r="G10" s="94">
        <v>1</v>
      </c>
      <c r="H10" s="94">
        <v>1</v>
      </c>
      <c r="I10" s="94">
        <v>0.98663105190181466</v>
      </c>
      <c r="J10" s="94">
        <v>0.9960285838812567</v>
      </c>
      <c r="K10" s="94">
        <v>0.9935587870722713</v>
      </c>
      <c r="L10" s="94">
        <v>0.99717513756921161</v>
      </c>
      <c r="M10" s="95">
        <v>0.99647234489914494</v>
      </c>
    </row>
    <row r="11" spans="1:16" x14ac:dyDescent="0.3">
      <c r="A11" s="17">
        <v>13</v>
      </c>
      <c r="B11" s="93">
        <v>1</v>
      </c>
      <c r="C11" s="94">
        <v>0.9833428509978468</v>
      </c>
      <c r="D11" s="94">
        <v>1</v>
      </c>
      <c r="E11" s="94">
        <v>1</v>
      </c>
      <c r="F11" s="94">
        <v>1</v>
      </c>
      <c r="G11" s="94">
        <v>1</v>
      </c>
      <c r="H11" s="94">
        <v>1</v>
      </c>
      <c r="I11" s="94">
        <v>0.98663105190181466</v>
      </c>
      <c r="J11" s="94">
        <v>0.9960285838812567</v>
      </c>
      <c r="K11" s="94">
        <v>0.9935587870722713</v>
      </c>
      <c r="L11" s="94">
        <v>0.99717513756921161</v>
      </c>
      <c r="M11" s="95">
        <v>0.99647234489914494</v>
      </c>
    </row>
    <row r="12" spans="1:16" x14ac:dyDescent="0.3">
      <c r="A12" s="17">
        <v>12</v>
      </c>
      <c r="B12" s="93">
        <v>1</v>
      </c>
      <c r="C12" s="94">
        <v>0.98086797174016538</v>
      </c>
      <c r="D12" s="94">
        <v>1</v>
      </c>
      <c r="E12" s="94">
        <v>1</v>
      </c>
      <c r="F12" s="94">
        <v>1</v>
      </c>
      <c r="G12" s="94">
        <v>1</v>
      </c>
      <c r="H12" s="94">
        <v>1</v>
      </c>
      <c r="I12" s="94">
        <v>0.98663105190181466</v>
      </c>
      <c r="J12" s="94">
        <v>0.9954151213235447</v>
      </c>
      <c r="K12" s="94">
        <v>0.9935587870722713</v>
      </c>
      <c r="L12" s="94">
        <v>0.99717513756921161</v>
      </c>
      <c r="M12" s="95">
        <v>0.99647234489914494</v>
      </c>
    </row>
    <row r="13" spans="1:16" x14ac:dyDescent="0.3">
      <c r="A13" s="17">
        <v>11</v>
      </c>
      <c r="B13" s="93">
        <v>1</v>
      </c>
      <c r="C13" s="94">
        <v>0.97505333813062423</v>
      </c>
      <c r="D13" s="94">
        <v>1</v>
      </c>
      <c r="E13" s="94">
        <v>1</v>
      </c>
      <c r="F13" s="94">
        <v>1</v>
      </c>
      <c r="G13" s="94">
        <v>1</v>
      </c>
      <c r="H13" s="94">
        <v>1</v>
      </c>
      <c r="I13" s="94">
        <v>0.98663105190181466</v>
      </c>
      <c r="J13" s="94">
        <v>0.99050208142611218</v>
      </c>
      <c r="K13" s="94">
        <v>0.9935587870722713</v>
      </c>
      <c r="L13" s="94">
        <v>0.9951453610445109</v>
      </c>
      <c r="M13" s="95">
        <v>0.99647234489914494</v>
      </c>
    </row>
    <row r="14" spans="1:16" x14ac:dyDescent="0.3">
      <c r="A14" s="17">
        <v>10</v>
      </c>
      <c r="B14" s="93">
        <v>1</v>
      </c>
      <c r="C14" s="94">
        <v>0.96589895016922311</v>
      </c>
      <c r="D14" s="94">
        <v>1</v>
      </c>
      <c r="E14" s="94">
        <v>1</v>
      </c>
      <c r="F14" s="94">
        <v>1</v>
      </c>
      <c r="G14" s="94">
        <v>1</v>
      </c>
      <c r="H14" s="94">
        <v>1</v>
      </c>
      <c r="I14" s="94">
        <v>0.98308601477420665</v>
      </c>
      <c r="J14" s="94">
        <v>0.9812894641889589</v>
      </c>
      <c r="K14" s="94">
        <v>0.98915561630236393</v>
      </c>
      <c r="L14" s="94">
        <v>0.98710234888753423</v>
      </c>
      <c r="M14" s="95">
        <v>0.99647234489914494</v>
      </c>
    </row>
    <row r="15" spans="1:16" x14ac:dyDescent="0.3">
      <c r="A15" s="17">
        <v>9</v>
      </c>
      <c r="B15" s="93">
        <v>1</v>
      </c>
      <c r="C15" s="94">
        <v>0.95340480785596216</v>
      </c>
      <c r="D15" s="94">
        <v>0.99479767342827019</v>
      </c>
      <c r="E15" s="94">
        <v>1</v>
      </c>
      <c r="F15" s="94">
        <v>1</v>
      </c>
      <c r="G15" s="94">
        <v>1</v>
      </c>
      <c r="H15" s="94">
        <v>0.99873486106548903</v>
      </c>
      <c r="I15" s="94">
        <v>0.97369752229614592</v>
      </c>
      <c r="J15" s="94">
        <v>0.9677772696120851</v>
      </c>
      <c r="K15" s="94">
        <v>0.9802902400348974</v>
      </c>
      <c r="L15" s="94">
        <v>0.97304610109828127</v>
      </c>
      <c r="M15" s="95">
        <v>0.9888959334218792</v>
      </c>
    </row>
    <row r="16" spans="1:16" x14ac:dyDescent="0.3">
      <c r="A16" s="17">
        <v>8</v>
      </c>
      <c r="B16" s="93">
        <v>0.98686410827472426</v>
      </c>
      <c r="C16" s="94">
        <v>0.93757091119084135</v>
      </c>
      <c r="D16" s="94">
        <v>0.97658766230062444</v>
      </c>
      <c r="E16" s="94">
        <v>1</v>
      </c>
      <c r="F16" s="94">
        <v>1</v>
      </c>
      <c r="G16" s="94">
        <v>1</v>
      </c>
      <c r="H16" s="94">
        <v>0.98621022527193047</v>
      </c>
      <c r="I16" s="94">
        <v>0.95846557446763236</v>
      </c>
      <c r="J16" s="94">
        <v>0.94996549769549077</v>
      </c>
      <c r="K16" s="94">
        <v>0.96696265826987193</v>
      </c>
      <c r="L16" s="94">
        <v>0.95297661767675224</v>
      </c>
      <c r="M16" s="95">
        <v>0.97271047566932833</v>
      </c>
    </row>
    <row r="17" spans="1:13" x14ac:dyDescent="0.3">
      <c r="A17" s="17">
        <v>7</v>
      </c>
      <c r="B17" s="93">
        <v>0.9618294077817382</v>
      </c>
      <c r="C17" s="94">
        <v>0.91839726017386059</v>
      </c>
      <c r="D17" s="94">
        <v>0.94902985931898964</v>
      </c>
      <c r="E17" s="94">
        <v>0.99568143806463127</v>
      </c>
      <c r="F17" s="94">
        <v>0.99414019003286724</v>
      </c>
      <c r="G17" s="94">
        <v>0.988911535183014</v>
      </c>
      <c r="H17" s="94">
        <v>0.96664970507232983</v>
      </c>
      <c r="I17" s="94">
        <v>0.9373901712886662</v>
      </c>
      <c r="J17" s="94">
        <v>0.9278541484391758</v>
      </c>
      <c r="K17" s="94">
        <v>0.94917287100728731</v>
      </c>
      <c r="L17" s="94">
        <v>0.92689389862294702</v>
      </c>
      <c r="M17" s="95">
        <v>0.94791597164149222</v>
      </c>
    </row>
    <row r="18" spans="1:13" x14ac:dyDescent="0.3">
      <c r="A18" s="17">
        <v>6</v>
      </c>
      <c r="B18" s="93">
        <v>0.92704629813147821</v>
      </c>
      <c r="C18" s="94">
        <v>0.89588385480502009</v>
      </c>
      <c r="D18" s="94">
        <v>0.91212426448336559</v>
      </c>
      <c r="E18" s="94">
        <v>0.96303781366374763</v>
      </c>
      <c r="F18" s="94">
        <v>0.96722507697607485</v>
      </c>
      <c r="G18" s="94">
        <v>0.95785669031038079</v>
      </c>
      <c r="H18" s="94">
        <v>0.94005330046668711</v>
      </c>
      <c r="I18" s="94">
        <v>0.91047131275924742</v>
      </c>
      <c r="J18" s="94">
        <v>0.90144322184314007</v>
      </c>
      <c r="K18" s="94">
        <v>0.92692087824714364</v>
      </c>
      <c r="L18" s="94">
        <v>0.89479794393686563</v>
      </c>
      <c r="M18" s="95">
        <v>0.91451242133837107</v>
      </c>
    </row>
    <row r="19" spans="1:13" x14ac:dyDescent="0.3">
      <c r="A19" s="17">
        <v>5</v>
      </c>
      <c r="B19" s="93">
        <v>0.88251477932394451</v>
      </c>
      <c r="C19" s="94">
        <v>0.87003069508431974</v>
      </c>
      <c r="D19" s="94">
        <v>0.86587087779375238</v>
      </c>
      <c r="E19" s="94">
        <v>0.91873364602033902</v>
      </c>
      <c r="F19" s="94">
        <v>0.9309230646203881</v>
      </c>
      <c r="G19" s="94">
        <v>0.91636357135559421</v>
      </c>
      <c r="H19" s="94">
        <v>0.90642101145500209</v>
      </c>
      <c r="I19" s="94">
        <v>0.87770899887937581</v>
      </c>
      <c r="J19" s="94">
        <v>0.87073271790738394</v>
      </c>
      <c r="K19" s="94">
        <v>0.90020667998944082</v>
      </c>
      <c r="L19" s="94">
        <v>0.85668875361850794</v>
      </c>
      <c r="M19" s="95">
        <v>0.87249982475996479</v>
      </c>
    </row>
    <row r="20" spans="1:13" x14ac:dyDescent="0.3">
      <c r="A20" s="17">
        <v>4</v>
      </c>
      <c r="B20" s="93">
        <v>0.82823485135913677</v>
      </c>
      <c r="C20" s="94">
        <v>0.84083778101175954</v>
      </c>
      <c r="D20" s="94">
        <v>0.81026969925014991</v>
      </c>
      <c r="E20" s="94">
        <v>0.86276893513440533</v>
      </c>
      <c r="F20" s="94">
        <v>0.88523415296580699</v>
      </c>
      <c r="G20" s="94">
        <v>0.8644321783186546</v>
      </c>
      <c r="H20" s="94">
        <v>0.86575283803727499</v>
      </c>
      <c r="I20" s="94">
        <v>0.83910322964905149</v>
      </c>
      <c r="J20" s="94">
        <v>0.83572263663190727</v>
      </c>
      <c r="K20" s="94">
        <v>0.86903027623417894</v>
      </c>
      <c r="L20" s="94">
        <v>0.81256632766787429</v>
      </c>
      <c r="M20" s="95">
        <v>0.82187818190627338</v>
      </c>
    </row>
    <row r="21" spans="1:13" x14ac:dyDescent="0.3">
      <c r="A21" s="17">
        <v>3</v>
      </c>
      <c r="B21" s="93">
        <v>0.7642065142370551</v>
      </c>
      <c r="C21" s="94">
        <v>0.8083051125873395</v>
      </c>
      <c r="D21" s="94">
        <v>0.74532072885255829</v>
      </c>
      <c r="E21" s="94">
        <v>0.7951436810059469</v>
      </c>
      <c r="F21" s="94">
        <v>0.83015834201233141</v>
      </c>
      <c r="G21" s="94">
        <v>0.80206251119956162</v>
      </c>
      <c r="H21" s="94">
        <v>0.81804878021350569</v>
      </c>
      <c r="I21" s="94">
        <v>0.79465400506827466</v>
      </c>
      <c r="J21" s="94">
        <v>0.79641297801670985</v>
      </c>
      <c r="K21" s="94">
        <v>0.83339166698135791</v>
      </c>
      <c r="L21" s="94">
        <v>0.76243066608496435</v>
      </c>
      <c r="M21" s="95">
        <v>0.76264749277729682</v>
      </c>
    </row>
    <row r="22" spans="1:13" x14ac:dyDescent="0.3">
      <c r="A22" s="17">
        <v>2</v>
      </c>
      <c r="B22" s="81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3"/>
    </row>
    <row r="23" spans="1:13" x14ac:dyDescent="0.3">
      <c r="A23" s="17">
        <v>1</v>
      </c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6"/>
    </row>
    <row r="25" spans="1:13" x14ac:dyDescent="0.3">
      <c r="A25" s="16" t="s">
        <v>39</v>
      </c>
      <c r="B25" s="18">
        <v>4</v>
      </c>
      <c r="C25" s="18">
        <v>5</v>
      </c>
      <c r="D25" s="18">
        <v>6</v>
      </c>
      <c r="E25" s="18">
        <v>7</v>
      </c>
      <c r="F25" s="18">
        <v>8</v>
      </c>
      <c r="G25" s="18">
        <v>9</v>
      </c>
      <c r="H25" s="18">
        <v>10</v>
      </c>
      <c r="I25" s="18">
        <v>11</v>
      </c>
      <c r="J25" s="18">
        <v>12</v>
      </c>
      <c r="K25" s="18">
        <v>1</v>
      </c>
      <c r="L25" s="18">
        <v>2</v>
      </c>
      <c r="M25" s="18">
        <v>3</v>
      </c>
    </row>
    <row r="26" spans="1:13" x14ac:dyDescent="0.3">
      <c r="A26" s="17">
        <v>20</v>
      </c>
      <c r="B26" s="90">
        <v>1</v>
      </c>
      <c r="C26" s="91">
        <v>0.99996224976911752</v>
      </c>
      <c r="D26" s="91">
        <v>1</v>
      </c>
      <c r="E26" s="91">
        <v>1</v>
      </c>
      <c r="F26" s="91">
        <v>1</v>
      </c>
      <c r="G26" s="91">
        <v>1</v>
      </c>
      <c r="H26" s="91">
        <v>1</v>
      </c>
      <c r="I26" s="91">
        <v>0.9863915150076541</v>
      </c>
      <c r="J26" s="91">
        <v>0.9955507889912989</v>
      </c>
      <c r="K26" s="91">
        <v>0.9953705469019718</v>
      </c>
      <c r="L26" s="91">
        <v>0.99749866257101028</v>
      </c>
      <c r="M26" s="92">
        <v>0.99722151870216214</v>
      </c>
    </row>
    <row r="27" spans="1:13" x14ac:dyDescent="0.3">
      <c r="A27" s="17">
        <v>19</v>
      </c>
      <c r="B27" s="93">
        <v>1</v>
      </c>
      <c r="C27" s="94">
        <v>0.99996224976911752</v>
      </c>
      <c r="D27" s="94">
        <v>1</v>
      </c>
      <c r="E27" s="94">
        <v>1</v>
      </c>
      <c r="F27" s="94">
        <v>1</v>
      </c>
      <c r="G27" s="94">
        <v>1</v>
      </c>
      <c r="H27" s="94">
        <v>1</v>
      </c>
      <c r="I27" s="94">
        <v>0.9863915150076541</v>
      </c>
      <c r="J27" s="94">
        <v>0.9955507889912989</v>
      </c>
      <c r="K27" s="94">
        <v>0.9953705469019718</v>
      </c>
      <c r="L27" s="94">
        <v>0.99749866257101028</v>
      </c>
      <c r="M27" s="95">
        <v>0.99722151870216214</v>
      </c>
    </row>
    <row r="28" spans="1:13" x14ac:dyDescent="0.3">
      <c r="A28" s="17">
        <v>18</v>
      </c>
      <c r="B28" s="93">
        <v>1</v>
      </c>
      <c r="C28" s="94">
        <v>0.99996224976911752</v>
      </c>
      <c r="D28" s="94">
        <v>1</v>
      </c>
      <c r="E28" s="94">
        <v>1</v>
      </c>
      <c r="F28" s="94">
        <v>1</v>
      </c>
      <c r="G28" s="94">
        <v>1</v>
      </c>
      <c r="H28" s="94">
        <v>1</v>
      </c>
      <c r="I28" s="94">
        <v>0.9863915150076541</v>
      </c>
      <c r="J28" s="94">
        <v>0.9955507889912989</v>
      </c>
      <c r="K28" s="94">
        <v>0.9953705469019718</v>
      </c>
      <c r="L28" s="94">
        <v>0.99749866257101028</v>
      </c>
      <c r="M28" s="95">
        <v>0.99722151870216214</v>
      </c>
    </row>
    <row r="29" spans="1:13" x14ac:dyDescent="0.3">
      <c r="A29" s="17">
        <v>17</v>
      </c>
      <c r="B29" s="93">
        <v>1</v>
      </c>
      <c r="C29" s="94">
        <v>0.99996224976911752</v>
      </c>
      <c r="D29" s="94">
        <v>1</v>
      </c>
      <c r="E29" s="94">
        <v>1</v>
      </c>
      <c r="F29" s="94">
        <v>1</v>
      </c>
      <c r="G29" s="94">
        <v>1</v>
      </c>
      <c r="H29" s="94">
        <v>1</v>
      </c>
      <c r="I29" s="94">
        <v>0.9863915150076541</v>
      </c>
      <c r="J29" s="94">
        <v>0.9955507889912989</v>
      </c>
      <c r="K29" s="94">
        <v>0.9953705469019718</v>
      </c>
      <c r="L29" s="94">
        <v>0.99749866257101028</v>
      </c>
      <c r="M29" s="95">
        <v>0.99722151870216214</v>
      </c>
    </row>
    <row r="30" spans="1:13" x14ac:dyDescent="0.3">
      <c r="A30" s="17">
        <v>16</v>
      </c>
      <c r="B30" s="93">
        <v>1</v>
      </c>
      <c r="C30" s="94">
        <v>0.99996224976911752</v>
      </c>
      <c r="D30" s="94">
        <v>1</v>
      </c>
      <c r="E30" s="94">
        <v>1</v>
      </c>
      <c r="F30" s="94">
        <v>1</v>
      </c>
      <c r="G30" s="94">
        <v>1</v>
      </c>
      <c r="H30" s="94">
        <v>1</v>
      </c>
      <c r="I30" s="94">
        <v>0.9863915150076541</v>
      </c>
      <c r="J30" s="94">
        <v>0.9955507889912989</v>
      </c>
      <c r="K30" s="94">
        <v>0.9953705469019718</v>
      </c>
      <c r="L30" s="94">
        <v>0.99749866257101028</v>
      </c>
      <c r="M30" s="95">
        <v>0.99722151870216214</v>
      </c>
    </row>
    <row r="31" spans="1:13" x14ac:dyDescent="0.3">
      <c r="A31" s="17">
        <v>15</v>
      </c>
      <c r="B31" s="93">
        <v>1</v>
      </c>
      <c r="C31" s="94">
        <v>0.99868416793124293</v>
      </c>
      <c r="D31" s="94">
        <v>1</v>
      </c>
      <c r="E31" s="94">
        <v>1</v>
      </c>
      <c r="F31" s="94">
        <v>1</v>
      </c>
      <c r="G31" s="94">
        <v>1</v>
      </c>
      <c r="H31" s="94">
        <v>1</v>
      </c>
      <c r="I31" s="94">
        <v>0.9863915150076541</v>
      </c>
      <c r="J31" s="94">
        <v>0.9955507889912989</v>
      </c>
      <c r="K31" s="94">
        <v>0.9953705469019718</v>
      </c>
      <c r="L31" s="94">
        <v>0.99749866257101028</v>
      </c>
      <c r="M31" s="95">
        <v>0.99722151870216214</v>
      </c>
    </row>
    <row r="32" spans="1:13" x14ac:dyDescent="0.3">
      <c r="A32" s="17">
        <v>14</v>
      </c>
      <c r="B32" s="93">
        <v>1</v>
      </c>
      <c r="C32" s="94">
        <v>0.99545872702606453</v>
      </c>
      <c r="D32" s="94">
        <v>1</v>
      </c>
      <c r="E32" s="94">
        <v>1</v>
      </c>
      <c r="F32" s="94">
        <v>1</v>
      </c>
      <c r="G32" s="94">
        <v>1</v>
      </c>
      <c r="H32" s="94">
        <v>1</v>
      </c>
      <c r="I32" s="94">
        <v>0.9863915150076541</v>
      </c>
      <c r="J32" s="94">
        <v>0.9955507889912989</v>
      </c>
      <c r="K32" s="94">
        <v>0.9953705469019718</v>
      </c>
      <c r="L32" s="94">
        <v>0.99749866257101028</v>
      </c>
      <c r="M32" s="95">
        <v>0.99722151870216214</v>
      </c>
    </row>
    <row r="33" spans="1:13" x14ac:dyDescent="0.3">
      <c r="A33" s="17">
        <v>13</v>
      </c>
      <c r="B33" s="93">
        <v>1</v>
      </c>
      <c r="C33" s="94">
        <v>0.99028592705358232</v>
      </c>
      <c r="D33" s="94">
        <v>1</v>
      </c>
      <c r="E33" s="94">
        <v>1</v>
      </c>
      <c r="F33" s="94">
        <v>1</v>
      </c>
      <c r="G33" s="94">
        <v>1</v>
      </c>
      <c r="H33" s="94">
        <v>1</v>
      </c>
      <c r="I33" s="94">
        <v>0.9863915150076541</v>
      </c>
      <c r="J33" s="94">
        <v>0.9955507889912989</v>
      </c>
      <c r="K33" s="94">
        <v>0.9953705469019718</v>
      </c>
      <c r="L33" s="94">
        <v>0.99749866257101028</v>
      </c>
      <c r="M33" s="95">
        <v>0.99722151870216214</v>
      </c>
    </row>
    <row r="34" spans="1:13" x14ac:dyDescent="0.3">
      <c r="A34" s="17">
        <v>12</v>
      </c>
      <c r="B34" s="93">
        <v>1</v>
      </c>
      <c r="C34" s="94">
        <v>0.98316576801379618</v>
      </c>
      <c r="D34" s="94">
        <v>1</v>
      </c>
      <c r="E34" s="94">
        <v>1</v>
      </c>
      <c r="F34" s="94">
        <v>1</v>
      </c>
      <c r="G34" s="94">
        <v>1</v>
      </c>
      <c r="H34" s="94">
        <v>1</v>
      </c>
      <c r="I34" s="94">
        <v>0.9863915150076541</v>
      </c>
      <c r="J34" s="94">
        <v>0.99494484669369954</v>
      </c>
      <c r="K34" s="94">
        <v>0.9953705469019718</v>
      </c>
      <c r="L34" s="94">
        <v>0.99749866257101028</v>
      </c>
      <c r="M34" s="95">
        <v>0.99722151870216214</v>
      </c>
    </row>
    <row r="35" spans="1:13" x14ac:dyDescent="0.3">
      <c r="A35" s="17">
        <v>11</v>
      </c>
      <c r="B35" s="93">
        <v>1</v>
      </c>
      <c r="C35" s="94">
        <v>0.97409824990670646</v>
      </c>
      <c r="D35" s="94">
        <v>1</v>
      </c>
      <c r="E35" s="94">
        <v>1</v>
      </c>
      <c r="F35" s="94">
        <v>1</v>
      </c>
      <c r="G35" s="94">
        <v>1</v>
      </c>
      <c r="H35" s="94">
        <v>1</v>
      </c>
      <c r="I35" s="94">
        <v>0.9863915150076541</v>
      </c>
      <c r="J35" s="94">
        <v>0.99007213338708799</v>
      </c>
      <c r="K35" s="94">
        <v>0.99449886957276346</v>
      </c>
      <c r="L35" s="94">
        <v>0.99479494301859472</v>
      </c>
      <c r="M35" s="95">
        <v>0.99722151870216214</v>
      </c>
    </row>
    <row r="36" spans="1:13" x14ac:dyDescent="0.3">
      <c r="A36" s="17">
        <v>10</v>
      </c>
      <c r="B36" s="93">
        <v>1</v>
      </c>
      <c r="C36" s="94">
        <v>0.96308337273231281</v>
      </c>
      <c r="D36" s="94">
        <v>1</v>
      </c>
      <c r="E36" s="94">
        <v>1</v>
      </c>
      <c r="F36" s="94">
        <v>1</v>
      </c>
      <c r="G36" s="94">
        <v>1</v>
      </c>
      <c r="H36" s="94">
        <v>1</v>
      </c>
      <c r="I36" s="94">
        <v>0.98241695017301389</v>
      </c>
      <c r="J36" s="94">
        <v>0.98093264907146449</v>
      </c>
      <c r="K36" s="94">
        <v>0.98950291341655872</v>
      </c>
      <c r="L36" s="94">
        <v>0.98652540878737183</v>
      </c>
      <c r="M36" s="95">
        <v>0.99722151870216214</v>
      </c>
    </row>
    <row r="37" spans="1:13" x14ac:dyDescent="0.3">
      <c r="A37" s="17">
        <v>9</v>
      </c>
      <c r="B37" s="93">
        <v>1</v>
      </c>
      <c r="C37" s="94">
        <v>0.95012113649061536</v>
      </c>
      <c r="D37" s="94">
        <v>0.99905159474554139</v>
      </c>
      <c r="E37" s="94">
        <v>1</v>
      </c>
      <c r="F37" s="94">
        <v>1</v>
      </c>
      <c r="G37" s="94">
        <v>1</v>
      </c>
      <c r="H37" s="94">
        <v>0.99669481867934984</v>
      </c>
      <c r="I37" s="94">
        <v>0.97288731653935789</v>
      </c>
      <c r="J37" s="94">
        <v>0.96752639374682892</v>
      </c>
      <c r="K37" s="94">
        <v>0.98038267843335747</v>
      </c>
      <c r="L37" s="94">
        <v>0.97269005987734181</v>
      </c>
      <c r="M37" s="95">
        <v>0.99092869125481564</v>
      </c>
    </row>
    <row r="38" spans="1:13" x14ac:dyDescent="0.3">
      <c r="A38" s="17">
        <v>8</v>
      </c>
      <c r="B38" s="93">
        <v>0.99966771018208478</v>
      </c>
      <c r="C38" s="94">
        <v>0.93521154118161409</v>
      </c>
      <c r="D38" s="94">
        <v>0.98186314760552651</v>
      </c>
      <c r="E38" s="94">
        <v>1</v>
      </c>
      <c r="F38" s="94">
        <v>1</v>
      </c>
      <c r="G38" s="94">
        <v>1</v>
      </c>
      <c r="H38" s="94">
        <v>0.98476450343342425</v>
      </c>
      <c r="I38" s="94">
        <v>0.95780261410668599</v>
      </c>
      <c r="J38" s="94">
        <v>0.94985336741318127</v>
      </c>
      <c r="K38" s="94">
        <v>0.96713816462315982</v>
      </c>
      <c r="L38" s="94">
        <v>0.95328889628850444</v>
      </c>
      <c r="M38" s="95">
        <v>0.9780891880343825</v>
      </c>
    </row>
    <row r="39" spans="1:13" x14ac:dyDescent="0.3">
      <c r="A39" s="17">
        <v>7</v>
      </c>
      <c r="B39" s="93">
        <v>0.97724125375900528</v>
      </c>
      <c r="C39" s="94">
        <v>0.91835458680530901</v>
      </c>
      <c r="D39" s="94">
        <v>0.95446813541691156</v>
      </c>
      <c r="E39" s="94">
        <v>0.99277477497422295</v>
      </c>
      <c r="F39" s="94">
        <v>0.99665840666696359</v>
      </c>
      <c r="G39" s="94">
        <v>0.99295507024609808</v>
      </c>
      <c r="H39" s="94">
        <v>0.96665984700786411</v>
      </c>
      <c r="I39" s="94">
        <v>0.93716284287499829</v>
      </c>
      <c r="J39" s="94">
        <v>0.92791357007052155</v>
      </c>
      <c r="K39" s="94">
        <v>0.94976937198596589</v>
      </c>
      <c r="L39" s="94">
        <v>0.92832191802085973</v>
      </c>
      <c r="M39" s="95">
        <v>0.9587030090408627</v>
      </c>
    </row>
    <row r="40" spans="1:13" x14ac:dyDescent="0.3">
      <c r="A40" s="17">
        <v>6</v>
      </c>
      <c r="B40" s="93">
        <v>0.94494393741395388</v>
      </c>
      <c r="C40" s="94">
        <v>0.89955027336170024</v>
      </c>
      <c r="D40" s="94">
        <v>0.91686655817969653</v>
      </c>
      <c r="E40" s="94">
        <v>0.97966906873309667</v>
      </c>
      <c r="F40" s="94">
        <v>0.97098522870060655</v>
      </c>
      <c r="G40" s="94">
        <v>0.9626832993701242</v>
      </c>
      <c r="H40" s="94">
        <v>0.94238084940266931</v>
      </c>
      <c r="I40" s="94">
        <v>0.91096800284429458</v>
      </c>
      <c r="J40" s="94">
        <v>0.90170700171884977</v>
      </c>
      <c r="K40" s="94">
        <v>0.92827630052177557</v>
      </c>
      <c r="L40" s="94">
        <v>0.89778912507440789</v>
      </c>
      <c r="M40" s="95">
        <v>0.93277015427425614</v>
      </c>
    </row>
    <row r="41" spans="1:13" x14ac:dyDescent="0.3">
      <c r="A41" s="17">
        <v>5</v>
      </c>
      <c r="B41" s="93">
        <v>0.90277576114693103</v>
      </c>
      <c r="C41" s="94">
        <v>0.87879860085078754</v>
      </c>
      <c r="D41" s="94">
        <v>0.86905841589388144</v>
      </c>
      <c r="E41" s="94">
        <v>0.96245807768422031</v>
      </c>
      <c r="F41" s="94">
        <v>0.9361056088399744</v>
      </c>
      <c r="G41" s="94">
        <v>0.9218761298558602</v>
      </c>
      <c r="H41" s="94">
        <v>0.91192751061783972</v>
      </c>
      <c r="I41" s="94">
        <v>0.87921809401457507</v>
      </c>
      <c r="J41" s="94">
        <v>0.87123366235816579</v>
      </c>
      <c r="K41" s="94">
        <v>0.90265895023058862</v>
      </c>
      <c r="L41" s="94">
        <v>0.86169051744914871</v>
      </c>
      <c r="M41" s="95">
        <v>0.90029062373456292</v>
      </c>
    </row>
    <row r="42" spans="1:13" x14ac:dyDescent="0.3">
      <c r="A42" s="17">
        <v>4</v>
      </c>
      <c r="B42" s="93">
        <v>0.8507367249579364</v>
      </c>
      <c r="C42" s="94">
        <v>0.85609956927257103</v>
      </c>
      <c r="D42" s="94">
        <v>0.81104370855946628</v>
      </c>
      <c r="E42" s="94">
        <v>0.94114180182759377</v>
      </c>
      <c r="F42" s="94">
        <v>0.89201954708506681</v>
      </c>
      <c r="G42" s="94">
        <v>0.87053356170330576</v>
      </c>
      <c r="H42" s="94">
        <v>0.87529983065337558</v>
      </c>
      <c r="I42" s="94">
        <v>0.84191311638583954</v>
      </c>
      <c r="J42" s="94">
        <v>0.83649355198846997</v>
      </c>
      <c r="K42" s="94">
        <v>0.8729173211124055</v>
      </c>
      <c r="L42" s="94">
        <v>0.82002609514508229</v>
      </c>
      <c r="M42" s="95">
        <v>0.86126441742178295</v>
      </c>
    </row>
    <row r="43" spans="1:13" x14ac:dyDescent="0.3">
      <c r="A43" s="17">
        <v>3</v>
      </c>
      <c r="B43" s="93">
        <v>0.78882682884696997</v>
      </c>
      <c r="C43" s="94">
        <v>0.8314531786270507</v>
      </c>
      <c r="D43" s="94">
        <v>0.74282243617645105</v>
      </c>
      <c r="E43" s="94">
        <v>0.91572024116321704</v>
      </c>
      <c r="F43" s="94">
        <v>0.83872704343588389</v>
      </c>
      <c r="G43" s="94">
        <v>0.80865559491246108</v>
      </c>
      <c r="H43" s="94">
        <v>0.83249780950927665</v>
      </c>
      <c r="I43" s="94">
        <v>0.79905306995808822</v>
      </c>
      <c r="J43" s="94">
        <v>0.79748667060976186</v>
      </c>
      <c r="K43" s="94">
        <v>0.83905141316722587</v>
      </c>
      <c r="L43" s="94">
        <v>0.77279585816220853</v>
      </c>
      <c r="M43" s="95">
        <v>0.81569153533591643</v>
      </c>
    </row>
    <row r="44" spans="1:13" x14ac:dyDescent="0.3">
      <c r="A44" s="17">
        <v>2</v>
      </c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3"/>
    </row>
    <row r="45" spans="1:13" x14ac:dyDescent="0.3">
      <c r="A45" s="17">
        <v>1</v>
      </c>
      <c r="B45" s="84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6"/>
    </row>
    <row r="47" spans="1:13" x14ac:dyDescent="0.3">
      <c r="A47" s="16" t="s">
        <v>40</v>
      </c>
      <c r="B47" s="18">
        <v>4</v>
      </c>
      <c r="C47" s="18">
        <v>5</v>
      </c>
      <c r="D47" s="18">
        <v>6</v>
      </c>
      <c r="E47" s="18">
        <v>7</v>
      </c>
      <c r="F47" s="18">
        <v>8</v>
      </c>
      <c r="G47" s="18">
        <v>9</v>
      </c>
      <c r="H47" s="18">
        <v>10</v>
      </c>
      <c r="I47" s="18">
        <v>11</v>
      </c>
      <c r="J47" s="18">
        <v>12</v>
      </c>
      <c r="K47" s="18">
        <v>1</v>
      </c>
      <c r="L47" s="18">
        <v>2</v>
      </c>
      <c r="M47" s="18">
        <v>3</v>
      </c>
    </row>
    <row r="48" spans="1:13" x14ac:dyDescent="0.3">
      <c r="A48" s="17">
        <v>20</v>
      </c>
      <c r="B48" s="90">
        <v>1</v>
      </c>
      <c r="C48" s="91">
        <v>0.981602149245695</v>
      </c>
      <c r="D48" s="91">
        <v>1</v>
      </c>
      <c r="E48" s="91">
        <v>1</v>
      </c>
      <c r="F48" s="91">
        <v>1</v>
      </c>
      <c r="G48" s="91">
        <v>1</v>
      </c>
      <c r="H48" s="91">
        <v>1</v>
      </c>
      <c r="I48" s="91">
        <v>0.98220369833028642</v>
      </c>
      <c r="J48" s="91">
        <v>0.99794710580493906</v>
      </c>
      <c r="K48" s="91">
        <v>1</v>
      </c>
      <c r="L48" s="91">
        <v>1</v>
      </c>
      <c r="M48" s="92">
        <v>1</v>
      </c>
    </row>
    <row r="49" spans="1:13" x14ac:dyDescent="0.3">
      <c r="A49" s="17">
        <v>19</v>
      </c>
      <c r="B49" s="93">
        <v>1</v>
      </c>
      <c r="C49" s="94">
        <v>0.981602149245695</v>
      </c>
      <c r="D49" s="94">
        <v>1</v>
      </c>
      <c r="E49" s="94">
        <v>1</v>
      </c>
      <c r="F49" s="94">
        <v>1</v>
      </c>
      <c r="G49" s="94">
        <v>1</v>
      </c>
      <c r="H49" s="94">
        <v>1</v>
      </c>
      <c r="I49" s="94">
        <v>0.98220369833028642</v>
      </c>
      <c r="J49" s="94">
        <v>0.99794710580493906</v>
      </c>
      <c r="K49" s="94">
        <v>1</v>
      </c>
      <c r="L49" s="94">
        <v>1</v>
      </c>
      <c r="M49" s="95">
        <v>1</v>
      </c>
    </row>
    <row r="50" spans="1:13" x14ac:dyDescent="0.3">
      <c r="A50" s="17">
        <v>18</v>
      </c>
      <c r="B50" s="93">
        <v>1</v>
      </c>
      <c r="C50" s="94">
        <v>0.981602149245695</v>
      </c>
      <c r="D50" s="94">
        <v>1</v>
      </c>
      <c r="E50" s="94">
        <v>1</v>
      </c>
      <c r="F50" s="94">
        <v>1</v>
      </c>
      <c r="G50" s="94">
        <v>1</v>
      </c>
      <c r="H50" s="94">
        <v>1</v>
      </c>
      <c r="I50" s="94">
        <v>0.98220369833028642</v>
      </c>
      <c r="J50" s="94">
        <v>0.99794710580493906</v>
      </c>
      <c r="K50" s="94">
        <v>1</v>
      </c>
      <c r="L50" s="94">
        <v>1</v>
      </c>
      <c r="M50" s="95">
        <v>1</v>
      </c>
    </row>
    <row r="51" spans="1:13" x14ac:dyDescent="0.3">
      <c r="A51" s="17">
        <v>17</v>
      </c>
      <c r="B51" s="93">
        <v>1</v>
      </c>
      <c r="C51" s="94">
        <v>0.981602149245695</v>
      </c>
      <c r="D51" s="94">
        <v>1</v>
      </c>
      <c r="E51" s="94">
        <v>1</v>
      </c>
      <c r="F51" s="94">
        <v>1</v>
      </c>
      <c r="G51" s="94">
        <v>1</v>
      </c>
      <c r="H51" s="94">
        <v>1</v>
      </c>
      <c r="I51" s="94">
        <v>0.98220369833028642</v>
      </c>
      <c r="J51" s="94">
        <v>0.99794710580493906</v>
      </c>
      <c r="K51" s="94">
        <v>1</v>
      </c>
      <c r="L51" s="94">
        <v>1</v>
      </c>
      <c r="M51" s="95">
        <v>1</v>
      </c>
    </row>
    <row r="52" spans="1:13" x14ac:dyDescent="0.3">
      <c r="A52" s="17">
        <v>16</v>
      </c>
      <c r="B52" s="93">
        <v>1</v>
      </c>
      <c r="C52" s="94">
        <v>0.981602149245695</v>
      </c>
      <c r="D52" s="94">
        <v>1</v>
      </c>
      <c r="E52" s="94">
        <v>1</v>
      </c>
      <c r="F52" s="94">
        <v>1</v>
      </c>
      <c r="G52" s="94">
        <v>1</v>
      </c>
      <c r="H52" s="94">
        <v>1</v>
      </c>
      <c r="I52" s="94">
        <v>0.98220369833028642</v>
      </c>
      <c r="J52" s="94">
        <v>0.99794710580493906</v>
      </c>
      <c r="K52" s="94">
        <v>1</v>
      </c>
      <c r="L52" s="94">
        <v>1</v>
      </c>
      <c r="M52" s="95">
        <v>1</v>
      </c>
    </row>
    <row r="53" spans="1:13" x14ac:dyDescent="0.3">
      <c r="A53" s="17">
        <v>15</v>
      </c>
      <c r="B53" s="93">
        <v>1</v>
      </c>
      <c r="C53" s="94">
        <v>0.981602149245695</v>
      </c>
      <c r="D53" s="94">
        <v>1</v>
      </c>
      <c r="E53" s="94">
        <v>1</v>
      </c>
      <c r="F53" s="94">
        <v>1</v>
      </c>
      <c r="G53" s="94">
        <v>1</v>
      </c>
      <c r="H53" s="94">
        <v>1</v>
      </c>
      <c r="I53" s="94">
        <v>0.98220369833028642</v>
      </c>
      <c r="J53" s="94">
        <v>0.99794710580493906</v>
      </c>
      <c r="K53" s="94">
        <v>1</v>
      </c>
      <c r="L53" s="94">
        <v>1</v>
      </c>
      <c r="M53" s="95">
        <v>1</v>
      </c>
    </row>
    <row r="54" spans="1:13" x14ac:dyDescent="0.3">
      <c r="A54" s="17">
        <v>14</v>
      </c>
      <c r="B54" s="93">
        <v>1</v>
      </c>
      <c r="C54" s="94">
        <v>0.981602149245695</v>
      </c>
      <c r="D54" s="94">
        <v>1</v>
      </c>
      <c r="E54" s="94">
        <v>1</v>
      </c>
      <c r="F54" s="94">
        <v>1</v>
      </c>
      <c r="G54" s="94">
        <v>1</v>
      </c>
      <c r="H54" s="94">
        <v>1</v>
      </c>
      <c r="I54" s="94">
        <v>0.98220369833028642</v>
      </c>
      <c r="J54" s="94">
        <v>0.99794710580493906</v>
      </c>
      <c r="K54" s="94">
        <v>1</v>
      </c>
      <c r="L54" s="94">
        <v>1</v>
      </c>
      <c r="M54" s="95">
        <v>1</v>
      </c>
    </row>
    <row r="55" spans="1:13" x14ac:dyDescent="0.3">
      <c r="A55" s="17">
        <v>13</v>
      </c>
      <c r="B55" s="93">
        <v>1</v>
      </c>
      <c r="C55" s="94">
        <v>0.981602149245695</v>
      </c>
      <c r="D55" s="94">
        <v>1</v>
      </c>
      <c r="E55" s="94">
        <v>1</v>
      </c>
      <c r="F55" s="94">
        <v>1</v>
      </c>
      <c r="G55" s="94">
        <v>1</v>
      </c>
      <c r="H55" s="94">
        <v>1</v>
      </c>
      <c r="I55" s="94">
        <v>0.98220369833028642</v>
      </c>
      <c r="J55" s="94">
        <v>0.99794710580493906</v>
      </c>
      <c r="K55" s="94">
        <v>1</v>
      </c>
      <c r="L55" s="94">
        <v>1</v>
      </c>
      <c r="M55" s="95">
        <v>1</v>
      </c>
    </row>
    <row r="56" spans="1:13" x14ac:dyDescent="0.3">
      <c r="A56" s="17">
        <v>12</v>
      </c>
      <c r="B56" s="93">
        <v>1</v>
      </c>
      <c r="C56" s="94">
        <v>0.981602149245695</v>
      </c>
      <c r="D56" s="94">
        <v>1</v>
      </c>
      <c r="E56" s="94">
        <v>1</v>
      </c>
      <c r="F56" s="94">
        <v>1</v>
      </c>
      <c r="G56" s="94">
        <v>1</v>
      </c>
      <c r="H56" s="94">
        <v>1</v>
      </c>
      <c r="I56" s="94">
        <v>0.98220369833028642</v>
      </c>
      <c r="J56" s="94">
        <v>0.99794710580493906</v>
      </c>
      <c r="K56" s="94">
        <v>1</v>
      </c>
      <c r="L56" s="94">
        <v>1</v>
      </c>
      <c r="M56" s="95">
        <v>1</v>
      </c>
    </row>
    <row r="57" spans="1:13" x14ac:dyDescent="0.3">
      <c r="A57" s="17">
        <v>11</v>
      </c>
      <c r="B57" s="93">
        <v>1</v>
      </c>
      <c r="C57" s="94">
        <v>0.981602149245695</v>
      </c>
      <c r="D57" s="94">
        <v>1</v>
      </c>
      <c r="E57" s="94">
        <v>1</v>
      </c>
      <c r="F57" s="94">
        <v>1</v>
      </c>
      <c r="G57" s="94">
        <v>1</v>
      </c>
      <c r="H57" s="94">
        <v>1</v>
      </c>
      <c r="I57" s="94">
        <v>0.98003413825273689</v>
      </c>
      <c r="J57" s="94">
        <v>0.99794710580493906</v>
      </c>
      <c r="K57" s="94">
        <v>1</v>
      </c>
      <c r="L57" s="94">
        <v>1</v>
      </c>
      <c r="M57" s="95">
        <v>1</v>
      </c>
    </row>
    <row r="58" spans="1:13" x14ac:dyDescent="0.3">
      <c r="A58" s="17">
        <v>10</v>
      </c>
      <c r="B58" s="93">
        <v>1</v>
      </c>
      <c r="C58" s="94">
        <v>0.97471074054804085</v>
      </c>
      <c r="D58" s="94">
        <v>1</v>
      </c>
      <c r="E58" s="94">
        <v>1</v>
      </c>
      <c r="F58" s="94">
        <v>1</v>
      </c>
      <c r="G58" s="94">
        <v>1</v>
      </c>
      <c r="H58" s="94">
        <v>1</v>
      </c>
      <c r="I58" s="94">
        <v>0.96574037602419938</v>
      </c>
      <c r="J58" s="94">
        <v>0.99186041860726648</v>
      </c>
      <c r="K58" s="94">
        <v>1</v>
      </c>
      <c r="L58" s="94">
        <v>0.99886954125443594</v>
      </c>
      <c r="M58" s="95">
        <v>1</v>
      </c>
    </row>
    <row r="59" spans="1:13" x14ac:dyDescent="0.3">
      <c r="A59" s="17">
        <v>9</v>
      </c>
      <c r="B59" s="93">
        <v>1</v>
      </c>
      <c r="C59" s="94">
        <v>0.95412277226089914</v>
      </c>
      <c r="D59" s="94">
        <v>1</v>
      </c>
      <c r="E59" s="94">
        <v>1</v>
      </c>
      <c r="F59" s="94">
        <v>1</v>
      </c>
      <c r="G59" s="94">
        <v>1</v>
      </c>
      <c r="H59" s="94">
        <v>1</v>
      </c>
      <c r="I59" s="94">
        <v>0.93932241164467389</v>
      </c>
      <c r="J59" s="94">
        <v>0.97150838682301222</v>
      </c>
      <c r="K59" s="94">
        <v>0.98484469432193933</v>
      </c>
      <c r="L59" s="94">
        <v>0.98154534293022522</v>
      </c>
      <c r="M59" s="95">
        <v>0.98749549398098901</v>
      </c>
    </row>
    <row r="60" spans="1:13" x14ac:dyDescent="0.3">
      <c r="A60" s="17">
        <v>8</v>
      </c>
      <c r="B60" s="93">
        <v>1</v>
      </c>
      <c r="C60" s="94">
        <v>0.91983824438427053</v>
      </c>
      <c r="D60" s="94">
        <v>0.97572390848176416</v>
      </c>
      <c r="E60" s="94">
        <v>1</v>
      </c>
      <c r="F60" s="94">
        <v>1</v>
      </c>
      <c r="G60" s="94">
        <v>1</v>
      </c>
      <c r="H60" s="94">
        <v>0.99319421392450635</v>
      </c>
      <c r="I60" s="94">
        <v>0.90078024511416088</v>
      </c>
      <c r="J60" s="94">
        <v>0.93689101045217604</v>
      </c>
      <c r="K60" s="94">
        <v>0.95438631602893331</v>
      </c>
      <c r="L60" s="94">
        <v>0.94974015590657057</v>
      </c>
      <c r="M60" s="95">
        <v>0.96028428910485109</v>
      </c>
    </row>
    <row r="61" spans="1:13" x14ac:dyDescent="0.3">
      <c r="A61" s="17">
        <v>7</v>
      </c>
      <c r="B61" s="93">
        <v>0.97096548031687846</v>
      </c>
      <c r="C61" s="94">
        <v>0.8718571569181548</v>
      </c>
      <c r="D61" s="94">
        <v>0.92213168692788217</v>
      </c>
      <c r="E61" s="94">
        <v>0.99916299118245677</v>
      </c>
      <c r="F61" s="94">
        <v>0.98813737650332345</v>
      </c>
      <c r="G61" s="94">
        <v>0.98345137783620451</v>
      </c>
      <c r="H61" s="94">
        <v>0.95380400738402749</v>
      </c>
      <c r="I61" s="94">
        <v>0.8501138764326599</v>
      </c>
      <c r="J61" s="94">
        <v>0.88800828949475796</v>
      </c>
      <c r="K61" s="94">
        <v>0.90995341130358676</v>
      </c>
      <c r="L61" s="94">
        <v>0.90345398018347223</v>
      </c>
      <c r="M61" s="95">
        <v>0.91937653461628166</v>
      </c>
    </row>
    <row r="62" spans="1:13" x14ac:dyDescent="0.3">
      <c r="A62" s="17">
        <v>6</v>
      </c>
      <c r="B62" s="93">
        <v>0.91714271505328582</v>
      </c>
      <c r="C62" s="94">
        <v>0.81017950986255194</v>
      </c>
      <c r="D62" s="94">
        <v>0.84803869863484505</v>
      </c>
      <c r="E62" s="94">
        <v>0.9482151197715788</v>
      </c>
      <c r="F62" s="94">
        <v>0.92977458152537951</v>
      </c>
      <c r="G62" s="94">
        <v>0.92561617958058673</v>
      </c>
      <c r="H62" s="94">
        <v>0.89766907795546691</v>
      </c>
      <c r="I62" s="94">
        <v>0.78732330560017139</v>
      </c>
      <c r="J62" s="94">
        <v>0.82486022395075786</v>
      </c>
      <c r="K62" s="94">
        <v>0.85154598014589966</v>
      </c>
      <c r="L62" s="94">
        <v>0.84268681576093019</v>
      </c>
      <c r="M62" s="95">
        <v>0.86477223051528074</v>
      </c>
    </row>
    <row r="63" spans="1:13" x14ac:dyDescent="0.3">
      <c r="A63" s="17">
        <v>5</v>
      </c>
      <c r="B63" s="93">
        <v>0.84605056898293829</v>
      </c>
      <c r="C63" s="94">
        <v>0.73480530321746218</v>
      </c>
      <c r="D63" s="94">
        <v>0.75344494360265291</v>
      </c>
      <c r="E63" s="94">
        <v>0.87850671675551717</v>
      </c>
      <c r="F63" s="94">
        <v>0.85098762751737989</v>
      </c>
      <c r="G63" s="94">
        <v>0.84796989321188387</v>
      </c>
      <c r="H63" s="94">
        <v>0.82478942563882429</v>
      </c>
      <c r="I63" s="94">
        <v>0.71240853261669512</v>
      </c>
      <c r="J63" s="94">
        <v>0.74744681382017586</v>
      </c>
      <c r="K63" s="94">
        <v>0.77916402255587192</v>
      </c>
      <c r="L63" s="94">
        <v>0.76743866263894445</v>
      </c>
      <c r="M63" s="95">
        <v>0.79647137680184854</v>
      </c>
    </row>
    <row r="64" spans="1:13" x14ac:dyDescent="0.3">
      <c r="A64" s="17">
        <v>4</v>
      </c>
      <c r="B64" s="93">
        <v>0.75768904210583565</v>
      </c>
      <c r="C64" s="94">
        <v>0.64573453698288508</v>
      </c>
      <c r="D64" s="94">
        <v>0.63835042183130608</v>
      </c>
      <c r="E64" s="94">
        <v>0.79003778213427134</v>
      </c>
      <c r="F64" s="94">
        <v>0.75177651447932481</v>
      </c>
      <c r="G64" s="94">
        <v>0.75051251873009595</v>
      </c>
      <c r="H64" s="94">
        <v>0.73516505043409974</v>
      </c>
      <c r="I64" s="94">
        <v>0.62536955748223089</v>
      </c>
      <c r="J64" s="94">
        <v>0.65576805910301206</v>
      </c>
      <c r="K64" s="94">
        <v>0.69280753853350374</v>
      </c>
      <c r="L64" s="94">
        <v>0.67770952081751479</v>
      </c>
      <c r="M64" s="95">
        <v>0.71447397347598463</v>
      </c>
    </row>
    <row r="65" spans="1:13" x14ac:dyDescent="0.3">
      <c r="A65" s="17">
        <v>3</v>
      </c>
      <c r="B65" s="93">
        <v>0.65205813442197813</v>
      </c>
      <c r="C65" s="94">
        <v>0.54296721115882107</v>
      </c>
      <c r="D65" s="94">
        <v>0.50275513332080413</v>
      </c>
      <c r="E65" s="94">
        <v>0.68280831590784152</v>
      </c>
      <c r="F65" s="94">
        <v>0.63214124241121405</v>
      </c>
      <c r="G65" s="94">
        <v>0.63324405613522283</v>
      </c>
      <c r="H65" s="94">
        <v>0.62879595234129315</v>
      </c>
      <c r="I65" s="94">
        <v>0.5262063801967789</v>
      </c>
      <c r="J65" s="94">
        <v>0.54982395979926624</v>
      </c>
      <c r="K65" s="94">
        <v>0.59247652807879514</v>
      </c>
      <c r="L65" s="94">
        <v>0.57349939029664165</v>
      </c>
      <c r="M65" s="95">
        <v>0.61878002053768955</v>
      </c>
    </row>
    <row r="66" spans="1:13" x14ac:dyDescent="0.3">
      <c r="A66" s="17">
        <v>2</v>
      </c>
      <c r="B66" s="81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3"/>
    </row>
    <row r="67" spans="1:13" x14ac:dyDescent="0.3">
      <c r="A67" s="17">
        <v>1</v>
      </c>
      <c r="B67" s="84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6"/>
    </row>
    <row r="68" spans="1:13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3">
      <c r="A69" s="16" t="s">
        <v>41</v>
      </c>
      <c r="B69" s="18">
        <v>4</v>
      </c>
      <c r="C69" s="18">
        <v>5</v>
      </c>
      <c r="D69" s="18">
        <v>6</v>
      </c>
      <c r="E69" s="18">
        <v>7</v>
      </c>
      <c r="F69" s="18">
        <v>8</v>
      </c>
      <c r="G69" s="18">
        <v>9</v>
      </c>
      <c r="H69" s="18">
        <v>10</v>
      </c>
      <c r="I69" s="18">
        <v>11</v>
      </c>
      <c r="J69" s="18">
        <v>12</v>
      </c>
      <c r="K69" s="18">
        <v>1</v>
      </c>
      <c r="L69" s="18">
        <v>2</v>
      </c>
      <c r="M69" s="18">
        <v>3</v>
      </c>
    </row>
    <row r="70" spans="1:13" x14ac:dyDescent="0.3">
      <c r="A70" s="17">
        <v>20</v>
      </c>
      <c r="B70" s="90">
        <v>1</v>
      </c>
      <c r="C70" s="91">
        <v>0.97942257766786966</v>
      </c>
      <c r="D70" s="91">
        <v>1</v>
      </c>
      <c r="E70" s="91">
        <v>1</v>
      </c>
      <c r="F70" s="91">
        <v>1</v>
      </c>
      <c r="G70" s="91">
        <v>1</v>
      </c>
      <c r="H70" s="91">
        <v>1</v>
      </c>
      <c r="I70" s="91">
        <v>0.98727818459468253</v>
      </c>
      <c r="J70" s="91">
        <v>0.9912040526071908</v>
      </c>
      <c r="K70" s="91">
        <v>0.99460209676970701</v>
      </c>
      <c r="L70" s="91">
        <v>0.99666070350818037</v>
      </c>
      <c r="M70" s="92">
        <v>1</v>
      </c>
    </row>
    <row r="71" spans="1:13" x14ac:dyDescent="0.3">
      <c r="A71" s="17">
        <v>19</v>
      </c>
      <c r="B71" s="93">
        <v>1</v>
      </c>
      <c r="C71" s="94">
        <v>0.97942257766786966</v>
      </c>
      <c r="D71" s="94">
        <v>1</v>
      </c>
      <c r="E71" s="94">
        <v>1</v>
      </c>
      <c r="F71" s="94">
        <v>1</v>
      </c>
      <c r="G71" s="94">
        <v>1</v>
      </c>
      <c r="H71" s="94">
        <v>1</v>
      </c>
      <c r="I71" s="94">
        <v>0.98727818459468253</v>
      </c>
      <c r="J71" s="94">
        <v>0.9912040526071908</v>
      </c>
      <c r="K71" s="94">
        <v>0.99460209676970701</v>
      </c>
      <c r="L71" s="94">
        <v>0.99666070350818037</v>
      </c>
      <c r="M71" s="95">
        <v>1</v>
      </c>
    </row>
    <row r="72" spans="1:13" x14ac:dyDescent="0.3">
      <c r="A72" s="17">
        <v>18</v>
      </c>
      <c r="B72" s="93">
        <v>1</v>
      </c>
      <c r="C72" s="94">
        <v>0.97942257766786966</v>
      </c>
      <c r="D72" s="94">
        <v>1</v>
      </c>
      <c r="E72" s="94">
        <v>1</v>
      </c>
      <c r="F72" s="94">
        <v>1</v>
      </c>
      <c r="G72" s="94">
        <v>1</v>
      </c>
      <c r="H72" s="94">
        <v>1</v>
      </c>
      <c r="I72" s="94">
        <v>0.98727818459468253</v>
      </c>
      <c r="J72" s="94">
        <v>0.9912040526071908</v>
      </c>
      <c r="K72" s="94">
        <v>0.99460209676970701</v>
      </c>
      <c r="L72" s="94">
        <v>0.99666070350818037</v>
      </c>
      <c r="M72" s="95">
        <v>1</v>
      </c>
    </row>
    <row r="73" spans="1:13" x14ac:dyDescent="0.3">
      <c r="A73" s="17">
        <v>17</v>
      </c>
      <c r="B73" s="93">
        <v>1</v>
      </c>
      <c r="C73" s="94">
        <v>0.97942257766786966</v>
      </c>
      <c r="D73" s="94">
        <v>1</v>
      </c>
      <c r="E73" s="94">
        <v>1</v>
      </c>
      <c r="F73" s="94">
        <v>1</v>
      </c>
      <c r="G73" s="94">
        <v>1</v>
      </c>
      <c r="H73" s="94">
        <v>1</v>
      </c>
      <c r="I73" s="94">
        <v>0.98727818459468253</v>
      </c>
      <c r="J73" s="94">
        <v>0.9912040526071908</v>
      </c>
      <c r="K73" s="94">
        <v>0.99460209676970701</v>
      </c>
      <c r="L73" s="94">
        <v>0.99666070350818037</v>
      </c>
      <c r="M73" s="95">
        <v>1</v>
      </c>
    </row>
    <row r="74" spans="1:13" x14ac:dyDescent="0.3">
      <c r="A74" s="17">
        <v>16</v>
      </c>
      <c r="B74" s="93">
        <v>1</v>
      </c>
      <c r="C74" s="94">
        <v>0.97942257766786966</v>
      </c>
      <c r="D74" s="94">
        <v>1</v>
      </c>
      <c r="E74" s="94">
        <v>1</v>
      </c>
      <c r="F74" s="94">
        <v>1</v>
      </c>
      <c r="G74" s="94">
        <v>1</v>
      </c>
      <c r="H74" s="94">
        <v>1</v>
      </c>
      <c r="I74" s="94">
        <v>0.98727818459468253</v>
      </c>
      <c r="J74" s="94">
        <v>0.9912040526071908</v>
      </c>
      <c r="K74" s="94">
        <v>0.99460209676970701</v>
      </c>
      <c r="L74" s="94">
        <v>0.99666070350818037</v>
      </c>
      <c r="M74" s="95">
        <v>1</v>
      </c>
    </row>
    <row r="75" spans="1:13" x14ac:dyDescent="0.3">
      <c r="A75" s="17">
        <v>15</v>
      </c>
      <c r="B75" s="93">
        <v>1</v>
      </c>
      <c r="C75" s="94">
        <v>0.97942257766786966</v>
      </c>
      <c r="D75" s="94">
        <v>1</v>
      </c>
      <c r="E75" s="94">
        <v>1</v>
      </c>
      <c r="F75" s="94">
        <v>1</v>
      </c>
      <c r="G75" s="94">
        <v>1</v>
      </c>
      <c r="H75" s="94">
        <v>1</v>
      </c>
      <c r="I75" s="94">
        <v>0.98727818459468253</v>
      </c>
      <c r="J75" s="94">
        <v>0.9912040526071908</v>
      </c>
      <c r="K75" s="94">
        <v>0.99460209676970701</v>
      </c>
      <c r="L75" s="94">
        <v>0.99666070350818037</v>
      </c>
      <c r="M75" s="95">
        <v>1</v>
      </c>
    </row>
    <row r="76" spans="1:13" x14ac:dyDescent="0.3">
      <c r="A76" s="17">
        <v>14</v>
      </c>
      <c r="B76" s="93">
        <v>1</v>
      </c>
      <c r="C76" s="94">
        <v>0.97942257766786966</v>
      </c>
      <c r="D76" s="94">
        <v>1</v>
      </c>
      <c r="E76" s="94">
        <v>1</v>
      </c>
      <c r="F76" s="94">
        <v>1</v>
      </c>
      <c r="G76" s="94">
        <v>1</v>
      </c>
      <c r="H76" s="94">
        <v>1</v>
      </c>
      <c r="I76" s="94">
        <v>0.98727818459468253</v>
      </c>
      <c r="J76" s="94">
        <v>0.9912040526071908</v>
      </c>
      <c r="K76" s="94">
        <v>0.99460209676970701</v>
      </c>
      <c r="L76" s="94">
        <v>0.99666070350818037</v>
      </c>
      <c r="M76" s="95">
        <v>1</v>
      </c>
    </row>
    <row r="77" spans="1:13" x14ac:dyDescent="0.3">
      <c r="A77" s="17">
        <v>13</v>
      </c>
      <c r="B77" s="93">
        <v>1</v>
      </c>
      <c r="C77" s="94">
        <v>0.97942257766786966</v>
      </c>
      <c r="D77" s="94">
        <v>1</v>
      </c>
      <c r="E77" s="94">
        <v>1</v>
      </c>
      <c r="F77" s="94">
        <v>1</v>
      </c>
      <c r="G77" s="94">
        <v>1</v>
      </c>
      <c r="H77" s="94">
        <v>1</v>
      </c>
      <c r="I77" s="94">
        <v>0.98727818459468253</v>
      </c>
      <c r="J77" s="94">
        <v>0.9912040526071908</v>
      </c>
      <c r="K77" s="94">
        <v>0.99460209676970701</v>
      </c>
      <c r="L77" s="94">
        <v>0.99666070350818037</v>
      </c>
      <c r="M77" s="95">
        <v>1</v>
      </c>
    </row>
    <row r="78" spans="1:13" x14ac:dyDescent="0.3">
      <c r="A78" s="17">
        <v>12</v>
      </c>
      <c r="B78" s="93">
        <v>1</v>
      </c>
      <c r="C78" s="94">
        <v>0.97942257766786966</v>
      </c>
      <c r="D78" s="94">
        <v>1</v>
      </c>
      <c r="E78" s="94">
        <v>1</v>
      </c>
      <c r="F78" s="94">
        <v>1</v>
      </c>
      <c r="G78" s="94">
        <v>1</v>
      </c>
      <c r="H78" s="94">
        <v>1</v>
      </c>
      <c r="I78" s="94">
        <v>0.98727818459468253</v>
      </c>
      <c r="J78" s="94">
        <v>0.9912040526071908</v>
      </c>
      <c r="K78" s="94">
        <v>0.99460209676970701</v>
      </c>
      <c r="L78" s="94">
        <v>0.99666070350818037</v>
      </c>
      <c r="M78" s="95">
        <v>1</v>
      </c>
    </row>
    <row r="79" spans="1:13" x14ac:dyDescent="0.3">
      <c r="A79" s="17">
        <v>11</v>
      </c>
      <c r="B79" s="93">
        <v>1</v>
      </c>
      <c r="C79" s="94">
        <v>0.97610205032644637</v>
      </c>
      <c r="D79" s="94">
        <v>1</v>
      </c>
      <c r="E79" s="94">
        <v>1</v>
      </c>
      <c r="F79" s="94">
        <v>1</v>
      </c>
      <c r="G79" s="94">
        <v>1</v>
      </c>
      <c r="H79" s="94">
        <v>1</v>
      </c>
      <c r="I79" s="94">
        <v>0.98727818459468253</v>
      </c>
      <c r="J79" s="94">
        <v>0.98478609216949509</v>
      </c>
      <c r="K79" s="94">
        <v>0.98892826328292771</v>
      </c>
      <c r="L79" s="94">
        <v>0.99666070350818037</v>
      </c>
      <c r="M79" s="95">
        <v>1</v>
      </c>
    </row>
    <row r="80" spans="1:13" x14ac:dyDescent="0.3">
      <c r="A80" s="17">
        <v>10</v>
      </c>
      <c r="B80" s="93">
        <v>1</v>
      </c>
      <c r="C80" s="94">
        <v>0.96560449132472637</v>
      </c>
      <c r="D80" s="94">
        <v>1</v>
      </c>
      <c r="E80" s="94">
        <v>1</v>
      </c>
      <c r="F80" s="94">
        <v>1</v>
      </c>
      <c r="G80" s="94">
        <v>1</v>
      </c>
      <c r="H80" s="94">
        <v>1</v>
      </c>
      <c r="I80" s="94">
        <v>0.98489522753830538</v>
      </c>
      <c r="J80" s="94">
        <v>0.97097706938629524</v>
      </c>
      <c r="K80" s="94">
        <v>0.974223792153041</v>
      </c>
      <c r="L80" s="94">
        <v>0.99168069459178665</v>
      </c>
      <c r="M80" s="95">
        <v>1</v>
      </c>
    </row>
    <row r="81" spans="1:13" x14ac:dyDescent="0.3">
      <c r="A81" s="17">
        <v>9</v>
      </c>
      <c r="B81" s="93">
        <v>1</v>
      </c>
      <c r="C81" s="94">
        <v>0.94792990066270966</v>
      </c>
      <c r="D81" s="94">
        <v>1</v>
      </c>
      <c r="E81" s="94">
        <v>1</v>
      </c>
      <c r="F81" s="94">
        <v>1</v>
      </c>
      <c r="G81" s="94">
        <v>1</v>
      </c>
      <c r="H81" s="94">
        <v>1</v>
      </c>
      <c r="I81" s="94">
        <v>0.97579365264742768</v>
      </c>
      <c r="J81" s="94">
        <v>0.94977698425759149</v>
      </c>
      <c r="K81" s="94">
        <v>0.95048868338004744</v>
      </c>
      <c r="L81" s="94">
        <v>0.97866199267487697</v>
      </c>
      <c r="M81" s="95">
        <v>0.9953596573354363</v>
      </c>
    </row>
    <row r="82" spans="1:13" x14ac:dyDescent="0.3">
      <c r="A82" s="17">
        <v>8</v>
      </c>
      <c r="B82" s="93">
        <v>1</v>
      </c>
      <c r="C82" s="94">
        <v>0.92307827834039624</v>
      </c>
      <c r="D82" s="94">
        <v>0.98901629702822891</v>
      </c>
      <c r="E82" s="94">
        <v>1</v>
      </c>
      <c r="F82" s="94">
        <v>1</v>
      </c>
      <c r="G82" s="94">
        <v>1</v>
      </c>
      <c r="H82" s="94">
        <v>0.98882756921954429</v>
      </c>
      <c r="I82" s="94">
        <v>0.95997345992204952</v>
      </c>
      <c r="J82" s="94">
        <v>0.92118583678338373</v>
      </c>
      <c r="K82" s="94">
        <v>0.91772293696394658</v>
      </c>
      <c r="L82" s="94">
        <v>0.95760459775745121</v>
      </c>
      <c r="M82" s="95">
        <v>0.98167109937463293</v>
      </c>
    </row>
    <row r="83" spans="1:13" x14ac:dyDescent="0.3">
      <c r="A83" s="17">
        <v>7</v>
      </c>
      <c r="B83" s="93">
        <v>0.97816590338532228</v>
      </c>
      <c r="C83" s="94">
        <v>0.89104962435778612</v>
      </c>
      <c r="D83" s="94">
        <v>0.95431525267787431</v>
      </c>
      <c r="E83" s="94">
        <v>1</v>
      </c>
      <c r="F83" s="94">
        <v>0.99573175325399166</v>
      </c>
      <c r="G83" s="94">
        <v>0.99342570841696287</v>
      </c>
      <c r="H83" s="94">
        <v>0.96796400943799954</v>
      </c>
      <c r="I83" s="94">
        <v>0.93743464936217102</v>
      </c>
      <c r="J83" s="94">
        <v>0.88520362696367205</v>
      </c>
      <c r="K83" s="94">
        <v>0.87592655290473864</v>
      </c>
      <c r="L83" s="94">
        <v>0.92850850983950939</v>
      </c>
      <c r="M83" s="95">
        <v>0.95979942321185885</v>
      </c>
    </row>
    <row r="84" spans="1:13" x14ac:dyDescent="0.3">
      <c r="A84" s="17">
        <v>6</v>
      </c>
      <c r="B84" s="93">
        <v>0.94434956518763591</v>
      </c>
      <c r="C84" s="94">
        <v>0.85184393871487929</v>
      </c>
      <c r="D84" s="94">
        <v>0.90531001684823786</v>
      </c>
      <c r="E84" s="94">
        <v>0.97276009946675435</v>
      </c>
      <c r="F84" s="94">
        <v>0.95901911010442986</v>
      </c>
      <c r="G84" s="94">
        <v>0.95975355322706923</v>
      </c>
      <c r="H84" s="94">
        <v>0.9390918375862517</v>
      </c>
      <c r="I84" s="94">
        <v>0.90817722096779185</v>
      </c>
      <c r="J84" s="94">
        <v>0.84183035479845636</v>
      </c>
      <c r="K84" s="94">
        <v>0.82509953120242352</v>
      </c>
      <c r="L84" s="94">
        <v>0.89137372892105171</v>
      </c>
      <c r="M84" s="95">
        <v>0.92974462884711395</v>
      </c>
    </row>
    <row r="85" spans="1:13" x14ac:dyDescent="0.3">
      <c r="A85" s="17">
        <v>5</v>
      </c>
      <c r="B85" s="93">
        <v>0.90000367065076592</v>
      </c>
      <c r="C85" s="94">
        <v>0.80546122141167564</v>
      </c>
      <c r="D85" s="94">
        <v>0.84200058953931978</v>
      </c>
      <c r="E85" s="94">
        <v>0.9336567080632614</v>
      </c>
      <c r="F85" s="94">
        <v>0.90912251220522466</v>
      </c>
      <c r="G85" s="94">
        <v>0.91423864515186426</v>
      </c>
      <c r="H85" s="94">
        <v>0.90221105366430077</v>
      </c>
      <c r="I85" s="94">
        <v>0.87220117473891245</v>
      </c>
      <c r="J85" s="94">
        <v>0.79106602028773687</v>
      </c>
      <c r="K85" s="94">
        <v>0.76524187185700132</v>
      </c>
      <c r="L85" s="94">
        <v>0.84620025500207818</v>
      </c>
      <c r="M85" s="95">
        <v>0.89150671628039824</v>
      </c>
    </row>
    <row r="86" spans="1:13" x14ac:dyDescent="0.3">
      <c r="A86" s="17">
        <v>4</v>
      </c>
      <c r="B86" s="93">
        <v>0.8451282197747122</v>
      </c>
      <c r="C86" s="94">
        <v>0.75190147244817529</v>
      </c>
      <c r="D86" s="94">
        <v>0.76438697075111994</v>
      </c>
      <c r="E86" s="94">
        <v>0.8839018971561492</v>
      </c>
      <c r="F86" s="94">
        <v>0.84604195955637596</v>
      </c>
      <c r="G86" s="94">
        <v>0.85688098419134806</v>
      </c>
      <c r="H86" s="94">
        <v>0.85732165767214652</v>
      </c>
      <c r="I86" s="94">
        <v>0.82950651067553249</v>
      </c>
      <c r="J86" s="94">
        <v>0.73291062343151325</v>
      </c>
      <c r="K86" s="94">
        <v>0.69635357486847194</v>
      </c>
      <c r="L86" s="94">
        <v>0.79298808808258858</v>
      </c>
      <c r="M86" s="95">
        <v>0.84508568551171159</v>
      </c>
    </row>
    <row r="87" spans="1:13" x14ac:dyDescent="0.3">
      <c r="A87" s="17">
        <v>3</v>
      </c>
      <c r="B87" s="93">
        <v>0.77972321255947474</v>
      </c>
      <c r="C87" s="94">
        <v>0.69116469182437823</v>
      </c>
      <c r="D87" s="94">
        <v>0.67246916048363836</v>
      </c>
      <c r="E87" s="94">
        <v>0.82349566674541785</v>
      </c>
      <c r="F87" s="94">
        <v>0.76977745215788373</v>
      </c>
      <c r="G87" s="94">
        <v>0.78768057034552053</v>
      </c>
      <c r="H87" s="94">
        <v>0.80442364960978896</v>
      </c>
      <c r="I87" s="94">
        <v>0.78009322877765208</v>
      </c>
      <c r="J87" s="94">
        <v>0.66736416422978573</v>
      </c>
      <c r="K87" s="94">
        <v>0.61843464023683548</v>
      </c>
      <c r="L87" s="94">
        <v>0.73173722816258302</v>
      </c>
      <c r="M87" s="95">
        <v>0.79048153654105424</v>
      </c>
    </row>
    <row r="88" spans="1:13" x14ac:dyDescent="0.3">
      <c r="A88" s="17">
        <v>2</v>
      </c>
      <c r="B88" s="81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3"/>
    </row>
    <row r="89" spans="1:13" x14ac:dyDescent="0.3">
      <c r="A89" s="17">
        <v>1</v>
      </c>
      <c r="B89" s="84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6"/>
    </row>
    <row r="90" spans="1:13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3">
      <c r="A91" s="16" t="s">
        <v>42</v>
      </c>
      <c r="B91" s="18">
        <v>4</v>
      </c>
      <c r="C91" s="18">
        <v>5</v>
      </c>
      <c r="D91" s="18">
        <v>6</v>
      </c>
      <c r="E91" s="18">
        <v>7</v>
      </c>
      <c r="F91" s="18">
        <v>8</v>
      </c>
      <c r="G91" s="18">
        <v>9</v>
      </c>
      <c r="H91" s="18">
        <v>10</v>
      </c>
      <c r="I91" s="18">
        <v>11</v>
      </c>
      <c r="J91" s="18">
        <v>12</v>
      </c>
      <c r="K91" s="18">
        <v>1</v>
      </c>
      <c r="L91" s="18">
        <v>2</v>
      </c>
      <c r="M91" s="18">
        <v>3</v>
      </c>
    </row>
    <row r="92" spans="1:13" x14ac:dyDescent="0.3">
      <c r="A92" s="17">
        <v>20</v>
      </c>
      <c r="B92" s="90">
        <v>1</v>
      </c>
      <c r="C92" s="91">
        <v>1</v>
      </c>
      <c r="D92" s="91">
        <v>1</v>
      </c>
      <c r="E92" s="91">
        <v>1</v>
      </c>
      <c r="F92" s="91">
        <v>1</v>
      </c>
      <c r="G92" s="91">
        <v>1</v>
      </c>
      <c r="H92" s="91">
        <v>1</v>
      </c>
      <c r="I92" s="91">
        <v>0.98607857350939343</v>
      </c>
      <c r="J92" s="91">
        <v>0.99698456064621621</v>
      </c>
      <c r="K92" s="91">
        <v>0.98520864210472237</v>
      </c>
      <c r="L92" s="91">
        <v>0.9995734560350078</v>
      </c>
      <c r="M92" s="92">
        <v>0.99725775458970845</v>
      </c>
    </row>
    <row r="93" spans="1:13" x14ac:dyDescent="0.3">
      <c r="A93" s="17">
        <v>19</v>
      </c>
      <c r="B93" s="93">
        <v>1</v>
      </c>
      <c r="C93" s="94">
        <v>1</v>
      </c>
      <c r="D93" s="94">
        <v>1</v>
      </c>
      <c r="E93" s="94">
        <v>1</v>
      </c>
      <c r="F93" s="94">
        <v>1</v>
      </c>
      <c r="G93" s="94">
        <v>1</v>
      </c>
      <c r="H93" s="94">
        <v>1</v>
      </c>
      <c r="I93" s="94">
        <v>0.98607857350939343</v>
      </c>
      <c r="J93" s="94">
        <v>0.99698456064621621</v>
      </c>
      <c r="K93" s="94">
        <v>0.98520864210472237</v>
      </c>
      <c r="L93" s="94">
        <v>0.9995734560350078</v>
      </c>
      <c r="M93" s="95">
        <v>0.99725775458970845</v>
      </c>
    </row>
    <row r="94" spans="1:13" x14ac:dyDescent="0.3">
      <c r="A94" s="17">
        <v>18</v>
      </c>
      <c r="B94" s="93">
        <v>1</v>
      </c>
      <c r="C94" s="94">
        <v>1</v>
      </c>
      <c r="D94" s="94">
        <v>1</v>
      </c>
      <c r="E94" s="94">
        <v>1</v>
      </c>
      <c r="F94" s="94">
        <v>1</v>
      </c>
      <c r="G94" s="94">
        <v>1</v>
      </c>
      <c r="H94" s="94">
        <v>1</v>
      </c>
      <c r="I94" s="94">
        <v>0.98607857350939343</v>
      </c>
      <c r="J94" s="94">
        <v>0.99698456064621621</v>
      </c>
      <c r="K94" s="94">
        <v>0.98520864210472237</v>
      </c>
      <c r="L94" s="94">
        <v>0.9995734560350078</v>
      </c>
      <c r="M94" s="95">
        <v>0.99725775458970845</v>
      </c>
    </row>
    <row r="95" spans="1:13" x14ac:dyDescent="0.3">
      <c r="A95" s="17">
        <v>17</v>
      </c>
      <c r="B95" s="93">
        <v>1</v>
      </c>
      <c r="C95" s="94">
        <v>1</v>
      </c>
      <c r="D95" s="94">
        <v>1</v>
      </c>
      <c r="E95" s="94">
        <v>1</v>
      </c>
      <c r="F95" s="94">
        <v>1</v>
      </c>
      <c r="G95" s="94">
        <v>1</v>
      </c>
      <c r="H95" s="94">
        <v>1</v>
      </c>
      <c r="I95" s="94">
        <v>0.98607857350939343</v>
      </c>
      <c r="J95" s="94">
        <v>0.99698456064621621</v>
      </c>
      <c r="K95" s="94">
        <v>0.98520864210472237</v>
      </c>
      <c r="L95" s="94">
        <v>0.9995734560350078</v>
      </c>
      <c r="M95" s="95">
        <v>0.99725775458970845</v>
      </c>
    </row>
    <row r="96" spans="1:13" x14ac:dyDescent="0.3">
      <c r="A96" s="17">
        <v>16</v>
      </c>
      <c r="B96" s="93">
        <v>1</v>
      </c>
      <c r="C96" s="94">
        <v>1</v>
      </c>
      <c r="D96" s="94">
        <v>1</v>
      </c>
      <c r="E96" s="94">
        <v>1</v>
      </c>
      <c r="F96" s="94">
        <v>1</v>
      </c>
      <c r="G96" s="94">
        <v>1</v>
      </c>
      <c r="H96" s="94">
        <v>1</v>
      </c>
      <c r="I96" s="94">
        <v>0.98607857350939343</v>
      </c>
      <c r="J96" s="94">
        <v>0.99698456064621621</v>
      </c>
      <c r="K96" s="94">
        <v>0.98520864210472237</v>
      </c>
      <c r="L96" s="94">
        <v>0.9995734560350078</v>
      </c>
      <c r="M96" s="95">
        <v>0.99725775458970845</v>
      </c>
    </row>
    <row r="97" spans="1:13" x14ac:dyDescent="0.3">
      <c r="A97" s="17">
        <v>15</v>
      </c>
      <c r="B97" s="93">
        <v>1</v>
      </c>
      <c r="C97" s="94">
        <v>1</v>
      </c>
      <c r="D97" s="94">
        <v>1</v>
      </c>
      <c r="E97" s="94">
        <v>1</v>
      </c>
      <c r="F97" s="94">
        <v>1</v>
      </c>
      <c r="G97" s="94">
        <v>1</v>
      </c>
      <c r="H97" s="94">
        <v>1</v>
      </c>
      <c r="I97" s="94">
        <v>0.98607857350939343</v>
      </c>
      <c r="J97" s="94">
        <v>0.99698456064621621</v>
      </c>
      <c r="K97" s="94">
        <v>0.98520864210472237</v>
      </c>
      <c r="L97" s="94">
        <v>0.9995734560350078</v>
      </c>
      <c r="M97" s="95">
        <v>0.99725775458970845</v>
      </c>
    </row>
    <row r="98" spans="1:13" x14ac:dyDescent="0.3">
      <c r="A98" s="17">
        <v>14</v>
      </c>
      <c r="B98" s="93">
        <v>1</v>
      </c>
      <c r="C98" s="94">
        <v>1</v>
      </c>
      <c r="D98" s="94">
        <v>1</v>
      </c>
      <c r="E98" s="94">
        <v>1</v>
      </c>
      <c r="F98" s="94">
        <v>1</v>
      </c>
      <c r="G98" s="94">
        <v>1</v>
      </c>
      <c r="H98" s="94">
        <v>1</v>
      </c>
      <c r="I98" s="94">
        <v>0.98607857350939343</v>
      </c>
      <c r="J98" s="94">
        <v>0.99698456064621621</v>
      </c>
      <c r="K98" s="94">
        <v>0.98520864210472237</v>
      </c>
      <c r="L98" s="94">
        <v>0.9995734560350078</v>
      </c>
      <c r="M98" s="95">
        <v>0.99725775458970845</v>
      </c>
    </row>
    <row r="99" spans="1:13" x14ac:dyDescent="0.3">
      <c r="A99" s="17">
        <v>13</v>
      </c>
      <c r="B99" s="93">
        <v>1</v>
      </c>
      <c r="C99" s="94">
        <v>0.99364403274943647</v>
      </c>
      <c r="D99" s="94">
        <v>1</v>
      </c>
      <c r="E99" s="94">
        <v>1</v>
      </c>
      <c r="F99" s="94">
        <v>1</v>
      </c>
      <c r="G99" s="94">
        <v>1</v>
      </c>
      <c r="H99" s="94">
        <v>1</v>
      </c>
      <c r="I99" s="94">
        <v>0.98607857350939343</v>
      </c>
      <c r="J99" s="94">
        <v>0.99698456064621621</v>
      </c>
      <c r="K99" s="94">
        <v>0.98520864210472237</v>
      </c>
      <c r="L99" s="94">
        <v>0.9995734560350078</v>
      </c>
      <c r="M99" s="95">
        <v>0.99725775458970845</v>
      </c>
    </row>
    <row r="100" spans="1:13" x14ac:dyDescent="0.3">
      <c r="A100" s="17">
        <v>12</v>
      </c>
      <c r="B100" s="93">
        <v>1</v>
      </c>
      <c r="C100" s="94">
        <v>0.98436630853945828</v>
      </c>
      <c r="D100" s="94">
        <v>1</v>
      </c>
      <c r="E100" s="94">
        <v>1</v>
      </c>
      <c r="F100" s="94">
        <v>1</v>
      </c>
      <c r="G100" s="94">
        <v>1</v>
      </c>
      <c r="H100" s="94">
        <v>1</v>
      </c>
      <c r="I100" s="94">
        <v>0.98607857350939343</v>
      </c>
      <c r="J100" s="94">
        <v>0.99552308500656417</v>
      </c>
      <c r="K100" s="94">
        <v>0.98520864210472237</v>
      </c>
      <c r="L100" s="94">
        <v>0.99927195318881423</v>
      </c>
      <c r="M100" s="95">
        <v>0.99725775458970845</v>
      </c>
    </row>
    <row r="101" spans="1:13" x14ac:dyDescent="0.3">
      <c r="A101" s="17">
        <v>11</v>
      </c>
      <c r="B101" s="93">
        <v>1</v>
      </c>
      <c r="C101" s="94">
        <v>0.9737309082000416</v>
      </c>
      <c r="D101" s="94">
        <v>1</v>
      </c>
      <c r="E101" s="94">
        <v>1</v>
      </c>
      <c r="F101" s="94">
        <v>1</v>
      </c>
      <c r="G101" s="94">
        <v>1</v>
      </c>
      <c r="H101" s="94">
        <v>1</v>
      </c>
      <c r="I101" s="94">
        <v>0.98607857350939343</v>
      </c>
      <c r="J101" s="94">
        <v>0.98986139037067866</v>
      </c>
      <c r="K101" s="94">
        <v>0.98504204277999685</v>
      </c>
      <c r="L101" s="94">
        <v>0.99426969705288348</v>
      </c>
      <c r="M101" s="95">
        <v>0.99725775458970845</v>
      </c>
    </row>
    <row r="102" spans="1:13" x14ac:dyDescent="0.3">
      <c r="A102" s="17">
        <v>10</v>
      </c>
      <c r="B102" s="93">
        <v>1</v>
      </c>
      <c r="C102" s="94">
        <v>0.96173783173118621</v>
      </c>
      <c r="D102" s="94">
        <v>1</v>
      </c>
      <c r="E102" s="94">
        <v>1</v>
      </c>
      <c r="F102" s="94">
        <v>1</v>
      </c>
      <c r="G102" s="94">
        <v>1</v>
      </c>
      <c r="H102" s="94">
        <v>1</v>
      </c>
      <c r="I102" s="94">
        <v>0.98173471748457652</v>
      </c>
      <c r="J102" s="94">
        <v>0.97999947673855958</v>
      </c>
      <c r="K102" s="94">
        <v>0.98031383656809479</v>
      </c>
      <c r="L102" s="94">
        <v>0.98456668762721566</v>
      </c>
      <c r="M102" s="95">
        <v>0.99725775458970845</v>
      </c>
    </row>
    <row r="103" spans="1:13" x14ac:dyDescent="0.3">
      <c r="A103" s="17">
        <v>9</v>
      </c>
      <c r="B103" s="93">
        <v>1</v>
      </c>
      <c r="C103" s="94">
        <v>0.94838707913289233</v>
      </c>
      <c r="D103" s="94">
        <v>0.9984789771379422</v>
      </c>
      <c r="E103" s="94">
        <v>1</v>
      </c>
      <c r="F103" s="94">
        <v>1</v>
      </c>
      <c r="G103" s="94">
        <v>1</v>
      </c>
      <c r="H103" s="94">
        <v>0.99781464542715725</v>
      </c>
      <c r="I103" s="94">
        <v>0.97213499811969117</v>
      </c>
      <c r="J103" s="94">
        <v>0.96593734411020726</v>
      </c>
      <c r="K103" s="94">
        <v>0.97102402346901606</v>
      </c>
      <c r="L103" s="94">
        <v>0.97016292491181078</v>
      </c>
      <c r="M103" s="95">
        <v>0.99068600741316648</v>
      </c>
    </row>
    <row r="104" spans="1:13" x14ac:dyDescent="0.3">
      <c r="A104" s="17">
        <v>8</v>
      </c>
      <c r="B104" s="93">
        <v>0.9989518847871246</v>
      </c>
      <c r="C104" s="94">
        <v>0.93367865040515974</v>
      </c>
      <c r="D104" s="94">
        <v>0.98067545782703058</v>
      </c>
      <c r="E104" s="94">
        <v>1</v>
      </c>
      <c r="F104" s="94">
        <v>0.99875165852161851</v>
      </c>
      <c r="G104" s="94">
        <v>1</v>
      </c>
      <c r="H104" s="94">
        <v>0.98581449080604855</v>
      </c>
      <c r="I104" s="94">
        <v>0.95727941541473771</v>
      </c>
      <c r="J104" s="94">
        <v>0.94767499248562148</v>
      </c>
      <c r="K104" s="94">
        <v>0.95717260348276056</v>
      </c>
      <c r="L104" s="94">
        <v>0.95105840890666882</v>
      </c>
      <c r="M104" s="95">
        <v>0.97743164460974052</v>
      </c>
    </row>
    <row r="105" spans="1:13" x14ac:dyDescent="0.3">
      <c r="A105" s="17">
        <v>7</v>
      </c>
      <c r="B105" s="93">
        <v>0.97674265454096276</v>
      </c>
      <c r="C105" s="94">
        <v>0.91761254554798866</v>
      </c>
      <c r="D105" s="94">
        <v>0.95148883331866663</v>
      </c>
      <c r="E105" s="94">
        <v>1</v>
      </c>
      <c r="F105" s="94">
        <v>0.98897197453430152</v>
      </c>
      <c r="G105" s="94">
        <v>0.99273200474037449</v>
      </c>
      <c r="H105" s="94">
        <v>0.96735829030401221</v>
      </c>
      <c r="I105" s="94">
        <v>0.93716796936971591</v>
      </c>
      <c r="J105" s="94">
        <v>0.92521242186480224</v>
      </c>
      <c r="K105" s="94">
        <v>0.93875957660932852</v>
      </c>
      <c r="L105" s="94">
        <v>0.92725313961178968</v>
      </c>
      <c r="M105" s="95">
        <v>0.95749466617943035</v>
      </c>
    </row>
    <row r="106" spans="1:13" x14ac:dyDescent="0.3">
      <c r="A106" s="17">
        <v>6</v>
      </c>
      <c r="B106" s="93">
        <v>0.94486890196476225</v>
      </c>
      <c r="C106" s="94">
        <v>0.90018876456137897</v>
      </c>
      <c r="D106" s="94">
        <v>0.91091910361285044</v>
      </c>
      <c r="E106" s="94">
        <v>0.97223258214977748</v>
      </c>
      <c r="F106" s="94">
        <v>0.97489985261696943</v>
      </c>
      <c r="G106" s="94">
        <v>0.96117691386490134</v>
      </c>
      <c r="H106" s="94">
        <v>0.94244604392104803</v>
      </c>
      <c r="I106" s="94">
        <v>0.91180065998462589</v>
      </c>
      <c r="J106" s="94">
        <v>0.89854963224774953</v>
      </c>
      <c r="K106" s="94">
        <v>0.91578494284871981</v>
      </c>
      <c r="L106" s="94">
        <v>0.89874711702717358</v>
      </c>
      <c r="M106" s="95">
        <v>0.9308750721222363</v>
      </c>
    </row>
    <row r="107" spans="1:13" x14ac:dyDescent="0.3">
      <c r="A107" s="17">
        <v>5</v>
      </c>
      <c r="B107" s="93">
        <v>0.90333062705852341</v>
      </c>
      <c r="C107" s="94">
        <v>0.88140730744533069</v>
      </c>
      <c r="D107" s="94">
        <v>0.85896626870958193</v>
      </c>
      <c r="E107" s="94">
        <v>0.93187159684995191</v>
      </c>
      <c r="F107" s="94">
        <v>0.95653529276962201</v>
      </c>
      <c r="G107" s="94">
        <v>0.91857567744081692</v>
      </c>
      <c r="H107" s="94">
        <v>0.91107775165715621</v>
      </c>
      <c r="I107" s="94">
        <v>0.88117748725946754</v>
      </c>
      <c r="J107" s="94">
        <v>0.86768662363446336</v>
      </c>
      <c r="K107" s="94">
        <v>0.88824870220093444</v>
      </c>
      <c r="L107" s="94">
        <v>0.86554034115282019</v>
      </c>
      <c r="M107" s="95">
        <v>0.89757286243815804</v>
      </c>
    </row>
    <row r="108" spans="1:13" x14ac:dyDescent="0.3">
      <c r="A108" s="17">
        <v>4</v>
      </c>
      <c r="B108" s="93">
        <v>0.85212782982224611</v>
      </c>
      <c r="C108" s="94">
        <v>0.86126817419984381</v>
      </c>
      <c r="D108" s="94">
        <v>0.79563032860886107</v>
      </c>
      <c r="E108" s="94">
        <v>0.88046835836751902</v>
      </c>
      <c r="F108" s="94">
        <v>0.93387829499225938</v>
      </c>
      <c r="G108" s="94">
        <v>0.864928295468121</v>
      </c>
      <c r="H108" s="94">
        <v>0.87325341351233665</v>
      </c>
      <c r="I108" s="94">
        <v>0.84529845119424107</v>
      </c>
      <c r="J108" s="94">
        <v>0.83262339602494384</v>
      </c>
      <c r="K108" s="94">
        <v>0.85615085466597241</v>
      </c>
      <c r="L108" s="94">
        <v>0.82763281198872996</v>
      </c>
      <c r="M108" s="95">
        <v>0.85758803712719567</v>
      </c>
    </row>
    <row r="109" spans="1:13" x14ac:dyDescent="0.3">
      <c r="A109" s="17">
        <v>3</v>
      </c>
      <c r="B109" s="93">
        <v>0.79126051025593025</v>
      </c>
      <c r="C109" s="94">
        <v>0.83977136482491821</v>
      </c>
      <c r="D109" s="94">
        <v>0.72091128331068788</v>
      </c>
      <c r="E109" s="94">
        <v>0.81802286670247892</v>
      </c>
      <c r="F109" s="94">
        <v>0.90692885928488143</v>
      </c>
      <c r="G109" s="94">
        <v>0.80023476794681381</v>
      </c>
      <c r="H109" s="94">
        <v>0.82897302948658935</v>
      </c>
      <c r="I109" s="94">
        <v>0.80416355178894627</v>
      </c>
      <c r="J109" s="94">
        <v>0.79335994941919097</v>
      </c>
      <c r="K109" s="94">
        <v>0.81949140024383382</v>
      </c>
      <c r="L109" s="94">
        <v>0.78502452953490243</v>
      </c>
      <c r="M109" s="95">
        <v>0.8109205961893492</v>
      </c>
    </row>
    <row r="110" spans="1:13" x14ac:dyDescent="0.3">
      <c r="A110" s="17">
        <v>2</v>
      </c>
      <c r="B110" s="81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3"/>
    </row>
    <row r="111" spans="1:13" x14ac:dyDescent="0.3">
      <c r="A111" s="17">
        <v>1</v>
      </c>
      <c r="B111" s="84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6"/>
    </row>
    <row r="112" spans="1:13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3">
      <c r="A113" s="16" t="s">
        <v>43</v>
      </c>
      <c r="B113" s="18">
        <v>4</v>
      </c>
      <c r="C113" s="18">
        <v>5</v>
      </c>
      <c r="D113" s="18">
        <v>6</v>
      </c>
      <c r="E113" s="18">
        <v>7</v>
      </c>
      <c r="F113" s="18">
        <v>8</v>
      </c>
      <c r="G113" s="18">
        <v>9</v>
      </c>
      <c r="H113" s="18">
        <v>10</v>
      </c>
      <c r="I113" s="18">
        <v>11</v>
      </c>
      <c r="J113" s="18">
        <v>12</v>
      </c>
      <c r="K113" s="18">
        <v>1</v>
      </c>
      <c r="L113" s="18">
        <v>2</v>
      </c>
      <c r="M113" s="18">
        <v>3</v>
      </c>
    </row>
    <row r="114" spans="1:13" x14ac:dyDescent="0.3">
      <c r="A114" s="17">
        <v>20</v>
      </c>
      <c r="B114" s="90">
        <v>1</v>
      </c>
      <c r="C114" s="91">
        <v>0.97881785053942494</v>
      </c>
      <c r="D114" s="91">
        <v>1</v>
      </c>
      <c r="E114" s="91">
        <v>1</v>
      </c>
      <c r="F114" s="91">
        <v>1</v>
      </c>
      <c r="G114" s="91">
        <v>1</v>
      </c>
      <c r="H114" s="91">
        <v>1</v>
      </c>
      <c r="I114" s="91">
        <v>0.98883563851060263</v>
      </c>
      <c r="J114" s="91">
        <v>0.99535390296231996</v>
      </c>
      <c r="K114" s="91">
        <v>0.9995304557016319</v>
      </c>
      <c r="L114" s="91">
        <v>0.99789128062346921</v>
      </c>
      <c r="M114" s="92">
        <v>1</v>
      </c>
    </row>
    <row r="115" spans="1:13" x14ac:dyDescent="0.3">
      <c r="A115" s="17">
        <v>19</v>
      </c>
      <c r="B115" s="93">
        <v>1</v>
      </c>
      <c r="C115" s="94">
        <v>0.97881785053942494</v>
      </c>
      <c r="D115" s="94">
        <v>1</v>
      </c>
      <c r="E115" s="94">
        <v>1</v>
      </c>
      <c r="F115" s="94">
        <v>1</v>
      </c>
      <c r="G115" s="94">
        <v>1</v>
      </c>
      <c r="H115" s="94">
        <v>1</v>
      </c>
      <c r="I115" s="94">
        <v>0.98883563851060263</v>
      </c>
      <c r="J115" s="94">
        <v>0.99535390296231996</v>
      </c>
      <c r="K115" s="94">
        <v>0.9995304557016319</v>
      </c>
      <c r="L115" s="94">
        <v>0.99789128062346921</v>
      </c>
      <c r="M115" s="95">
        <v>1</v>
      </c>
    </row>
    <row r="116" spans="1:13" x14ac:dyDescent="0.3">
      <c r="A116" s="17">
        <v>18</v>
      </c>
      <c r="B116" s="93">
        <v>1</v>
      </c>
      <c r="C116" s="94">
        <v>0.97881785053942494</v>
      </c>
      <c r="D116" s="94">
        <v>1</v>
      </c>
      <c r="E116" s="94">
        <v>1</v>
      </c>
      <c r="F116" s="94">
        <v>1</v>
      </c>
      <c r="G116" s="94">
        <v>1</v>
      </c>
      <c r="H116" s="94">
        <v>1</v>
      </c>
      <c r="I116" s="94">
        <v>0.98883563851060263</v>
      </c>
      <c r="J116" s="94">
        <v>0.99535390296231996</v>
      </c>
      <c r="K116" s="94">
        <v>0.9995304557016319</v>
      </c>
      <c r="L116" s="94">
        <v>0.99789128062346921</v>
      </c>
      <c r="M116" s="95">
        <v>1</v>
      </c>
    </row>
    <row r="117" spans="1:13" x14ac:dyDescent="0.3">
      <c r="A117" s="17">
        <v>17</v>
      </c>
      <c r="B117" s="93">
        <v>1</v>
      </c>
      <c r="C117" s="94">
        <v>0.97881785053942494</v>
      </c>
      <c r="D117" s="94">
        <v>1</v>
      </c>
      <c r="E117" s="94">
        <v>1</v>
      </c>
      <c r="F117" s="94">
        <v>1</v>
      </c>
      <c r="G117" s="94">
        <v>1</v>
      </c>
      <c r="H117" s="94">
        <v>1</v>
      </c>
      <c r="I117" s="94">
        <v>0.98883563851060263</v>
      </c>
      <c r="J117" s="94">
        <v>0.99535390296231996</v>
      </c>
      <c r="K117" s="94">
        <v>0.9995304557016319</v>
      </c>
      <c r="L117" s="94">
        <v>0.99789128062346921</v>
      </c>
      <c r="M117" s="95">
        <v>1</v>
      </c>
    </row>
    <row r="118" spans="1:13" x14ac:dyDescent="0.3">
      <c r="A118" s="17">
        <v>16</v>
      </c>
      <c r="B118" s="93">
        <v>1</v>
      </c>
      <c r="C118" s="94">
        <v>0.97881785053942494</v>
      </c>
      <c r="D118" s="94">
        <v>1</v>
      </c>
      <c r="E118" s="94">
        <v>1</v>
      </c>
      <c r="F118" s="94">
        <v>1</v>
      </c>
      <c r="G118" s="94">
        <v>1</v>
      </c>
      <c r="H118" s="94">
        <v>1</v>
      </c>
      <c r="I118" s="94">
        <v>0.98883563851060263</v>
      </c>
      <c r="J118" s="94">
        <v>0.99535390296231996</v>
      </c>
      <c r="K118" s="94">
        <v>0.9995304557016319</v>
      </c>
      <c r="L118" s="94">
        <v>0.99789128062346921</v>
      </c>
      <c r="M118" s="95">
        <v>1</v>
      </c>
    </row>
    <row r="119" spans="1:13" x14ac:dyDescent="0.3">
      <c r="A119" s="17">
        <v>15</v>
      </c>
      <c r="B119" s="93">
        <v>1</v>
      </c>
      <c r="C119" s="94">
        <v>0.97881785053942494</v>
      </c>
      <c r="D119" s="94">
        <v>1</v>
      </c>
      <c r="E119" s="94">
        <v>1</v>
      </c>
      <c r="F119" s="94">
        <v>1</v>
      </c>
      <c r="G119" s="94">
        <v>1</v>
      </c>
      <c r="H119" s="94">
        <v>1</v>
      </c>
      <c r="I119" s="94">
        <v>0.98883563851060263</v>
      </c>
      <c r="J119" s="94">
        <v>0.99535390296231996</v>
      </c>
      <c r="K119" s="94">
        <v>0.9995304557016319</v>
      </c>
      <c r="L119" s="94">
        <v>0.99789128062346921</v>
      </c>
      <c r="M119" s="95">
        <v>1</v>
      </c>
    </row>
    <row r="120" spans="1:13" x14ac:dyDescent="0.3">
      <c r="A120" s="17">
        <v>14</v>
      </c>
      <c r="B120" s="93">
        <v>1</v>
      </c>
      <c r="C120" s="94">
        <v>0.97881785053942494</v>
      </c>
      <c r="D120" s="94">
        <v>1</v>
      </c>
      <c r="E120" s="94">
        <v>1</v>
      </c>
      <c r="F120" s="94">
        <v>1</v>
      </c>
      <c r="G120" s="94">
        <v>1</v>
      </c>
      <c r="H120" s="94">
        <v>1</v>
      </c>
      <c r="I120" s="94">
        <v>0.98883563851060263</v>
      </c>
      <c r="J120" s="94">
        <v>0.99535390296231996</v>
      </c>
      <c r="K120" s="94">
        <v>0.9995304557016319</v>
      </c>
      <c r="L120" s="94">
        <v>0.99789128062346921</v>
      </c>
      <c r="M120" s="95">
        <v>1</v>
      </c>
    </row>
    <row r="121" spans="1:13" x14ac:dyDescent="0.3">
      <c r="A121" s="17">
        <v>13</v>
      </c>
      <c r="B121" s="93">
        <v>1</v>
      </c>
      <c r="C121" s="94">
        <v>0.97881785053942494</v>
      </c>
      <c r="D121" s="94">
        <v>1</v>
      </c>
      <c r="E121" s="94">
        <v>1</v>
      </c>
      <c r="F121" s="94">
        <v>1</v>
      </c>
      <c r="G121" s="94">
        <v>1</v>
      </c>
      <c r="H121" s="94">
        <v>1</v>
      </c>
      <c r="I121" s="94">
        <v>0.98883563851060263</v>
      </c>
      <c r="J121" s="94">
        <v>0.99535390296231996</v>
      </c>
      <c r="K121" s="94">
        <v>0.9995304557016319</v>
      </c>
      <c r="L121" s="94">
        <v>0.99789128062346921</v>
      </c>
      <c r="M121" s="95">
        <v>1</v>
      </c>
    </row>
    <row r="122" spans="1:13" x14ac:dyDescent="0.3">
      <c r="A122" s="17">
        <v>12</v>
      </c>
      <c r="B122" s="93">
        <v>1</v>
      </c>
      <c r="C122" s="94">
        <v>0.97881785053942494</v>
      </c>
      <c r="D122" s="94">
        <v>1</v>
      </c>
      <c r="E122" s="94">
        <v>1</v>
      </c>
      <c r="F122" s="94">
        <v>1</v>
      </c>
      <c r="G122" s="94">
        <v>1</v>
      </c>
      <c r="H122" s="94">
        <v>1</v>
      </c>
      <c r="I122" s="94">
        <v>0.98883563851060263</v>
      </c>
      <c r="J122" s="94">
        <v>0.99535390296231996</v>
      </c>
      <c r="K122" s="94">
        <v>0.9995304557016319</v>
      </c>
      <c r="L122" s="94">
        <v>0.99789128062346921</v>
      </c>
      <c r="M122" s="95">
        <v>1</v>
      </c>
    </row>
    <row r="123" spans="1:13" x14ac:dyDescent="0.3">
      <c r="A123" s="17">
        <v>11</v>
      </c>
      <c r="B123" s="93">
        <v>1</v>
      </c>
      <c r="C123" s="94">
        <v>0.97881785053942494</v>
      </c>
      <c r="D123" s="94">
        <v>1</v>
      </c>
      <c r="E123" s="94">
        <v>1</v>
      </c>
      <c r="F123" s="94">
        <v>1</v>
      </c>
      <c r="G123" s="94">
        <v>1</v>
      </c>
      <c r="H123" s="94">
        <v>1</v>
      </c>
      <c r="I123" s="94">
        <v>0.98883563851060263</v>
      </c>
      <c r="J123" s="94">
        <v>0.99535390296231996</v>
      </c>
      <c r="K123" s="94">
        <v>0.9995304557016319</v>
      </c>
      <c r="L123" s="94">
        <v>0.99789128062346921</v>
      </c>
      <c r="M123" s="95">
        <v>1</v>
      </c>
    </row>
    <row r="124" spans="1:13" x14ac:dyDescent="0.3">
      <c r="A124" s="17">
        <v>10</v>
      </c>
      <c r="B124" s="93">
        <v>1</v>
      </c>
      <c r="C124" s="94">
        <v>0.97665625353380814</v>
      </c>
      <c r="D124" s="94">
        <v>1</v>
      </c>
      <c r="E124" s="94">
        <v>1</v>
      </c>
      <c r="F124" s="94">
        <v>1</v>
      </c>
      <c r="G124" s="94">
        <v>1</v>
      </c>
      <c r="H124" s="94">
        <v>1</v>
      </c>
      <c r="I124" s="94">
        <v>0.98853987112126085</v>
      </c>
      <c r="J124" s="94">
        <v>0.98897507717106192</v>
      </c>
      <c r="K124" s="94">
        <v>0.99399397739945561</v>
      </c>
      <c r="L124" s="94">
        <v>0.99357347338102997</v>
      </c>
      <c r="M124" s="95">
        <v>1</v>
      </c>
    </row>
    <row r="125" spans="1:13" x14ac:dyDescent="0.3">
      <c r="A125" s="17">
        <v>9</v>
      </c>
      <c r="B125" s="93">
        <v>1</v>
      </c>
      <c r="C125" s="94">
        <v>0.96588738749023006</v>
      </c>
      <c r="D125" s="94">
        <v>1</v>
      </c>
      <c r="E125" s="94">
        <v>1</v>
      </c>
      <c r="F125" s="94">
        <v>1</v>
      </c>
      <c r="G125" s="94">
        <v>1</v>
      </c>
      <c r="H125" s="94">
        <v>1</v>
      </c>
      <c r="I125" s="94">
        <v>0.97958805883558653</v>
      </c>
      <c r="J125" s="94">
        <v>0.97255384875550344</v>
      </c>
      <c r="K125" s="94">
        <v>0.97763645122153486</v>
      </c>
      <c r="L125" s="94">
        <v>0.97985928832321489</v>
      </c>
      <c r="M125" s="95">
        <v>0.99936169485523263</v>
      </c>
    </row>
    <row r="126" spans="1:13" x14ac:dyDescent="0.3">
      <c r="A126" s="17">
        <v>8</v>
      </c>
      <c r="B126" s="93">
        <v>1</v>
      </c>
      <c r="C126" s="94">
        <v>0.9465112524086905</v>
      </c>
      <c r="D126" s="94">
        <v>0.99104539546140336</v>
      </c>
      <c r="E126" s="94">
        <v>1</v>
      </c>
      <c r="F126" s="94">
        <v>1</v>
      </c>
      <c r="G126" s="94">
        <v>1</v>
      </c>
      <c r="H126" s="94">
        <v>0.99450864674762296</v>
      </c>
      <c r="I126" s="94">
        <v>0.96198020165357989</v>
      </c>
      <c r="J126" s="94">
        <v>0.94609021771564428</v>
      </c>
      <c r="K126" s="94">
        <v>0.95045787716786967</v>
      </c>
      <c r="L126" s="94">
        <v>0.95674872545002398</v>
      </c>
      <c r="M126" s="95">
        <v>0.98428838115775208</v>
      </c>
    </row>
    <row r="127" spans="1:13" x14ac:dyDescent="0.3">
      <c r="A127" s="17">
        <v>7</v>
      </c>
      <c r="B127" s="93">
        <v>0.97654693871184017</v>
      </c>
      <c r="C127" s="94">
        <v>0.91852784828918943</v>
      </c>
      <c r="D127" s="94">
        <v>0.9501449730558158</v>
      </c>
      <c r="E127" s="94">
        <v>1</v>
      </c>
      <c r="F127" s="94">
        <v>0.99969373333249401</v>
      </c>
      <c r="G127" s="94">
        <v>0.99358104907125167</v>
      </c>
      <c r="H127" s="94">
        <v>0.96943293687410326</v>
      </c>
      <c r="I127" s="94">
        <v>0.93571629957524083</v>
      </c>
      <c r="J127" s="94">
        <v>0.90958418405148445</v>
      </c>
      <c r="K127" s="94">
        <v>0.91245825523846003</v>
      </c>
      <c r="L127" s="94">
        <v>0.92424178476145746</v>
      </c>
      <c r="M127" s="95">
        <v>0.95924229714855658</v>
      </c>
    </row>
    <row r="128" spans="1:13" x14ac:dyDescent="0.3">
      <c r="A128" s="17">
        <v>6</v>
      </c>
      <c r="B128" s="93">
        <v>0.93459665599729047</v>
      </c>
      <c r="C128" s="94">
        <v>0.88193717513172687</v>
      </c>
      <c r="D128" s="94">
        <v>0.89196914590184462</v>
      </c>
      <c r="E128" s="94">
        <v>0.96634090055204491</v>
      </c>
      <c r="F128" s="94">
        <v>0.96144825987335869</v>
      </c>
      <c r="G128" s="94">
        <v>0.95376757203030682</v>
      </c>
      <c r="H128" s="94">
        <v>0.93363076966006031</v>
      </c>
      <c r="I128" s="94">
        <v>0.90079635260056945</v>
      </c>
      <c r="J128" s="94">
        <v>0.86303574776302416</v>
      </c>
      <c r="K128" s="94">
        <v>0.86363758543330615</v>
      </c>
      <c r="L128" s="94">
        <v>0.88233846625751533</v>
      </c>
      <c r="M128" s="95">
        <v>0.92422344282764646</v>
      </c>
    </row>
    <row r="129" spans="1:13" x14ac:dyDescent="0.3">
      <c r="A129" s="17">
        <v>5</v>
      </c>
      <c r="B129" s="93">
        <v>0.87923659843027679</v>
      </c>
      <c r="C129" s="94">
        <v>0.83673923293630303</v>
      </c>
      <c r="D129" s="94">
        <v>0.81651791399949003</v>
      </c>
      <c r="E129" s="94">
        <v>0.91897609494166632</v>
      </c>
      <c r="F129" s="94">
        <v>0.90901249788487082</v>
      </c>
      <c r="G129" s="94">
        <v>0.89980321917761596</v>
      </c>
      <c r="H129" s="94">
        <v>0.88710214510549412</v>
      </c>
      <c r="I129" s="94">
        <v>0.85722036072956564</v>
      </c>
      <c r="J129" s="94">
        <v>0.8064449088502631</v>
      </c>
      <c r="K129" s="94">
        <v>0.80399586775240772</v>
      </c>
      <c r="L129" s="94">
        <v>0.83103876993819759</v>
      </c>
      <c r="M129" s="95">
        <v>0.87923181819502128</v>
      </c>
    </row>
    <row r="130" spans="1:13" x14ac:dyDescent="0.3">
      <c r="A130" s="17">
        <v>4</v>
      </c>
      <c r="B130" s="93">
        <v>0.81046676601079914</v>
      </c>
      <c r="C130" s="94">
        <v>0.78293402170291759</v>
      </c>
      <c r="D130" s="94">
        <v>0.72379127734875182</v>
      </c>
      <c r="E130" s="94">
        <v>0.85868325983960414</v>
      </c>
      <c r="F130" s="94">
        <v>0.84238644736703061</v>
      </c>
      <c r="G130" s="94">
        <v>0.83168799051317932</v>
      </c>
      <c r="H130" s="94">
        <v>0.82984706321040469</v>
      </c>
      <c r="I130" s="94">
        <v>0.80498832396222952</v>
      </c>
      <c r="J130" s="94">
        <v>0.73981166731320158</v>
      </c>
      <c r="K130" s="94">
        <v>0.73353310219576495</v>
      </c>
      <c r="L130" s="94">
        <v>0.77034269580350401</v>
      </c>
      <c r="M130" s="95">
        <v>0.82426742325068125</v>
      </c>
    </row>
    <row r="131" spans="1:13" x14ac:dyDescent="0.3">
      <c r="A131" s="17">
        <v>3</v>
      </c>
      <c r="B131" s="93">
        <v>0.72828715873885752</v>
      </c>
      <c r="C131" s="94">
        <v>0.72052154143157066</v>
      </c>
      <c r="D131" s="94">
        <v>0.61378923594962997</v>
      </c>
      <c r="E131" s="94">
        <v>0.78546239524585859</v>
      </c>
      <c r="F131" s="94">
        <v>0.76157010831983796</v>
      </c>
      <c r="G131" s="94">
        <v>0.74942188603699655</v>
      </c>
      <c r="H131" s="94">
        <v>0.76186552397479224</v>
      </c>
      <c r="I131" s="94">
        <v>0.74410024229856098</v>
      </c>
      <c r="J131" s="94">
        <v>0.6631360231518395</v>
      </c>
      <c r="K131" s="94">
        <v>0.65224928876337784</v>
      </c>
      <c r="L131" s="94">
        <v>0.70025024385343482</v>
      </c>
      <c r="M131" s="95">
        <v>0.75933025799462639</v>
      </c>
    </row>
    <row r="132" spans="1:13" x14ac:dyDescent="0.3">
      <c r="A132" s="17">
        <v>2</v>
      </c>
      <c r="B132" s="81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3"/>
    </row>
    <row r="133" spans="1:13" x14ac:dyDescent="0.3">
      <c r="A133" s="17">
        <v>1</v>
      </c>
      <c r="B133" s="84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6"/>
    </row>
    <row r="134" spans="1:13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3">
      <c r="A135" s="16" t="s">
        <v>44</v>
      </c>
      <c r="B135" s="18">
        <v>4</v>
      </c>
      <c r="C135" s="18">
        <v>5</v>
      </c>
      <c r="D135" s="18">
        <v>6</v>
      </c>
      <c r="E135" s="18">
        <v>7</v>
      </c>
      <c r="F135" s="18">
        <v>8</v>
      </c>
      <c r="G135" s="18">
        <v>9</v>
      </c>
      <c r="H135" s="18">
        <v>10</v>
      </c>
      <c r="I135" s="18">
        <v>11</v>
      </c>
      <c r="J135" s="18">
        <v>12</v>
      </c>
      <c r="K135" s="18">
        <v>1</v>
      </c>
      <c r="L135" s="18">
        <v>2</v>
      </c>
      <c r="M135" s="18">
        <v>3</v>
      </c>
    </row>
    <row r="136" spans="1:13" x14ac:dyDescent="0.3">
      <c r="A136" s="17">
        <v>20</v>
      </c>
      <c r="B136" s="90">
        <v>1</v>
      </c>
      <c r="C136" s="91">
        <v>0.986423061095135</v>
      </c>
      <c r="D136" s="91">
        <v>1</v>
      </c>
      <c r="E136" s="91">
        <v>1</v>
      </c>
      <c r="F136" s="91">
        <v>1</v>
      </c>
      <c r="G136" s="91">
        <v>1</v>
      </c>
      <c r="H136" s="91">
        <v>1</v>
      </c>
      <c r="I136" s="91">
        <v>0.98628401028803681</v>
      </c>
      <c r="J136" s="91">
        <v>0.99110514824184692</v>
      </c>
      <c r="K136" s="91">
        <v>0.99873978338140001</v>
      </c>
      <c r="L136" s="91">
        <v>0.99591397176571284</v>
      </c>
      <c r="M136" s="92">
        <v>0.99905936164725673</v>
      </c>
    </row>
    <row r="137" spans="1:13" x14ac:dyDescent="0.3">
      <c r="A137" s="17">
        <v>19</v>
      </c>
      <c r="B137" s="93">
        <v>1</v>
      </c>
      <c r="C137" s="94">
        <v>0.986423061095135</v>
      </c>
      <c r="D137" s="94">
        <v>1</v>
      </c>
      <c r="E137" s="94">
        <v>1</v>
      </c>
      <c r="F137" s="94">
        <v>1</v>
      </c>
      <c r="G137" s="94">
        <v>1</v>
      </c>
      <c r="H137" s="94">
        <v>1</v>
      </c>
      <c r="I137" s="94">
        <v>0.98628401028803681</v>
      </c>
      <c r="J137" s="94">
        <v>0.99110514824184692</v>
      </c>
      <c r="K137" s="94">
        <v>0.99873978338140001</v>
      </c>
      <c r="L137" s="94">
        <v>0.99591397176571284</v>
      </c>
      <c r="M137" s="95">
        <v>0.99905936164725673</v>
      </c>
    </row>
    <row r="138" spans="1:13" x14ac:dyDescent="0.3">
      <c r="A138" s="17">
        <v>18</v>
      </c>
      <c r="B138" s="93">
        <v>1</v>
      </c>
      <c r="C138" s="94">
        <v>0.986423061095135</v>
      </c>
      <c r="D138" s="94">
        <v>1</v>
      </c>
      <c r="E138" s="94">
        <v>1</v>
      </c>
      <c r="F138" s="94">
        <v>1</v>
      </c>
      <c r="G138" s="94">
        <v>1</v>
      </c>
      <c r="H138" s="94">
        <v>1</v>
      </c>
      <c r="I138" s="94">
        <v>0.98628401028803681</v>
      </c>
      <c r="J138" s="94">
        <v>0.99110514824184692</v>
      </c>
      <c r="K138" s="94">
        <v>0.99873978338140001</v>
      </c>
      <c r="L138" s="94">
        <v>0.99591397176571284</v>
      </c>
      <c r="M138" s="95">
        <v>0.99905936164725673</v>
      </c>
    </row>
    <row r="139" spans="1:13" x14ac:dyDescent="0.3">
      <c r="A139" s="17">
        <v>17</v>
      </c>
      <c r="B139" s="93">
        <v>1</v>
      </c>
      <c r="C139" s="94">
        <v>0.986423061095135</v>
      </c>
      <c r="D139" s="94">
        <v>1</v>
      </c>
      <c r="E139" s="94">
        <v>1</v>
      </c>
      <c r="F139" s="94">
        <v>1</v>
      </c>
      <c r="G139" s="94">
        <v>1</v>
      </c>
      <c r="H139" s="94">
        <v>1</v>
      </c>
      <c r="I139" s="94">
        <v>0.98628401028803681</v>
      </c>
      <c r="J139" s="94">
        <v>0.99110514824184692</v>
      </c>
      <c r="K139" s="94">
        <v>0.99873978338140001</v>
      </c>
      <c r="L139" s="94">
        <v>0.99591397176571284</v>
      </c>
      <c r="M139" s="95">
        <v>0.99905936164725673</v>
      </c>
    </row>
    <row r="140" spans="1:13" x14ac:dyDescent="0.3">
      <c r="A140" s="17">
        <v>16</v>
      </c>
      <c r="B140" s="93">
        <v>1</v>
      </c>
      <c r="C140" s="94">
        <v>0.986423061095135</v>
      </c>
      <c r="D140" s="94">
        <v>1</v>
      </c>
      <c r="E140" s="94">
        <v>1</v>
      </c>
      <c r="F140" s="94">
        <v>1</v>
      </c>
      <c r="G140" s="94">
        <v>1</v>
      </c>
      <c r="H140" s="94">
        <v>1</v>
      </c>
      <c r="I140" s="94">
        <v>0.98628401028803681</v>
      </c>
      <c r="J140" s="94">
        <v>0.99110514824184692</v>
      </c>
      <c r="K140" s="94">
        <v>0.99873978338140001</v>
      </c>
      <c r="L140" s="94">
        <v>0.99591397176571284</v>
      </c>
      <c r="M140" s="95">
        <v>0.99905936164725673</v>
      </c>
    </row>
    <row r="141" spans="1:13" x14ac:dyDescent="0.3">
      <c r="A141" s="17">
        <v>15</v>
      </c>
      <c r="B141" s="93">
        <v>1</v>
      </c>
      <c r="C141" s="94">
        <v>0.986423061095135</v>
      </c>
      <c r="D141" s="94">
        <v>1</v>
      </c>
      <c r="E141" s="94">
        <v>1</v>
      </c>
      <c r="F141" s="94">
        <v>1</v>
      </c>
      <c r="G141" s="94">
        <v>1</v>
      </c>
      <c r="H141" s="94">
        <v>1</v>
      </c>
      <c r="I141" s="94">
        <v>0.98628401028803681</v>
      </c>
      <c r="J141" s="94">
        <v>0.99110514824184692</v>
      </c>
      <c r="K141" s="94">
        <v>0.99873978338140001</v>
      </c>
      <c r="L141" s="94">
        <v>0.99591397176571284</v>
      </c>
      <c r="M141" s="95">
        <v>0.99905936164725673</v>
      </c>
    </row>
    <row r="142" spans="1:13" x14ac:dyDescent="0.3">
      <c r="A142" s="17">
        <v>14</v>
      </c>
      <c r="B142" s="93">
        <v>1</v>
      </c>
      <c r="C142" s="94">
        <v>0.986423061095135</v>
      </c>
      <c r="D142" s="94">
        <v>1</v>
      </c>
      <c r="E142" s="94">
        <v>1</v>
      </c>
      <c r="F142" s="94">
        <v>1</v>
      </c>
      <c r="G142" s="94">
        <v>1</v>
      </c>
      <c r="H142" s="94">
        <v>1</v>
      </c>
      <c r="I142" s="94">
        <v>0.98628401028803681</v>
      </c>
      <c r="J142" s="94">
        <v>0.99110514824184692</v>
      </c>
      <c r="K142" s="94">
        <v>0.99873978338140001</v>
      </c>
      <c r="L142" s="94">
        <v>0.99591397176571284</v>
      </c>
      <c r="M142" s="95">
        <v>0.99905936164725673</v>
      </c>
    </row>
    <row r="143" spans="1:13" x14ac:dyDescent="0.3">
      <c r="A143" s="17">
        <v>13</v>
      </c>
      <c r="B143" s="93">
        <v>1</v>
      </c>
      <c r="C143" s="94">
        <v>0.98518551104973673</v>
      </c>
      <c r="D143" s="94">
        <v>1</v>
      </c>
      <c r="E143" s="94">
        <v>1</v>
      </c>
      <c r="F143" s="94">
        <v>1</v>
      </c>
      <c r="G143" s="94">
        <v>1</v>
      </c>
      <c r="H143" s="94">
        <v>1</v>
      </c>
      <c r="I143" s="94">
        <v>0.98628401028803681</v>
      </c>
      <c r="J143" s="94">
        <v>0.99110514824184692</v>
      </c>
      <c r="K143" s="94">
        <v>0.99873978338140001</v>
      </c>
      <c r="L143" s="94">
        <v>0.99591397176571284</v>
      </c>
      <c r="M143" s="95">
        <v>0.99905936164725673</v>
      </c>
    </row>
    <row r="144" spans="1:13" x14ac:dyDescent="0.3">
      <c r="A144" s="17">
        <v>12</v>
      </c>
      <c r="B144" s="93">
        <v>1</v>
      </c>
      <c r="C144" s="94">
        <v>0.98113394543883081</v>
      </c>
      <c r="D144" s="94">
        <v>1</v>
      </c>
      <c r="E144" s="94">
        <v>1</v>
      </c>
      <c r="F144" s="94">
        <v>1</v>
      </c>
      <c r="G144" s="94">
        <v>1</v>
      </c>
      <c r="H144" s="94">
        <v>1</v>
      </c>
      <c r="I144" s="94">
        <v>0.98628401028803681</v>
      </c>
      <c r="J144" s="94">
        <v>0.99110514824184692</v>
      </c>
      <c r="K144" s="94">
        <v>0.99873978338140001</v>
      </c>
      <c r="L144" s="94">
        <v>0.99591397176571284</v>
      </c>
      <c r="M144" s="95">
        <v>0.99905936164725673</v>
      </c>
    </row>
    <row r="145" spans="1:13" x14ac:dyDescent="0.3">
      <c r="A145" s="17">
        <v>11</v>
      </c>
      <c r="B145" s="93">
        <v>1</v>
      </c>
      <c r="C145" s="94">
        <v>0.97426836426241736</v>
      </c>
      <c r="D145" s="94">
        <v>1</v>
      </c>
      <c r="E145" s="94">
        <v>1</v>
      </c>
      <c r="F145" s="94">
        <v>1</v>
      </c>
      <c r="G145" s="94">
        <v>1</v>
      </c>
      <c r="H145" s="94">
        <v>1</v>
      </c>
      <c r="I145" s="94">
        <v>0.98628401028803681</v>
      </c>
      <c r="J145" s="94">
        <v>0.9874171851242759</v>
      </c>
      <c r="K145" s="94">
        <v>0.99873978338140001</v>
      </c>
      <c r="L145" s="94">
        <v>0.99477254263331694</v>
      </c>
      <c r="M145" s="95">
        <v>0.99905936164725673</v>
      </c>
    </row>
    <row r="146" spans="1:13" x14ac:dyDescent="0.3">
      <c r="A146" s="17">
        <v>10</v>
      </c>
      <c r="B146" s="93">
        <v>1</v>
      </c>
      <c r="C146" s="94">
        <v>0.96458876752049649</v>
      </c>
      <c r="D146" s="94">
        <v>1</v>
      </c>
      <c r="E146" s="94">
        <v>1</v>
      </c>
      <c r="F146" s="94">
        <v>1</v>
      </c>
      <c r="G146" s="94">
        <v>1</v>
      </c>
      <c r="H146" s="94">
        <v>1</v>
      </c>
      <c r="I146" s="94">
        <v>0.98254262009237336</v>
      </c>
      <c r="J146" s="94">
        <v>0.97900797442799481</v>
      </c>
      <c r="K146" s="94">
        <v>0.99738136619521267</v>
      </c>
      <c r="L146" s="94">
        <v>0.98743592117655021</v>
      </c>
      <c r="M146" s="95">
        <v>0.99905936164725673</v>
      </c>
    </row>
    <row r="147" spans="1:13" x14ac:dyDescent="0.3">
      <c r="A147" s="17">
        <v>9</v>
      </c>
      <c r="B147" s="93">
        <v>1</v>
      </c>
      <c r="C147" s="94">
        <v>0.95209515521306798</v>
      </c>
      <c r="D147" s="94">
        <v>1</v>
      </c>
      <c r="E147" s="94">
        <v>1</v>
      </c>
      <c r="F147" s="94">
        <v>1</v>
      </c>
      <c r="G147" s="94">
        <v>1</v>
      </c>
      <c r="H147" s="94">
        <v>0.99785915980487827</v>
      </c>
      <c r="I147" s="94">
        <v>0.97314385009994553</v>
      </c>
      <c r="J147" s="94">
        <v>0.96587751615300388</v>
      </c>
      <c r="K147" s="94">
        <v>0.98878425248367208</v>
      </c>
      <c r="L147" s="94">
        <v>0.97390410739541222</v>
      </c>
      <c r="M147" s="95">
        <v>0.99317265369954288</v>
      </c>
    </row>
    <row r="148" spans="1:13" x14ac:dyDescent="0.3">
      <c r="A148" s="17">
        <v>8</v>
      </c>
      <c r="B148" s="93">
        <v>1</v>
      </c>
      <c r="C148" s="94">
        <v>0.93678752734013204</v>
      </c>
      <c r="D148" s="94">
        <v>0.98614252962451865</v>
      </c>
      <c r="E148" s="94">
        <v>1</v>
      </c>
      <c r="F148" s="94">
        <v>1</v>
      </c>
      <c r="G148" s="94">
        <v>1</v>
      </c>
      <c r="H148" s="94">
        <v>0.98571535528272358</v>
      </c>
      <c r="I148" s="94">
        <v>0.95808770031075297</v>
      </c>
      <c r="J148" s="94">
        <v>0.948025810299303</v>
      </c>
      <c r="K148" s="94">
        <v>0.97294844224677823</v>
      </c>
      <c r="L148" s="94">
        <v>0.95417710128990341</v>
      </c>
      <c r="M148" s="95">
        <v>0.97991901258260894</v>
      </c>
    </row>
    <row r="149" spans="1:13" x14ac:dyDescent="0.3">
      <c r="A149" s="17">
        <v>7</v>
      </c>
      <c r="B149" s="93">
        <v>0.97802367877809959</v>
      </c>
      <c r="C149" s="94">
        <v>0.91866588390168846</v>
      </c>
      <c r="D149" s="94">
        <v>0.95529801455523022</v>
      </c>
      <c r="E149" s="94">
        <v>0.99952584518248122</v>
      </c>
      <c r="F149" s="94">
        <v>0.99729134040213196</v>
      </c>
      <c r="G149" s="94">
        <v>0.99242271109548574</v>
      </c>
      <c r="H149" s="94">
        <v>0.96686453799872707</v>
      </c>
      <c r="I149" s="94">
        <v>0.9373741707247959</v>
      </c>
      <c r="J149" s="94">
        <v>0.92545285686689205</v>
      </c>
      <c r="K149" s="94">
        <v>0.94987393548453125</v>
      </c>
      <c r="L149" s="94">
        <v>0.92825490286002343</v>
      </c>
      <c r="M149" s="95">
        <v>0.95929843829645489</v>
      </c>
    </row>
    <row r="150" spans="1:13" x14ac:dyDescent="0.3">
      <c r="A150" s="17">
        <v>6</v>
      </c>
      <c r="B150" s="93">
        <v>0.94422197635261895</v>
      </c>
      <c r="C150" s="94">
        <v>0.89773022489773746</v>
      </c>
      <c r="D150" s="94">
        <v>0.91226820533175434</v>
      </c>
      <c r="E150" s="94">
        <v>0.97299538502065208</v>
      </c>
      <c r="F150" s="94">
        <v>0.97029248812080793</v>
      </c>
      <c r="G150" s="94">
        <v>0.96193794589255055</v>
      </c>
      <c r="H150" s="94">
        <v>0.94130670795288907</v>
      </c>
      <c r="I150" s="94">
        <v>0.91100326134207432</v>
      </c>
      <c r="J150" s="94">
        <v>0.89815865585577126</v>
      </c>
      <c r="K150" s="94">
        <v>0.91956073219693113</v>
      </c>
      <c r="L150" s="94">
        <v>0.89613751210577242</v>
      </c>
      <c r="M150" s="95">
        <v>0.93131093084108063</v>
      </c>
    </row>
    <row r="151" spans="1:13" x14ac:dyDescent="0.3">
      <c r="A151" s="17">
        <v>5</v>
      </c>
      <c r="B151" s="93">
        <v>0.89989982243594036</v>
      </c>
      <c r="C151" s="94">
        <v>0.87398055032827893</v>
      </c>
      <c r="D151" s="94">
        <v>0.85705310195409135</v>
      </c>
      <c r="E151" s="94">
        <v>0.93665792495232625</v>
      </c>
      <c r="F151" s="94">
        <v>0.93352361540608753</v>
      </c>
      <c r="G151" s="94">
        <v>0.920873397569964</v>
      </c>
      <c r="H151" s="94">
        <v>0.90904186514520924</v>
      </c>
      <c r="I151" s="94">
        <v>0.87897497216258813</v>
      </c>
      <c r="J151" s="94">
        <v>0.86614320726594052</v>
      </c>
      <c r="K151" s="94">
        <v>0.88200883238397765</v>
      </c>
      <c r="L151" s="94">
        <v>0.85782492902715035</v>
      </c>
      <c r="M151" s="95">
        <v>0.89595649021648638</v>
      </c>
    </row>
    <row r="152" spans="1:13" x14ac:dyDescent="0.3">
      <c r="A152" s="17">
        <v>4</v>
      </c>
      <c r="B152" s="93">
        <v>0.84505721702806424</v>
      </c>
      <c r="C152" s="94">
        <v>0.84741686019331286</v>
      </c>
      <c r="D152" s="94">
        <v>0.78965270442224089</v>
      </c>
      <c r="E152" s="94">
        <v>0.89051346497750361</v>
      </c>
      <c r="F152" s="94">
        <v>0.88698472225797054</v>
      </c>
      <c r="G152" s="94">
        <v>0.86922906612772644</v>
      </c>
      <c r="H152" s="94">
        <v>0.8700700095756877</v>
      </c>
      <c r="I152" s="94">
        <v>0.84128930318633732</v>
      </c>
      <c r="J152" s="94">
        <v>0.82940651109739982</v>
      </c>
      <c r="K152" s="94">
        <v>0.83721823604567103</v>
      </c>
      <c r="L152" s="94">
        <v>0.81331715362415724</v>
      </c>
      <c r="M152" s="95">
        <v>0.85323511642267191</v>
      </c>
    </row>
    <row r="153" spans="1:13" x14ac:dyDescent="0.3">
      <c r="A153" s="17">
        <v>3</v>
      </c>
      <c r="B153" s="93">
        <v>0.77969416012899029</v>
      </c>
      <c r="C153" s="94">
        <v>0.81803915449283937</v>
      </c>
      <c r="D153" s="94">
        <v>0.71006701273620321</v>
      </c>
      <c r="E153" s="94">
        <v>0.83456200509618417</v>
      </c>
      <c r="F153" s="94">
        <v>0.83067580867645696</v>
      </c>
      <c r="G153" s="94">
        <v>0.80700495156583796</v>
      </c>
      <c r="H153" s="94">
        <v>0.82439114124432455</v>
      </c>
      <c r="I153" s="94">
        <v>0.79794625441332212</v>
      </c>
      <c r="J153" s="94">
        <v>0.78794856735014907</v>
      </c>
      <c r="K153" s="94">
        <v>0.78518894318201127</v>
      </c>
      <c r="L153" s="94">
        <v>0.7626141858967932</v>
      </c>
      <c r="M153" s="95">
        <v>0.80314680945963746</v>
      </c>
    </row>
    <row r="154" spans="1:13" x14ac:dyDescent="0.3">
      <c r="A154" s="17">
        <v>2</v>
      </c>
      <c r="B154" s="81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3"/>
    </row>
    <row r="155" spans="1:13" x14ac:dyDescent="0.3">
      <c r="A155" s="17">
        <v>1</v>
      </c>
      <c r="B155" s="84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6"/>
    </row>
    <row r="156" spans="1:13" x14ac:dyDescent="0.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3">
      <c r="A157" s="16" t="s">
        <v>45</v>
      </c>
      <c r="B157" s="18">
        <v>4</v>
      </c>
      <c r="C157" s="18">
        <v>5</v>
      </c>
      <c r="D157" s="18">
        <v>6</v>
      </c>
      <c r="E157" s="18">
        <v>7</v>
      </c>
      <c r="F157" s="18">
        <v>8</v>
      </c>
      <c r="G157" s="18">
        <v>9</v>
      </c>
      <c r="H157" s="18">
        <v>10</v>
      </c>
      <c r="I157" s="18">
        <v>11</v>
      </c>
      <c r="J157" s="18">
        <v>12</v>
      </c>
      <c r="K157" s="18">
        <v>1</v>
      </c>
      <c r="L157" s="18">
        <v>2</v>
      </c>
      <c r="M157" s="18">
        <v>3</v>
      </c>
    </row>
    <row r="158" spans="1:13" x14ac:dyDescent="0.3">
      <c r="A158" s="17">
        <v>20</v>
      </c>
      <c r="B158" s="90">
        <v>1</v>
      </c>
      <c r="C158" s="91">
        <v>1</v>
      </c>
      <c r="D158" s="91">
        <v>1</v>
      </c>
      <c r="E158" s="91">
        <v>1</v>
      </c>
      <c r="F158" s="91">
        <v>1</v>
      </c>
      <c r="G158" s="91">
        <v>1</v>
      </c>
      <c r="H158" s="91">
        <v>1</v>
      </c>
      <c r="I158" s="91">
        <v>0.98619587697427491</v>
      </c>
      <c r="J158" s="91">
        <v>0.99657256996106569</v>
      </c>
      <c r="K158" s="91">
        <v>0.99838827484425163</v>
      </c>
      <c r="L158" s="91">
        <v>0.99771804815768927</v>
      </c>
      <c r="M158" s="92">
        <v>0.9975789514782254</v>
      </c>
    </row>
    <row r="159" spans="1:13" x14ac:dyDescent="0.3">
      <c r="A159" s="17">
        <v>19</v>
      </c>
      <c r="B159" s="93">
        <v>1</v>
      </c>
      <c r="C159" s="94">
        <v>1</v>
      </c>
      <c r="D159" s="94">
        <v>1</v>
      </c>
      <c r="E159" s="94">
        <v>1</v>
      </c>
      <c r="F159" s="94">
        <v>1</v>
      </c>
      <c r="G159" s="94">
        <v>1</v>
      </c>
      <c r="H159" s="94">
        <v>1</v>
      </c>
      <c r="I159" s="94">
        <v>0.98619587697427491</v>
      </c>
      <c r="J159" s="94">
        <v>0.99657256996106569</v>
      </c>
      <c r="K159" s="94">
        <v>0.99838827484425163</v>
      </c>
      <c r="L159" s="94">
        <v>0.99771804815768927</v>
      </c>
      <c r="M159" s="95">
        <v>0.9975789514782254</v>
      </c>
    </row>
    <row r="160" spans="1:13" x14ac:dyDescent="0.3">
      <c r="A160" s="17">
        <v>18</v>
      </c>
      <c r="B160" s="93">
        <v>1</v>
      </c>
      <c r="C160" s="94">
        <v>1</v>
      </c>
      <c r="D160" s="94">
        <v>1</v>
      </c>
      <c r="E160" s="94">
        <v>1</v>
      </c>
      <c r="F160" s="94">
        <v>1</v>
      </c>
      <c r="G160" s="94">
        <v>1</v>
      </c>
      <c r="H160" s="94">
        <v>1</v>
      </c>
      <c r="I160" s="94">
        <v>0.98619587697427491</v>
      </c>
      <c r="J160" s="94">
        <v>0.99657256996106569</v>
      </c>
      <c r="K160" s="94">
        <v>0.99838827484425163</v>
      </c>
      <c r="L160" s="94">
        <v>0.99771804815768927</v>
      </c>
      <c r="M160" s="95">
        <v>0.9975789514782254</v>
      </c>
    </row>
    <row r="161" spans="1:13" x14ac:dyDescent="0.3">
      <c r="A161" s="17">
        <v>17</v>
      </c>
      <c r="B161" s="93">
        <v>1</v>
      </c>
      <c r="C161" s="94">
        <v>1</v>
      </c>
      <c r="D161" s="94">
        <v>1</v>
      </c>
      <c r="E161" s="94">
        <v>1</v>
      </c>
      <c r="F161" s="94">
        <v>1</v>
      </c>
      <c r="G161" s="94">
        <v>1</v>
      </c>
      <c r="H161" s="94">
        <v>1</v>
      </c>
      <c r="I161" s="94">
        <v>0.98619587697427491</v>
      </c>
      <c r="J161" s="94">
        <v>0.99657256996106569</v>
      </c>
      <c r="K161" s="94">
        <v>0.99838827484425163</v>
      </c>
      <c r="L161" s="94">
        <v>0.99771804815768927</v>
      </c>
      <c r="M161" s="95">
        <v>0.9975789514782254</v>
      </c>
    </row>
    <row r="162" spans="1:13" x14ac:dyDescent="0.3">
      <c r="A162" s="17">
        <v>16</v>
      </c>
      <c r="B162" s="93">
        <v>1</v>
      </c>
      <c r="C162" s="94">
        <v>1</v>
      </c>
      <c r="D162" s="94">
        <v>1</v>
      </c>
      <c r="E162" s="94">
        <v>1</v>
      </c>
      <c r="F162" s="94">
        <v>1</v>
      </c>
      <c r="G162" s="94">
        <v>1</v>
      </c>
      <c r="H162" s="94">
        <v>1</v>
      </c>
      <c r="I162" s="94">
        <v>0.98619587697427491</v>
      </c>
      <c r="J162" s="94">
        <v>0.99657256996106569</v>
      </c>
      <c r="K162" s="94">
        <v>0.99838827484425163</v>
      </c>
      <c r="L162" s="94">
        <v>0.99771804815768927</v>
      </c>
      <c r="M162" s="95">
        <v>0.9975789514782254</v>
      </c>
    </row>
    <row r="163" spans="1:13" x14ac:dyDescent="0.3">
      <c r="A163" s="17">
        <v>15</v>
      </c>
      <c r="B163" s="93">
        <v>1</v>
      </c>
      <c r="C163" s="94">
        <v>1</v>
      </c>
      <c r="D163" s="94">
        <v>1</v>
      </c>
      <c r="E163" s="94">
        <v>1</v>
      </c>
      <c r="F163" s="94">
        <v>1</v>
      </c>
      <c r="G163" s="94">
        <v>1</v>
      </c>
      <c r="H163" s="94">
        <v>1</v>
      </c>
      <c r="I163" s="94">
        <v>0.98619587697427491</v>
      </c>
      <c r="J163" s="94">
        <v>0.99657256996106569</v>
      </c>
      <c r="K163" s="94">
        <v>0.99838827484425163</v>
      </c>
      <c r="L163" s="94">
        <v>0.99771804815768927</v>
      </c>
      <c r="M163" s="95">
        <v>0.9975789514782254</v>
      </c>
    </row>
    <row r="164" spans="1:13" x14ac:dyDescent="0.3">
      <c r="A164" s="17">
        <v>14</v>
      </c>
      <c r="B164" s="93">
        <v>1</v>
      </c>
      <c r="C164" s="94">
        <v>0.99703757772192847</v>
      </c>
      <c r="D164" s="94">
        <v>1</v>
      </c>
      <c r="E164" s="94">
        <v>1</v>
      </c>
      <c r="F164" s="94">
        <v>1</v>
      </c>
      <c r="G164" s="94">
        <v>1</v>
      </c>
      <c r="H164" s="94">
        <v>1</v>
      </c>
      <c r="I164" s="94">
        <v>0.98619587697427491</v>
      </c>
      <c r="J164" s="94">
        <v>0.99657256996106569</v>
      </c>
      <c r="K164" s="94">
        <v>0.99838827484425163</v>
      </c>
      <c r="L164" s="94">
        <v>0.99771804815768927</v>
      </c>
      <c r="M164" s="95">
        <v>0.9975789514782254</v>
      </c>
    </row>
    <row r="165" spans="1:13" x14ac:dyDescent="0.3">
      <c r="A165" s="17">
        <v>13</v>
      </c>
      <c r="B165" s="93">
        <v>1</v>
      </c>
      <c r="C165" s="94">
        <v>0.99112410698043019</v>
      </c>
      <c r="D165" s="94">
        <v>1</v>
      </c>
      <c r="E165" s="94">
        <v>1</v>
      </c>
      <c r="F165" s="94">
        <v>1</v>
      </c>
      <c r="G165" s="94">
        <v>1</v>
      </c>
      <c r="H165" s="94">
        <v>1</v>
      </c>
      <c r="I165" s="94">
        <v>0.98619587697427491</v>
      </c>
      <c r="J165" s="94">
        <v>0.99657256996106569</v>
      </c>
      <c r="K165" s="94">
        <v>0.99838827484425163</v>
      </c>
      <c r="L165" s="94">
        <v>0.99771804815768927</v>
      </c>
      <c r="M165" s="95">
        <v>0.9975789514782254</v>
      </c>
    </row>
    <row r="166" spans="1:13" x14ac:dyDescent="0.3">
      <c r="A166" s="17">
        <v>12</v>
      </c>
      <c r="B166" s="93">
        <v>1</v>
      </c>
      <c r="C166" s="94">
        <v>0.98338214019204928</v>
      </c>
      <c r="D166" s="94">
        <v>1</v>
      </c>
      <c r="E166" s="94">
        <v>1</v>
      </c>
      <c r="F166" s="94">
        <v>1</v>
      </c>
      <c r="G166" s="94">
        <v>1</v>
      </c>
      <c r="H166" s="94">
        <v>1</v>
      </c>
      <c r="I166" s="94">
        <v>0.98619587697427491</v>
      </c>
      <c r="J166" s="94">
        <v>0.99529597663633407</v>
      </c>
      <c r="K166" s="94">
        <v>0.99838827484425163</v>
      </c>
      <c r="L166" s="94">
        <v>0.99771804815768927</v>
      </c>
      <c r="M166" s="95">
        <v>0.9975789514782254</v>
      </c>
    </row>
    <row r="167" spans="1:13" x14ac:dyDescent="0.3">
      <c r="A167" s="17">
        <v>11</v>
      </c>
      <c r="B167" s="93">
        <v>1</v>
      </c>
      <c r="C167" s="94">
        <v>0.97381167735678598</v>
      </c>
      <c r="D167" s="94">
        <v>1</v>
      </c>
      <c r="E167" s="94">
        <v>1</v>
      </c>
      <c r="F167" s="94">
        <v>1</v>
      </c>
      <c r="G167" s="94">
        <v>1</v>
      </c>
      <c r="H167" s="94">
        <v>1</v>
      </c>
      <c r="I167" s="94">
        <v>0.98599218549292011</v>
      </c>
      <c r="J167" s="94">
        <v>0.98984571609908412</v>
      </c>
      <c r="K167" s="94">
        <v>0.99838827484425163</v>
      </c>
      <c r="L167" s="94">
        <v>0.99468885192603107</v>
      </c>
      <c r="M167" s="95">
        <v>0.9975789514782254</v>
      </c>
    </row>
    <row r="168" spans="1:13" x14ac:dyDescent="0.3">
      <c r="A168" s="17">
        <v>10</v>
      </c>
      <c r="B168" s="93">
        <v>1</v>
      </c>
      <c r="C168" s="94">
        <v>0.96241271847464005</v>
      </c>
      <c r="D168" s="94">
        <v>1</v>
      </c>
      <c r="E168" s="94">
        <v>1</v>
      </c>
      <c r="F168" s="94">
        <v>1</v>
      </c>
      <c r="G168" s="94">
        <v>1</v>
      </c>
      <c r="H168" s="94">
        <v>1</v>
      </c>
      <c r="I168" s="94">
        <v>0.98077709146395087</v>
      </c>
      <c r="J168" s="94">
        <v>0.98022178834931595</v>
      </c>
      <c r="K168" s="94">
        <v>0.99492711296493075</v>
      </c>
      <c r="L168" s="94">
        <v>0.98620808330360199</v>
      </c>
      <c r="M168" s="95">
        <v>0.9975789514782254</v>
      </c>
    </row>
    <row r="169" spans="1:13" x14ac:dyDescent="0.3">
      <c r="A169" s="17">
        <v>9</v>
      </c>
      <c r="B169" s="93">
        <v>1</v>
      </c>
      <c r="C169" s="94">
        <v>0.94918526354561161</v>
      </c>
      <c r="D169" s="94">
        <v>0.99963752403921524</v>
      </c>
      <c r="E169" s="94">
        <v>1</v>
      </c>
      <c r="F169" s="94">
        <v>1</v>
      </c>
      <c r="G169" s="94">
        <v>1</v>
      </c>
      <c r="H169" s="94">
        <v>0.99676701647111776</v>
      </c>
      <c r="I169" s="94">
        <v>0.97055059488736695</v>
      </c>
      <c r="J169" s="94">
        <v>0.96642419338702945</v>
      </c>
      <c r="K169" s="94">
        <v>0.98600067679245007</v>
      </c>
      <c r="L169" s="94">
        <v>0.97227574229040203</v>
      </c>
      <c r="M169" s="95">
        <v>0.99136650274879945</v>
      </c>
    </row>
    <row r="170" spans="1:13" x14ac:dyDescent="0.3">
      <c r="A170" s="17">
        <v>8</v>
      </c>
      <c r="B170" s="93">
        <v>0.99937784613229175</v>
      </c>
      <c r="C170" s="94">
        <v>0.93412931256970078</v>
      </c>
      <c r="D170" s="94">
        <v>0.98218885773167863</v>
      </c>
      <c r="E170" s="94">
        <v>1</v>
      </c>
      <c r="F170" s="94">
        <v>1</v>
      </c>
      <c r="G170" s="94">
        <v>1</v>
      </c>
      <c r="H170" s="94">
        <v>0.98476921505056891</v>
      </c>
      <c r="I170" s="94">
        <v>0.95531269576316835</v>
      </c>
      <c r="J170" s="94">
        <v>0.94845293121222463</v>
      </c>
      <c r="K170" s="94">
        <v>0.97160896632680982</v>
      </c>
      <c r="L170" s="94">
        <v>0.95289182888643098</v>
      </c>
      <c r="M170" s="95">
        <v>0.97841107829708462</v>
      </c>
    </row>
    <row r="171" spans="1:13" x14ac:dyDescent="0.3">
      <c r="A171" s="17">
        <v>7</v>
      </c>
      <c r="B171" s="93">
        <v>0.97707982755769129</v>
      </c>
      <c r="C171" s="94">
        <v>0.91724486554690732</v>
      </c>
      <c r="D171" s="94">
        <v>0.95459381228921125</v>
      </c>
      <c r="E171" s="94">
        <v>0.99880736569434514</v>
      </c>
      <c r="F171" s="94">
        <v>0.99551350189037713</v>
      </c>
      <c r="G171" s="94">
        <v>0.99137281421047541</v>
      </c>
      <c r="H171" s="94">
        <v>0.9665316657848847</v>
      </c>
      <c r="I171" s="94">
        <v>0.93506339409135508</v>
      </c>
      <c r="J171" s="94">
        <v>0.92630800182490147</v>
      </c>
      <c r="K171" s="94">
        <v>0.95175198156800978</v>
      </c>
      <c r="L171" s="94">
        <v>0.92805634309168905</v>
      </c>
      <c r="M171" s="95">
        <v>0.9587126781230807</v>
      </c>
    </row>
    <row r="172" spans="1:13" x14ac:dyDescent="0.3">
      <c r="A172" s="17">
        <v>6</v>
      </c>
      <c r="B172" s="93">
        <v>0.94500551291309842</v>
      </c>
      <c r="C172" s="94">
        <v>0.89853192247723146</v>
      </c>
      <c r="D172" s="94">
        <v>0.91685238771181288</v>
      </c>
      <c r="E172" s="94">
        <v>0.97527022169655753</v>
      </c>
      <c r="F172" s="94">
        <v>0.97255729774843203</v>
      </c>
      <c r="G172" s="94">
        <v>0.9627093312574555</v>
      </c>
      <c r="H172" s="94">
        <v>0.94205436867406522</v>
      </c>
      <c r="I172" s="94">
        <v>0.90980268987192725</v>
      </c>
      <c r="J172" s="94">
        <v>0.89998940522505999</v>
      </c>
      <c r="K172" s="94">
        <v>0.92642972251604994</v>
      </c>
      <c r="L172" s="94">
        <v>0.89776928490617636</v>
      </c>
      <c r="M172" s="95">
        <v>0.93227130222678789</v>
      </c>
    </row>
    <row r="173" spans="1:13" x14ac:dyDescent="0.3">
      <c r="A173" s="17">
        <v>5</v>
      </c>
      <c r="B173" s="93">
        <v>0.90315490219851302</v>
      </c>
      <c r="C173" s="94">
        <v>0.87799048336067309</v>
      </c>
      <c r="D173" s="94">
        <v>0.86896458399948373</v>
      </c>
      <c r="E173" s="94">
        <v>0.94314798402203504</v>
      </c>
      <c r="F173" s="94">
        <v>0.941524779293616</v>
      </c>
      <c r="G173" s="94">
        <v>0.92425088948862222</v>
      </c>
      <c r="H173" s="94">
        <v>0.91133732371811027</v>
      </c>
      <c r="I173" s="94">
        <v>0.87953058310488463</v>
      </c>
      <c r="J173" s="94">
        <v>0.86949714141270029</v>
      </c>
      <c r="K173" s="94">
        <v>0.89564218917093041</v>
      </c>
      <c r="L173" s="94">
        <v>0.86203065432989257</v>
      </c>
      <c r="M173" s="95">
        <v>0.89908695060820598</v>
      </c>
    </row>
    <row r="174" spans="1:13" x14ac:dyDescent="0.3">
      <c r="A174" s="17">
        <v>4</v>
      </c>
      <c r="B174" s="93">
        <v>0.85152799541393498</v>
      </c>
      <c r="C174" s="94">
        <v>0.8556205481972321</v>
      </c>
      <c r="D174" s="94">
        <v>0.81093040115222359</v>
      </c>
      <c r="E174" s="94">
        <v>0.90244065267077778</v>
      </c>
      <c r="F174" s="94">
        <v>0.90241594652592916</v>
      </c>
      <c r="G174" s="94">
        <v>0.87599748890397555</v>
      </c>
      <c r="H174" s="94">
        <v>0.87438053091702006</v>
      </c>
      <c r="I174" s="94">
        <v>0.84424707379022745</v>
      </c>
      <c r="J174" s="94">
        <v>0.83483121038782215</v>
      </c>
      <c r="K174" s="94">
        <v>0.85938938153265121</v>
      </c>
      <c r="L174" s="94">
        <v>0.82084045136283801</v>
      </c>
      <c r="M174" s="95">
        <v>0.8591596232673353</v>
      </c>
    </row>
    <row r="175" spans="1:13" x14ac:dyDescent="0.3">
      <c r="A175" s="17">
        <v>3</v>
      </c>
      <c r="B175" s="93">
        <v>0.79012479255936441</v>
      </c>
      <c r="C175" s="94">
        <v>0.83142211698690871</v>
      </c>
      <c r="D175" s="94">
        <v>0.74274983917003246</v>
      </c>
      <c r="E175" s="94">
        <v>0.85314822764278553</v>
      </c>
      <c r="F175" s="94">
        <v>0.85523079944537139</v>
      </c>
      <c r="G175" s="94">
        <v>0.8179491295035155</v>
      </c>
      <c r="H175" s="94">
        <v>0.83118399027079448</v>
      </c>
      <c r="I175" s="94">
        <v>0.80395216192795549</v>
      </c>
      <c r="J175" s="94">
        <v>0.7959916121504258</v>
      </c>
      <c r="K175" s="94">
        <v>0.81767129960121221</v>
      </c>
      <c r="L175" s="94">
        <v>0.77419867600501235</v>
      </c>
      <c r="M175" s="95">
        <v>0.81248932020417541</v>
      </c>
    </row>
    <row r="176" spans="1:13" x14ac:dyDescent="0.3">
      <c r="A176" s="17">
        <v>2</v>
      </c>
      <c r="B176" s="81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3"/>
    </row>
    <row r="177" spans="1:13" x14ac:dyDescent="0.3">
      <c r="A177" s="17">
        <v>1</v>
      </c>
      <c r="B177" s="84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6"/>
    </row>
    <row r="178" spans="1:13" x14ac:dyDescent="0.3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3">
      <c r="A179" s="16" t="s">
        <v>46</v>
      </c>
      <c r="B179" s="18">
        <v>4</v>
      </c>
      <c r="C179" s="18">
        <v>5</v>
      </c>
      <c r="D179" s="18">
        <v>6</v>
      </c>
      <c r="E179" s="18">
        <v>7</v>
      </c>
      <c r="F179" s="18">
        <v>8</v>
      </c>
      <c r="G179" s="18">
        <v>9</v>
      </c>
      <c r="H179" s="18">
        <v>10</v>
      </c>
      <c r="I179" s="18">
        <v>11</v>
      </c>
      <c r="J179" s="18">
        <v>12</v>
      </c>
      <c r="K179" s="18">
        <v>1</v>
      </c>
      <c r="L179" s="18">
        <v>2</v>
      </c>
      <c r="M179" s="18">
        <v>3</v>
      </c>
    </row>
    <row r="180" spans="1:13" x14ac:dyDescent="0.3">
      <c r="A180" s="17">
        <v>20</v>
      </c>
      <c r="B180" s="90">
        <v>1</v>
      </c>
      <c r="C180" s="91">
        <v>0.97830076961553925</v>
      </c>
      <c r="D180" s="91">
        <v>1</v>
      </c>
      <c r="E180" s="91">
        <v>1</v>
      </c>
      <c r="F180" s="91">
        <v>1</v>
      </c>
      <c r="G180" s="91">
        <v>1</v>
      </c>
      <c r="H180" s="91">
        <v>1</v>
      </c>
      <c r="I180" s="91">
        <v>0.98555462279176487</v>
      </c>
      <c r="J180" s="91">
        <v>0.99167436247743423</v>
      </c>
      <c r="K180" s="91">
        <v>0.99918976145281335</v>
      </c>
      <c r="L180" s="91">
        <v>0.99806182888418205</v>
      </c>
      <c r="M180" s="92">
        <v>1</v>
      </c>
    </row>
    <row r="181" spans="1:13" x14ac:dyDescent="0.3">
      <c r="A181" s="17">
        <v>19</v>
      </c>
      <c r="B181" s="93">
        <v>1</v>
      </c>
      <c r="C181" s="94">
        <v>0.97830076961553925</v>
      </c>
      <c r="D181" s="94">
        <v>1</v>
      </c>
      <c r="E181" s="94">
        <v>1</v>
      </c>
      <c r="F181" s="94">
        <v>1</v>
      </c>
      <c r="G181" s="94">
        <v>1</v>
      </c>
      <c r="H181" s="94">
        <v>1</v>
      </c>
      <c r="I181" s="94">
        <v>0.98555462279176487</v>
      </c>
      <c r="J181" s="94">
        <v>0.99167436247743423</v>
      </c>
      <c r="K181" s="94">
        <v>0.99918976145281335</v>
      </c>
      <c r="L181" s="94">
        <v>0.99806182888418205</v>
      </c>
      <c r="M181" s="95">
        <v>1</v>
      </c>
    </row>
    <row r="182" spans="1:13" x14ac:dyDescent="0.3">
      <c r="A182" s="17">
        <v>18</v>
      </c>
      <c r="B182" s="93">
        <v>1</v>
      </c>
      <c r="C182" s="94">
        <v>0.97830076961553925</v>
      </c>
      <c r="D182" s="94">
        <v>1</v>
      </c>
      <c r="E182" s="94">
        <v>1</v>
      </c>
      <c r="F182" s="94">
        <v>1</v>
      </c>
      <c r="G182" s="94">
        <v>1</v>
      </c>
      <c r="H182" s="94">
        <v>1</v>
      </c>
      <c r="I182" s="94">
        <v>0.98555462279176487</v>
      </c>
      <c r="J182" s="94">
        <v>0.99167436247743423</v>
      </c>
      <c r="K182" s="94">
        <v>0.99918976145281335</v>
      </c>
      <c r="L182" s="94">
        <v>0.99806182888418205</v>
      </c>
      <c r="M182" s="95">
        <v>1</v>
      </c>
    </row>
    <row r="183" spans="1:13" x14ac:dyDescent="0.3">
      <c r="A183" s="17">
        <v>17</v>
      </c>
      <c r="B183" s="93">
        <v>1</v>
      </c>
      <c r="C183" s="94">
        <v>0.97830076961553925</v>
      </c>
      <c r="D183" s="94">
        <v>1</v>
      </c>
      <c r="E183" s="94">
        <v>1</v>
      </c>
      <c r="F183" s="94">
        <v>1</v>
      </c>
      <c r="G183" s="94">
        <v>1</v>
      </c>
      <c r="H183" s="94">
        <v>1</v>
      </c>
      <c r="I183" s="94">
        <v>0.98555462279176487</v>
      </c>
      <c r="J183" s="94">
        <v>0.99167436247743423</v>
      </c>
      <c r="K183" s="94">
        <v>0.99918976145281335</v>
      </c>
      <c r="L183" s="94">
        <v>0.99806182888418205</v>
      </c>
      <c r="M183" s="95">
        <v>1</v>
      </c>
    </row>
    <row r="184" spans="1:13" x14ac:dyDescent="0.3">
      <c r="A184" s="17">
        <v>16</v>
      </c>
      <c r="B184" s="93">
        <v>1</v>
      </c>
      <c r="C184" s="94">
        <v>0.97830076961553925</v>
      </c>
      <c r="D184" s="94">
        <v>1</v>
      </c>
      <c r="E184" s="94">
        <v>1</v>
      </c>
      <c r="F184" s="94">
        <v>1</v>
      </c>
      <c r="G184" s="94">
        <v>1</v>
      </c>
      <c r="H184" s="94">
        <v>1</v>
      </c>
      <c r="I184" s="94">
        <v>0.98555462279176487</v>
      </c>
      <c r="J184" s="94">
        <v>0.99167436247743423</v>
      </c>
      <c r="K184" s="94">
        <v>0.99918976145281335</v>
      </c>
      <c r="L184" s="94">
        <v>0.99806182888418205</v>
      </c>
      <c r="M184" s="95">
        <v>1</v>
      </c>
    </row>
    <row r="185" spans="1:13" x14ac:dyDescent="0.3">
      <c r="A185" s="17">
        <v>15</v>
      </c>
      <c r="B185" s="93">
        <v>1</v>
      </c>
      <c r="C185" s="94">
        <v>0.97830076961553925</v>
      </c>
      <c r="D185" s="94">
        <v>1</v>
      </c>
      <c r="E185" s="94">
        <v>1</v>
      </c>
      <c r="F185" s="94">
        <v>1</v>
      </c>
      <c r="G185" s="94">
        <v>1</v>
      </c>
      <c r="H185" s="94">
        <v>1</v>
      </c>
      <c r="I185" s="94">
        <v>0.98555462279176487</v>
      </c>
      <c r="J185" s="94">
        <v>0.99167436247743423</v>
      </c>
      <c r="K185" s="94">
        <v>0.99918976145281335</v>
      </c>
      <c r="L185" s="94">
        <v>0.99806182888418205</v>
      </c>
      <c r="M185" s="95">
        <v>1</v>
      </c>
    </row>
    <row r="186" spans="1:13" x14ac:dyDescent="0.3">
      <c r="A186" s="17">
        <v>14</v>
      </c>
      <c r="B186" s="93">
        <v>1</v>
      </c>
      <c r="C186" s="94">
        <v>0.97830076961553925</v>
      </c>
      <c r="D186" s="94">
        <v>1</v>
      </c>
      <c r="E186" s="94">
        <v>1</v>
      </c>
      <c r="F186" s="94">
        <v>1</v>
      </c>
      <c r="G186" s="94">
        <v>1</v>
      </c>
      <c r="H186" s="94">
        <v>1</v>
      </c>
      <c r="I186" s="94">
        <v>0.98555462279176487</v>
      </c>
      <c r="J186" s="94">
        <v>0.99167436247743423</v>
      </c>
      <c r="K186" s="94">
        <v>0.99918976145281335</v>
      </c>
      <c r="L186" s="94">
        <v>0.99806182888418205</v>
      </c>
      <c r="M186" s="95">
        <v>1</v>
      </c>
    </row>
    <row r="187" spans="1:13" x14ac:dyDescent="0.3">
      <c r="A187" s="17">
        <v>13</v>
      </c>
      <c r="B187" s="93">
        <v>1</v>
      </c>
      <c r="C187" s="94">
        <v>0.97830076961553925</v>
      </c>
      <c r="D187" s="94">
        <v>1</v>
      </c>
      <c r="E187" s="94">
        <v>1</v>
      </c>
      <c r="F187" s="94">
        <v>1</v>
      </c>
      <c r="G187" s="94">
        <v>1</v>
      </c>
      <c r="H187" s="94">
        <v>1</v>
      </c>
      <c r="I187" s="94">
        <v>0.98555462279176487</v>
      </c>
      <c r="J187" s="94">
        <v>0.99167436247743423</v>
      </c>
      <c r="K187" s="94">
        <v>0.99918976145281335</v>
      </c>
      <c r="L187" s="94">
        <v>0.99806182888418205</v>
      </c>
      <c r="M187" s="95">
        <v>1</v>
      </c>
    </row>
    <row r="188" spans="1:13" x14ac:dyDescent="0.3">
      <c r="A188" s="17">
        <v>12</v>
      </c>
      <c r="B188" s="93">
        <v>1</v>
      </c>
      <c r="C188" s="94">
        <v>0.97830076961553925</v>
      </c>
      <c r="D188" s="94">
        <v>1</v>
      </c>
      <c r="E188" s="94">
        <v>1</v>
      </c>
      <c r="F188" s="94">
        <v>1</v>
      </c>
      <c r="G188" s="94">
        <v>1</v>
      </c>
      <c r="H188" s="94">
        <v>1</v>
      </c>
      <c r="I188" s="94">
        <v>0.98555462279176487</v>
      </c>
      <c r="J188" s="94">
        <v>0.99167436247743423</v>
      </c>
      <c r="K188" s="94">
        <v>0.99918976145281335</v>
      </c>
      <c r="L188" s="94">
        <v>0.99806182888418205</v>
      </c>
      <c r="M188" s="95">
        <v>1</v>
      </c>
    </row>
    <row r="189" spans="1:13" x14ac:dyDescent="0.3">
      <c r="A189" s="17">
        <v>11</v>
      </c>
      <c r="B189" s="93">
        <v>1</v>
      </c>
      <c r="C189" s="94">
        <v>0.97830076961553925</v>
      </c>
      <c r="D189" s="94">
        <v>1</v>
      </c>
      <c r="E189" s="94">
        <v>1</v>
      </c>
      <c r="F189" s="94">
        <v>1</v>
      </c>
      <c r="G189" s="94">
        <v>1</v>
      </c>
      <c r="H189" s="94">
        <v>1</v>
      </c>
      <c r="I189" s="94">
        <v>0.98555462279176487</v>
      </c>
      <c r="J189" s="94">
        <v>0.99167436247743423</v>
      </c>
      <c r="K189" s="94">
        <v>0.99918976145281335</v>
      </c>
      <c r="L189" s="94">
        <v>0.99806182888418205</v>
      </c>
      <c r="M189" s="95">
        <v>1</v>
      </c>
    </row>
    <row r="190" spans="1:13" x14ac:dyDescent="0.3">
      <c r="A190" s="17">
        <v>10</v>
      </c>
      <c r="B190" s="93">
        <v>1</v>
      </c>
      <c r="C190" s="94">
        <v>0.97322035213730995</v>
      </c>
      <c r="D190" s="94">
        <v>1</v>
      </c>
      <c r="E190" s="94">
        <v>1</v>
      </c>
      <c r="F190" s="94">
        <v>1</v>
      </c>
      <c r="G190" s="94">
        <v>1</v>
      </c>
      <c r="H190" s="94">
        <v>1</v>
      </c>
      <c r="I190" s="94">
        <v>0.98149260646043712</v>
      </c>
      <c r="J190" s="94">
        <v>0.98669013897354962</v>
      </c>
      <c r="K190" s="94">
        <v>0.9980065767230013</v>
      </c>
      <c r="L190" s="94">
        <v>0.99336606172014552</v>
      </c>
      <c r="M190" s="95">
        <v>1</v>
      </c>
    </row>
    <row r="191" spans="1:13" x14ac:dyDescent="0.3">
      <c r="A191" s="17">
        <v>9</v>
      </c>
      <c r="B191" s="93">
        <v>1</v>
      </c>
      <c r="C191" s="94">
        <v>0.95884474711248346</v>
      </c>
      <c r="D191" s="94">
        <v>1</v>
      </c>
      <c r="E191" s="94">
        <v>1</v>
      </c>
      <c r="F191" s="94">
        <v>1</v>
      </c>
      <c r="G191" s="94">
        <v>1</v>
      </c>
      <c r="H191" s="94">
        <v>1</v>
      </c>
      <c r="I191" s="94">
        <v>0.96737829890596794</v>
      </c>
      <c r="J191" s="94">
        <v>0.97441647060955083</v>
      </c>
      <c r="K191" s="94">
        <v>0.98893391999842817</v>
      </c>
      <c r="L191" s="94">
        <v>0.97879432520061738</v>
      </c>
      <c r="M191" s="95">
        <v>0.99541929108666727</v>
      </c>
    </row>
    <row r="192" spans="1:13" x14ac:dyDescent="0.3">
      <c r="A192" s="17">
        <v>8</v>
      </c>
      <c r="B192" s="93">
        <v>0.99170172509805476</v>
      </c>
      <c r="C192" s="94">
        <v>0.93517395454105978</v>
      </c>
      <c r="D192" s="94">
        <v>0.98498319244269705</v>
      </c>
      <c r="E192" s="94">
        <v>1</v>
      </c>
      <c r="F192" s="94">
        <v>1</v>
      </c>
      <c r="G192" s="94">
        <v>1</v>
      </c>
      <c r="H192" s="94">
        <v>0.991918768682437</v>
      </c>
      <c r="I192" s="94">
        <v>0.94321170012835709</v>
      </c>
      <c r="J192" s="94">
        <v>0.95485335738543786</v>
      </c>
      <c r="K192" s="94">
        <v>0.97197179127909394</v>
      </c>
      <c r="L192" s="94">
        <v>0.95434661932559772</v>
      </c>
      <c r="M192" s="95">
        <v>0.97477270497518775</v>
      </c>
    </row>
    <row r="193" spans="1:13" x14ac:dyDescent="0.3">
      <c r="A193" s="17">
        <v>7</v>
      </c>
      <c r="B193" s="93">
        <v>0.95641854071665511</v>
      </c>
      <c r="C193" s="94">
        <v>0.90220797442303868</v>
      </c>
      <c r="D193" s="94">
        <v>0.94954497491771761</v>
      </c>
      <c r="E193" s="94">
        <v>1</v>
      </c>
      <c r="F193" s="94">
        <v>0.99700051794640998</v>
      </c>
      <c r="G193" s="94">
        <v>0.99041849312965757</v>
      </c>
      <c r="H193" s="94">
        <v>0.96139364086757806</v>
      </c>
      <c r="I193" s="94">
        <v>0.90899281012760491</v>
      </c>
      <c r="J193" s="94">
        <v>0.92800079930121071</v>
      </c>
      <c r="K193" s="94">
        <v>0.94712019056499874</v>
      </c>
      <c r="L193" s="94">
        <v>0.92002294409508623</v>
      </c>
      <c r="M193" s="95">
        <v>0.94174789565361239</v>
      </c>
    </row>
    <row r="194" spans="1:13" x14ac:dyDescent="0.3">
      <c r="A194" s="17">
        <v>6</v>
      </c>
      <c r="B194" s="93">
        <v>0.90619030999209971</v>
      </c>
      <c r="C194" s="94">
        <v>0.85994680675842006</v>
      </c>
      <c r="D194" s="94">
        <v>0.9001437399297838</v>
      </c>
      <c r="E194" s="94">
        <v>0.97115815606346489</v>
      </c>
      <c r="F194" s="94">
        <v>0.96956631797761361</v>
      </c>
      <c r="G194" s="94">
        <v>0.94982344276438901</v>
      </c>
      <c r="H194" s="94">
        <v>0.91811682928995841</v>
      </c>
      <c r="I194" s="94">
        <v>0.86472162890371118</v>
      </c>
      <c r="J194" s="94">
        <v>0.89385879635686938</v>
      </c>
      <c r="K194" s="94">
        <v>0.91437911785614268</v>
      </c>
      <c r="L194" s="94">
        <v>0.87582329950908311</v>
      </c>
      <c r="M194" s="95">
        <v>0.89634486312194117</v>
      </c>
    </row>
    <row r="195" spans="1:13" x14ac:dyDescent="0.3">
      <c r="A195" s="17">
        <v>5</v>
      </c>
      <c r="B195" s="93">
        <v>0.84101703292438901</v>
      </c>
      <c r="C195" s="94">
        <v>0.80839045154720401</v>
      </c>
      <c r="D195" s="94">
        <v>0.83677948747889563</v>
      </c>
      <c r="E195" s="94">
        <v>0.9305342145971478</v>
      </c>
      <c r="F195" s="94">
        <v>0.93227055287421978</v>
      </c>
      <c r="G195" s="94">
        <v>0.89512094194026948</v>
      </c>
      <c r="H195" s="94">
        <v>0.86208833394957829</v>
      </c>
      <c r="I195" s="94">
        <v>0.81039815645667601</v>
      </c>
      <c r="J195" s="94">
        <v>0.85242734855241387</v>
      </c>
      <c r="K195" s="94">
        <v>0.87374857315252563</v>
      </c>
      <c r="L195" s="94">
        <v>0.82174768556758826</v>
      </c>
      <c r="M195" s="95">
        <v>0.8385636073801741</v>
      </c>
    </row>
    <row r="196" spans="1:13" x14ac:dyDescent="0.3">
      <c r="A196" s="17">
        <v>4</v>
      </c>
      <c r="B196" s="93">
        <v>0.76089870951352245</v>
      </c>
      <c r="C196" s="94">
        <v>0.74753890878939089</v>
      </c>
      <c r="D196" s="94">
        <v>0.75945221756505332</v>
      </c>
      <c r="E196" s="94">
        <v>0.87888283625461372</v>
      </c>
      <c r="F196" s="94">
        <v>0.88511322263622816</v>
      </c>
      <c r="G196" s="94">
        <v>0.82631099065729885</v>
      </c>
      <c r="H196" s="94">
        <v>0.79330815484643769</v>
      </c>
      <c r="I196" s="94">
        <v>0.74602239278649951</v>
      </c>
      <c r="J196" s="94">
        <v>0.80370645588784417</v>
      </c>
      <c r="K196" s="94">
        <v>0.8252285564541475</v>
      </c>
      <c r="L196" s="94">
        <v>0.7577961022706019</v>
      </c>
      <c r="M196" s="95">
        <v>0.76840412842831141</v>
      </c>
    </row>
    <row r="197" spans="1:13" x14ac:dyDescent="0.3">
      <c r="A197" s="17">
        <v>3</v>
      </c>
      <c r="B197" s="93">
        <v>0.66583533975950027</v>
      </c>
      <c r="C197" s="94">
        <v>0.67739217848498023</v>
      </c>
      <c r="D197" s="94">
        <v>0.66816193018825665</v>
      </c>
      <c r="E197" s="94">
        <v>0.81620402103586298</v>
      </c>
      <c r="F197" s="94">
        <v>0.82809432726363896</v>
      </c>
      <c r="G197" s="94">
        <v>0.74339358891547724</v>
      </c>
      <c r="H197" s="94">
        <v>0.71177629198053638</v>
      </c>
      <c r="I197" s="94">
        <v>0.67159433789318146</v>
      </c>
      <c r="J197" s="94">
        <v>0.7476961183631603</v>
      </c>
      <c r="K197" s="94">
        <v>0.7688190677610085</v>
      </c>
      <c r="L197" s="94">
        <v>0.68396854961812381</v>
      </c>
      <c r="M197" s="95">
        <v>0.68586642626635297</v>
      </c>
    </row>
    <row r="198" spans="1:13" x14ac:dyDescent="0.3">
      <c r="A198" s="17">
        <v>2</v>
      </c>
      <c r="B198" s="81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3"/>
    </row>
    <row r="199" spans="1:13" x14ac:dyDescent="0.3">
      <c r="A199" s="17">
        <v>1</v>
      </c>
      <c r="B199" s="84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6"/>
    </row>
    <row r="201" spans="1:13" x14ac:dyDescent="0.3">
      <c r="A201" s="19" t="s">
        <v>47</v>
      </c>
      <c r="B201" s="20">
        <v>4</v>
      </c>
      <c r="C201" s="20">
        <v>5</v>
      </c>
      <c r="D201" s="20">
        <v>6</v>
      </c>
      <c r="E201" s="20">
        <v>7</v>
      </c>
      <c r="F201" s="20">
        <v>8</v>
      </c>
      <c r="G201" s="20">
        <v>9</v>
      </c>
      <c r="H201" s="20">
        <v>10</v>
      </c>
      <c r="I201" s="20">
        <v>11</v>
      </c>
      <c r="J201" s="20">
        <v>12</v>
      </c>
      <c r="K201" s="20">
        <v>1</v>
      </c>
      <c r="L201" s="20">
        <v>2</v>
      </c>
      <c r="M201" s="20">
        <v>3</v>
      </c>
    </row>
    <row r="202" spans="1:13" x14ac:dyDescent="0.3">
      <c r="A202" s="21">
        <v>20</v>
      </c>
      <c r="B202" s="22" t="b">
        <f>IF('入力欄(差替情報)'!$D$9="北海道",B4,IF('入力欄(差替情報)'!$D$9="東北",B26,IF('入力欄(差替情報)'!$D$9="東京",B48,IF('入力欄(差替情報)'!$D$9="中部",B70,IF('入力欄(差替情報)'!$D$9="北陸",B92,IF('入力欄(差替情報)'!$D$9="関西",B114,IF('入力欄(差替情報)'!$D$9="中国",B136,IF('入力欄(差替情報)'!$D$9="四国",B158,IF('入力欄(差替情報)'!$D$9="九州",B180)))))))))</f>
        <v>0</v>
      </c>
      <c r="C202" s="22" t="b">
        <f>IF('入力欄(差替情報)'!$D$9="北海道",C4,IF('入力欄(差替情報)'!$D$9="東北",C26,IF('入力欄(差替情報)'!$D$9="東京",C48,IF('入力欄(差替情報)'!$D$9="中部",C70,IF('入力欄(差替情報)'!$D$9="北陸",C92,IF('入力欄(差替情報)'!$D$9="関西",C114,IF('入力欄(差替情報)'!$D$9="中国",C136,IF('入力欄(差替情報)'!$D$9="四国",C158,IF('入力欄(差替情報)'!$D$9="九州",C180)))))))))</f>
        <v>0</v>
      </c>
      <c r="D202" s="22" t="b">
        <f>IF('入力欄(差替情報)'!$D$9="北海道",D4,IF('入力欄(差替情報)'!$D$9="東北",D26,IF('入力欄(差替情報)'!$D$9="東京",D48,IF('入力欄(差替情報)'!$D$9="中部",D70,IF('入力欄(差替情報)'!$D$9="北陸",D92,IF('入力欄(差替情報)'!$D$9="関西",D114,IF('入力欄(差替情報)'!$D$9="中国",D136,IF('入力欄(差替情報)'!$D$9="四国",D158,IF('入力欄(差替情報)'!$D$9="九州",D180)))))))))</f>
        <v>0</v>
      </c>
      <c r="E202" s="22" t="b">
        <f>IF('入力欄(差替情報)'!$D$9="北海道",E4,IF('入力欄(差替情報)'!$D$9="東北",E26,IF('入力欄(差替情報)'!$D$9="東京",E48,IF('入力欄(差替情報)'!$D$9="中部",E70,IF('入力欄(差替情報)'!$D$9="北陸",E92,IF('入力欄(差替情報)'!$D$9="関西",E114,IF('入力欄(差替情報)'!$D$9="中国",E136,IF('入力欄(差替情報)'!$D$9="四国",E158,IF('入力欄(差替情報)'!$D$9="九州",E180)))))))))</f>
        <v>0</v>
      </c>
      <c r="F202" s="22" t="b">
        <f>IF('入力欄(差替情報)'!$D$9="北海道",F4,IF('入力欄(差替情報)'!$D$9="東北",F26,IF('入力欄(差替情報)'!$D$9="東京",F48,IF('入力欄(差替情報)'!$D$9="中部",F70,IF('入力欄(差替情報)'!$D$9="北陸",F92,IF('入力欄(差替情報)'!$D$9="関西",F114,IF('入力欄(差替情報)'!$D$9="中国",F136,IF('入力欄(差替情報)'!$D$9="四国",F158,IF('入力欄(差替情報)'!$D$9="九州",F180)))))))))</f>
        <v>0</v>
      </c>
      <c r="G202" s="22" t="b">
        <f>IF('入力欄(差替情報)'!$D$9="北海道",G4,IF('入力欄(差替情報)'!$D$9="東北",G26,IF('入力欄(差替情報)'!$D$9="東京",G48,IF('入力欄(差替情報)'!$D$9="中部",G70,IF('入力欄(差替情報)'!$D$9="北陸",G92,IF('入力欄(差替情報)'!$D$9="関西",G114,IF('入力欄(差替情報)'!$D$9="中国",G136,IF('入力欄(差替情報)'!$D$9="四国",G158,IF('入力欄(差替情報)'!$D$9="九州",G180)))))))))</f>
        <v>0</v>
      </c>
      <c r="H202" s="22" t="b">
        <f>IF('入力欄(差替情報)'!$D$9="北海道",H4,IF('入力欄(差替情報)'!$D$9="東北",H26,IF('入力欄(差替情報)'!$D$9="東京",H48,IF('入力欄(差替情報)'!$D$9="中部",H70,IF('入力欄(差替情報)'!$D$9="北陸",H92,IF('入力欄(差替情報)'!$D$9="関西",H114,IF('入力欄(差替情報)'!$D$9="中国",H136,IF('入力欄(差替情報)'!$D$9="四国",H158,IF('入力欄(差替情報)'!$D$9="九州",H180)))))))))</f>
        <v>0</v>
      </c>
      <c r="I202" s="22" t="b">
        <f>IF('入力欄(差替情報)'!$D$9="北海道",I4,IF('入力欄(差替情報)'!$D$9="東北",I26,IF('入力欄(差替情報)'!$D$9="東京",I48,IF('入力欄(差替情報)'!$D$9="中部",I70,IF('入力欄(差替情報)'!$D$9="北陸",I92,IF('入力欄(差替情報)'!$D$9="関西",I114,IF('入力欄(差替情報)'!$D$9="中国",I136,IF('入力欄(差替情報)'!$D$9="四国",I158,IF('入力欄(差替情報)'!$D$9="九州",I180)))))))))</f>
        <v>0</v>
      </c>
      <c r="J202" s="22" t="b">
        <f>IF('入力欄(差替情報)'!$D$9="北海道",J4,IF('入力欄(差替情報)'!$D$9="東北",J26,IF('入力欄(差替情報)'!$D$9="東京",J48,IF('入力欄(差替情報)'!$D$9="中部",J70,IF('入力欄(差替情報)'!$D$9="北陸",J92,IF('入力欄(差替情報)'!$D$9="関西",J114,IF('入力欄(差替情報)'!$D$9="中国",J136,IF('入力欄(差替情報)'!$D$9="四国",J158,IF('入力欄(差替情報)'!$D$9="九州",J180)))))))))</f>
        <v>0</v>
      </c>
      <c r="K202" s="22" t="b">
        <f>IF('入力欄(差替情報)'!$D$9="北海道",K4,IF('入力欄(差替情報)'!$D$9="東北",K26,IF('入力欄(差替情報)'!$D$9="東京",K48,IF('入力欄(差替情報)'!$D$9="中部",K70,IF('入力欄(差替情報)'!$D$9="北陸",K92,IF('入力欄(差替情報)'!$D$9="関西",K114,IF('入力欄(差替情報)'!$D$9="中国",K136,IF('入力欄(差替情報)'!$D$9="四国",K158,IF('入力欄(差替情報)'!$D$9="九州",K180)))))))))</f>
        <v>0</v>
      </c>
      <c r="L202" s="22" t="b">
        <f>IF('入力欄(差替情報)'!$D$9="北海道",L4,IF('入力欄(差替情報)'!$D$9="東北",L26,IF('入力欄(差替情報)'!$D$9="東京",L48,IF('入力欄(差替情報)'!$D$9="中部",L70,IF('入力欄(差替情報)'!$D$9="北陸",L92,IF('入力欄(差替情報)'!$D$9="関西",L114,IF('入力欄(差替情報)'!$D$9="中国",L136,IF('入力欄(差替情報)'!$D$9="四国",L158,IF('入力欄(差替情報)'!$D$9="九州",L180)))))))))</f>
        <v>0</v>
      </c>
      <c r="M202" s="22" t="b">
        <f>IF('入力欄(差替情報)'!$D$9="北海道",M4,IF('入力欄(差替情報)'!$D$9="東北",M26,IF('入力欄(差替情報)'!$D$9="東京",M48,IF('入力欄(差替情報)'!$D$9="中部",M70,IF('入力欄(差替情報)'!$D$9="北陸",M92,IF('入力欄(差替情報)'!$D$9="関西",M114,IF('入力欄(差替情報)'!$D$9="中国",M136,IF('入力欄(差替情報)'!$D$9="四国",M158,IF('入力欄(差替情報)'!$D$9="九州",M180)))))))))</f>
        <v>0</v>
      </c>
    </row>
    <row r="203" spans="1:13" x14ac:dyDescent="0.3">
      <c r="A203" s="21">
        <v>19</v>
      </c>
      <c r="B203" s="22" t="b">
        <f>IF('入力欄(差替情報)'!$D$9="北海道",B5,IF('入力欄(差替情報)'!$D$9="東北",B27,IF('入力欄(差替情報)'!$D$9="東京",B49,IF('入力欄(差替情報)'!$D$9="中部",B71,IF('入力欄(差替情報)'!$D$9="北陸",B93,IF('入力欄(差替情報)'!$D$9="関西",B115,IF('入力欄(差替情報)'!$D$9="中国",B137,IF('入力欄(差替情報)'!$D$9="四国",B159,IF('入力欄(差替情報)'!$D$9="九州",B181)))))))))</f>
        <v>0</v>
      </c>
      <c r="C203" s="22" t="b">
        <f>IF('入力欄(差替情報)'!$D$9="北海道",C5,IF('入力欄(差替情報)'!$D$9="東北",C27,IF('入力欄(差替情報)'!$D$9="東京",C49,IF('入力欄(差替情報)'!$D$9="中部",C71,IF('入力欄(差替情報)'!$D$9="北陸",C93,IF('入力欄(差替情報)'!$D$9="関西",C115,IF('入力欄(差替情報)'!$D$9="中国",C137,IF('入力欄(差替情報)'!$D$9="四国",C159,IF('入力欄(差替情報)'!$D$9="九州",C181)))))))))</f>
        <v>0</v>
      </c>
      <c r="D203" s="22" t="b">
        <f>IF('入力欄(差替情報)'!$D$9="北海道",D5,IF('入力欄(差替情報)'!$D$9="東北",D27,IF('入力欄(差替情報)'!$D$9="東京",D49,IF('入力欄(差替情報)'!$D$9="中部",D71,IF('入力欄(差替情報)'!$D$9="北陸",D93,IF('入力欄(差替情報)'!$D$9="関西",D115,IF('入力欄(差替情報)'!$D$9="中国",D137,IF('入力欄(差替情報)'!$D$9="四国",D159,IF('入力欄(差替情報)'!$D$9="九州",D181)))))))))</f>
        <v>0</v>
      </c>
      <c r="E203" s="22" t="b">
        <f>IF('入力欄(差替情報)'!$D$9="北海道",E5,IF('入力欄(差替情報)'!$D$9="東北",E27,IF('入力欄(差替情報)'!$D$9="東京",E49,IF('入力欄(差替情報)'!$D$9="中部",E71,IF('入力欄(差替情報)'!$D$9="北陸",E93,IF('入力欄(差替情報)'!$D$9="関西",E115,IF('入力欄(差替情報)'!$D$9="中国",E137,IF('入力欄(差替情報)'!$D$9="四国",E159,IF('入力欄(差替情報)'!$D$9="九州",E181)))))))))</f>
        <v>0</v>
      </c>
      <c r="F203" s="22" t="b">
        <f>IF('入力欄(差替情報)'!$D$9="北海道",F5,IF('入力欄(差替情報)'!$D$9="東北",F27,IF('入力欄(差替情報)'!$D$9="東京",F49,IF('入力欄(差替情報)'!$D$9="中部",F71,IF('入力欄(差替情報)'!$D$9="北陸",F93,IF('入力欄(差替情報)'!$D$9="関西",F115,IF('入力欄(差替情報)'!$D$9="中国",F137,IF('入力欄(差替情報)'!$D$9="四国",F159,IF('入力欄(差替情報)'!$D$9="九州",F181)))))))))</f>
        <v>0</v>
      </c>
      <c r="G203" s="22" t="b">
        <f>IF('入力欄(差替情報)'!$D$9="北海道",G5,IF('入力欄(差替情報)'!$D$9="東北",G27,IF('入力欄(差替情報)'!$D$9="東京",G49,IF('入力欄(差替情報)'!$D$9="中部",G71,IF('入力欄(差替情報)'!$D$9="北陸",G93,IF('入力欄(差替情報)'!$D$9="関西",G115,IF('入力欄(差替情報)'!$D$9="中国",G137,IF('入力欄(差替情報)'!$D$9="四国",G159,IF('入力欄(差替情報)'!$D$9="九州",G181)))))))))</f>
        <v>0</v>
      </c>
      <c r="H203" s="22" t="b">
        <f>IF('入力欄(差替情報)'!$D$9="北海道",H5,IF('入力欄(差替情報)'!$D$9="東北",H27,IF('入力欄(差替情報)'!$D$9="東京",H49,IF('入力欄(差替情報)'!$D$9="中部",H71,IF('入力欄(差替情報)'!$D$9="北陸",H93,IF('入力欄(差替情報)'!$D$9="関西",H115,IF('入力欄(差替情報)'!$D$9="中国",H137,IF('入力欄(差替情報)'!$D$9="四国",H159,IF('入力欄(差替情報)'!$D$9="九州",H181)))))))))</f>
        <v>0</v>
      </c>
      <c r="I203" s="22" t="b">
        <f>IF('入力欄(差替情報)'!$D$9="北海道",I5,IF('入力欄(差替情報)'!$D$9="東北",I27,IF('入力欄(差替情報)'!$D$9="東京",I49,IF('入力欄(差替情報)'!$D$9="中部",I71,IF('入力欄(差替情報)'!$D$9="北陸",I93,IF('入力欄(差替情報)'!$D$9="関西",I115,IF('入力欄(差替情報)'!$D$9="中国",I137,IF('入力欄(差替情報)'!$D$9="四国",I159,IF('入力欄(差替情報)'!$D$9="九州",I181)))))))))</f>
        <v>0</v>
      </c>
      <c r="J203" s="22" t="b">
        <f>IF('入力欄(差替情報)'!$D$9="北海道",J5,IF('入力欄(差替情報)'!$D$9="東北",J27,IF('入力欄(差替情報)'!$D$9="東京",J49,IF('入力欄(差替情報)'!$D$9="中部",J71,IF('入力欄(差替情報)'!$D$9="北陸",J93,IF('入力欄(差替情報)'!$D$9="関西",J115,IF('入力欄(差替情報)'!$D$9="中国",J137,IF('入力欄(差替情報)'!$D$9="四国",J159,IF('入力欄(差替情報)'!$D$9="九州",J181)))))))))</f>
        <v>0</v>
      </c>
      <c r="K203" s="22" t="b">
        <f>IF('入力欄(差替情報)'!$D$9="北海道",K5,IF('入力欄(差替情報)'!$D$9="東北",K27,IF('入力欄(差替情報)'!$D$9="東京",K49,IF('入力欄(差替情報)'!$D$9="中部",K71,IF('入力欄(差替情報)'!$D$9="北陸",K93,IF('入力欄(差替情報)'!$D$9="関西",K115,IF('入力欄(差替情報)'!$D$9="中国",K137,IF('入力欄(差替情報)'!$D$9="四国",K159,IF('入力欄(差替情報)'!$D$9="九州",K181)))))))))</f>
        <v>0</v>
      </c>
      <c r="L203" s="22" t="b">
        <f>IF('入力欄(差替情報)'!$D$9="北海道",L5,IF('入力欄(差替情報)'!$D$9="東北",L27,IF('入力欄(差替情報)'!$D$9="東京",L49,IF('入力欄(差替情報)'!$D$9="中部",L71,IF('入力欄(差替情報)'!$D$9="北陸",L93,IF('入力欄(差替情報)'!$D$9="関西",L115,IF('入力欄(差替情報)'!$D$9="中国",L137,IF('入力欄(差替情報)'!$D$9="四国",L159,IF('入力欄(差替情報)'!$D$9="九州",L181)))))))))</f>
        <v>0</v>
      </c>
      <c r="M203" s="22" t="b">
        <f>IF('入力欄(差替情報)'!$D$9="北海道",M5,IF('入力欄(差替情報)'!$D$9="東北",M27,IF('入力欄(差替情報)'!$D$9="東京",M49,IF('入力欄(差替情報)'!$D$9="中部",M71,IF('入力欄(差替情報)'!$D$9="北陸",M93,IF('入力欄(差替情報)'!$D$9="関西",M115,IF('入力欄(差替情報)'!$D$9="中国",M137,IF('入力欄(差替情報)'!$D$9="四国",M159,IF('入力欄(差替情報)'!$D$9="九州",M181)))))))))</f>
        <v>0</v>
      </c>
    </row>
    <row r="204" spans="1:13" x14ac:dyDescent="0.3">
      <c r="A204" s="21">
        <v>18</v>
      </c>
      <c r="B204" s="22" t="b">
        <f>IF('入力欄(差替情報)'!$D$9="北海道",B6,IF('入力欄(差替情報)'!$D$9="東北",B28,IF('入力欄(差替情報)'!$D$9="東京",B50,IF('入力欄(差替情報)'!$D$9="中部",B72,IF('入力欄(差替情報)'!$D$9="北陸",B94,IF('入力欄(差替情報)'!$D$9="関西",B116,IF('入力欄(差替情報)'!$D$9="中国",B138,IF('入力欄(差替情報)'!$D$9="四国",B160,IF('入力欄(差替情報)'!$D$9="九州",B182)))))))))</f>
        <v>0</v>
      </c>
      <c r="C204" s="22" t="b">
        <f>IF('入力欄(差替情報)'!$D$9="北海道",C6,IF('入力欄(差替情報)'!$D$9="東北",C28,IF('入力欄(差替情報)'!$D$9="東京",C50,IF('入力欄(差替情報)'!$D$9="中部",C72,IF('入力欄(差替情報)'!$D$9="北陸",C94,IF('入力欄(差替情報)'!$D$9="関西",C116,IF('入力欄(差替情報)'!$D$9="中国",C138,IF('入力欄(差替情報)'!$D$9="四国",C160,IF('入力欄(差替情報)'!$D$9="九州",C182)))))))))</f>
        <v>0</v>
      </c>
      <c r="D204" s="22" t="b">
        <f>IF('入力欄(差替情報)'!$D$9="北海道",D6,IF('入力欄(差替情報)'!$D$9="東北",D28,IF('入力欄(差替情報)'!$D$9="東京",D50,IF('入力欄(差替情報)'!$D$9="中部",D72,IF('入力欄(差替情報)'!$D$9="北陸",D94,IF('入力欄(差替情報)'!$D$9="関西",D116,IF('入力欄(差替情報)'!$D$9="中国",D138,IF('入力欄(差替情報)'!$D$9="四国",D160,IF('入力欄(差替情報)'!$D$9="九州",D182)))))))))</f>
        <v>0</v>
      </c>
      <c r="E204" s="22" t="b">
        <f>IF('入力欄(差替情報)'!$D$9="北海道",E6,IF('入力欄(差替情報)'!$D$9="東北",E28,IF('入力欄(差替情報)'!$D$9="東京",E50,IF('入力欄(差替情報)'!$D$9="中部",E72,IF('入力欄(差替情報)'!$D$9="北陸",E94,IF('入力欄(差替情報)'!$D$9="関西",E116,IF('入力欄(差替情報)'!$D$9="中国",E138,IF('入力欄(差替情報)'!$D$9="四国",E160,IF('入力欄(差替情報)'!$D$9="九州",E182)))))))))</f>
        <v>0</v>
      </c>
      <c r="F204" s="22" t="b">
        <f>IF('入力欄(差替情報)'!$D$9="北海道",F6,IF('入力欄(差替情報)'!$D$9="東北",F28,IF('入力欄(差替情報)'!$D$9="東京",F50,IF('入力欄(差替情報)'!$D$9="中部",F72,IF('入力欄(差替情報)'!$D$9="北陸",F94,IF('入力欄(差替情報)'!$D$9="関西",F116,IF('入力欄(差替情報)'!$D$9="中国",F138,IF('入力欄(差替情報)'!$D$9="四国",F160,IF('入力欄(差替情報)'!$D$9="九州",F182)))))))))</f>
        <v>0</v>
      </c>
      <c r="G204" s="22" t="b">
        <f>IF('入力欄(差替情報)'!$D$9="北海道",G6,IF('入力欄(差替情報)'!$D$9="東北",G28,IF('入力欄(差替情報)'!$D$9="東京",G50,IF('入力欄(差替情報)'!$D$9="中部",G72,IF('入力欄(差替情報)'!$D$9="北陸",G94,IF('入力欄(差替情報)'!$D$9="関西",G116,IF('入力欄(差替情報)'!$D$9="中国",G138,IF('入力欄(差替情報)'!$D$9="四国",G160,IF('入力欄(差替情報)'!$D$9="九州",G182)))))))))</f>
        <v>0</v>
      </c>
      <c r="H204" s="22" t="b">
        <f>IF('入力欄(差替情報)'!$D$9="北海道",H6,IF('入力欄(差替情報)'!$D$9="東北",H28,IF('入力欄(差替情報)'!$D$9="東京",H50,IF('入力欄(差替情報)'!$D$9="中部",H72,IF('入力欄(差替情報)'!$D$9="北陸",H94,IF('入力欄(差替情報)'!$D$9="関西",H116,IF('入力欄(差替情報)'!$D$9="中国",H138,IF('入力欄(差替情報)'!$D$9="四国",H160,IF('入力欄(差替情報)'!$D$9="九州",H182)))))))))</f>
        <v>0</v>
      </c>
      <c r="I204" s="22" t="b">
        <f>IF('入力欄(差替情報)'!$D$9="北海道",I6,IF('入力欄(差替情報)'!$D$9="東北",I28,IF('入力欄(差替情報)'!$D$9="東京",I50,IF('入力欄(差替情報)'!$D$9="中部",I72,IF('入力欄(差替情報)'!$D$9="北陸",I94,IF('入力欄(差替情報)'!$D$9="関西",I116,IF('入力欄(差替情報)'!$D$9="中国",I138,IF('入力欄(差替情報)'!$D$9="四国",I160,IF('入力欄(差替情報)'!$D$9="九州",I182)))))))))</f>
        <v>0</v>
      </c>
      <c r="J204" s="22" t="b">
        <f>IF('入力欄(差替情報)'!$D$9="北海道",J6,IF('入力欄(差替情報)'!$D$9="東北",J28,IF('入力欄(差替情報)'!$D$9="東京",J50,IF('入力欄(差替情報)'!$D$9="中部",J72,IF('入力欄(差替情報)'!$D$9="北陸",J94,IF('入力欄(差替情報)'!$D$9="関西",J116,IF('入力欄(差替情報)'!$D$9="中国",J138,IF('入力欄(差替情報)'!$D$9="四国",J160,IF('入力欄(差替情報)'!$D$9="九州",J182)))))))))</f>
        <v>0</v>
      </c>
      <c r="K204" s="22" t="b">
        <f>IF('入力欄(差替情報)'!$D$9="北海道",K6,IF('入力欄(差替情報)'!$D$9="東北",K28,IF('入力欄(差替情報)'!$D$9="東京",K50,IF('入力欄(差替情報)'!$D$9="中部",K72,IF('入力欄(差替情報)'!$D$9="北陸",K94,IF('入力欄(差替情報)'!$D$9="関西",K116,IF('入力欄(差替情報)'!$D$9="中国",K138,IF('入力欄(差替情報)'!$D$9="四国",K160,IF('入力欄(差替情報)'!$D$9="九州",K182)))))))))</f>
        <v>0</v>
      </c>
      <c r="L204" s="22" t="b">
        <f>IF('入力欄(差替情報)'!$D$9="北海道",L6,IF('入力欄(差替情報)'!$D$9="東北",L28,IF('入力欄(差替情報)'!$D$9="東京",L50,IF('入力欄(差替情報)'!$D$9="中部",L72,IF('入力欄(差替情報)'!$D$9="北陸",L94,IF('入力欄(差替情報)'!$D$9="関西",L116,IF('入力欄(差替情報)'!$D$9="中国",L138,IF('入力欄(差替情報)'!$D$9="四国",L160,IF('入力欄(差替情報)'!$D$9="九州",L182)))))))))</f>
        <v>0</v>
      </c>
      <c r="M204" s="22" t="b">
        <f>IF('入力欄(差替情報)'!$D$9="北海道",M6,IF('入力欄(差替情報)'!$D$9="東北",M28,IF('入力欄(差替情報)'!$D$9="東京",M50,IF('入力欄(差替情報)'!$D$9="中部",M72,IF('入力欄(差替情報)'!$D$9="北陸",M94,IF('入力欄(差替情報)'!$D$9="関西",M116,IF('入力欄(差替情報)'!$D$9="中国",M138,IF('入力欄(差替情報)'!$D$9="四国",M160,IF('入力欄(差替情報)'!$D$9="九州",M182)))))))))</f>
        <v>0</v>
      </c>
    </row>
    <row r="205" spans="1:13" x14ac:dyDescent="0.3">
      <c r="A205" s="21">
        <v>17</v>
      </c>
      <c r="B205" s="22" t="b">
        <f>IF('入力欄(差替情報)'!$D$9="北海道",B7,IF('入力欄(差替情報)'!$D$9="東北",B29,IF('入力欄(差替情報)'!$D$9="東京",B51,IF('入力欄(差替情報)'!$D$9="中部",B73,IF('入力欄(差替情報)'!$D$9="北陸",B95,IF('入力欄(差替情報)'!$D$9="関西",B117,IF('入力欄(差替情報)'!$D$9="中国",B139,IF('入力欄(差替情報)'!$D$9="四国",B161,IF('入力欄(差替情報)'!$D$9="九州",B183)))))))))</f>
        <v>0</v>
      </c>
      <c r="C205" s="22" t="b">
        <f>IF('入力欄(差替情報)'!$D$9="北海道",C7,IF('入力欄(差替情報)'!$D$9="東北",C29,IF('入力欄(差替情報)'!$D$9="東京",C51,IF('入力欄(差替情報)'!$D$9="中部",C73,IF('入力欄(差替情報)'!$D$9="北陸",C95,IF('入力欄(差替情報)'!$D$9="関西",C117,IF('入力欄(差替情報)'!$D$9="中国",C139,IF('入力欄(差替情報)'!$D$9="四国",C161,IF('入力欄(差替情報)'!$D$9="九州",C183)))))))))</f>
        <v>0</v>
      </c>
      <c r="D205" s="22" t="b">
        <f>IF('入力欄(差替情報)'!$D$9="北海道",D7,IF('入力欄(差替情報)'!$D$9="東北",D29,IF('入力欄(差替情報)'!$D$9="東京",D51,IF('入力欄(差替情報)'!$D$9="中部",D73,IF('入力欄(差替情報)'!$D$9="北陸",D95,IF('入力欄(差替情報)'!$D$9="関西",D117,IF('入力欄(差替情報)'!$D$9="中国",D139,IF('入力欄(差替情報)'!$D$9="四国",D161,IF('入力欄(差替情報)'!$D$9="九州",D183)))))))))</f>
        <v>0</v>
      </c>
      <c r="E205" s="22" t="b">
        <f>IF('入力欄(差替情報)'!$D$9="北海道",E7,IF('入力欄(差替情報)'!$D$9="東北",E29,IF('入力欄(差替情報)'!$D$9="東京",E51,IF('入力欄(差替情報)'!$D$9="中部",E73,IF('入力欄(差替情報)'!$D$9="北陸",E95,IF('入力欄(差替情報)'!$D$9="関西",E117,IF('入力欄(差替情報)'!$D$9="中国",E139,IF('入力欄(差替情報)'!$D$9="四国",E161,IF('入力欄(差替情報)'!$D$9="九州",E183)))))))))</f>
        <v>0</v>
      </c>
      <c r="F205" s="22" t="b">
        <f>IF('入力欄(差替情報)'!$D$9="北海道",F7,IF('入力欄(差替情報)'!$D$9="東北",F29,IF('入力欄(差替情報)'!$D$9="東京",F51,IF('入力欄(差替情報)'!$D$9="中部",F73,IF('入力欄(差替情報)'!$D$9="北陸",F95,IF('入力欄(差替情報)'!$D$9="関西",F117,IF('入力欄(差替情報)'!$D$9="中国",F139,IF('入力欄(差替情報)'!$D$9="四国",F161,IF('入力欄(差替情報)'!$D$9="九州",F183)))))))))</f>
        <v>0</v>
      </c>
      <c r="G205" s="22" t="b">
        <f>IF('入力欄(差替情報)'!$D$9="北海道",G7,IF('入力欄(差替情報)'!$D$9="東北",G29,IF('入力欄(差替情報)'!$D$9="東京",G51,IF('入力欄(差替情報)'!$D$9="中部",G73,IF('入力欄(差替情報)'!$D$9="北陸",G95,IF('入力欄(差替情報)'!$D$9="関西",G117,IF('入力欄(差替情報)'!$D$9="中国",G139,IF('入力欄(差替情報)'!$D$9="四国",G161,IF('入力欄(差替情報)'!$D$9="九州",G183)))))))))</f>
        <v>0</v>
      </c>
      <c r="H205" s="22" t="b">
        <f>IF('入力欄(差替情報)'!$D$9="北海道",H7,IF('入力欄(差替情報)'!$D$9="東北",H29,IF('入力欄(差替情報)'!$D$9="東京",H51,IF('入力欄(差替情報)'!$D$9="中部",H73,IF('入力欄(差替情報)'!$D$9="北陸",H95,IF('入力欄(差替情報)'!$D$9="関西",H117,IF('入力欄(差替情報)'!$D$9="中国",H139,IF('入力欄(差替情報)'!$D$9="四国",H161,IF('入力欄(差替情報)'!$D$9="九州",H183)))))))))</f>
        <v>0</v>
      </c>
      <c r="I205" s="22" t="b">
        <f>IF('入力欄(差替情報)'!$D$9="北海道",I7,IF('入力欄(差替情報)'!$D$9="東北",I29,IF('入力欄(差替情報)'!$D$9="東京",I51,IF('入力欄(差替情報)'!$D$9="中部",I73,IF('入力欄(差替情報)'!$D$9="北陸",I95,IF('入力欄(差替情報)'!$D$9="関西",I117,IF('入力欄(差替情報)'!$D$9="中国",I139,IF('入力欄(差替情報)'!$D$9="四国",I161,IF('入力欄(差替情報)'!$D$9="九州",I183)))))))))</f>
        <v>0</v>
      </c>
      <c r="J205" s="22" t="b">
        <f>IF('入力欄(差替情報)'!$D$9="北海道",J7,IF('入力欄(差替情報)'!$D$9="東北",J29,IF('入力欄(差替情報)'!$D$9="東京",J51,IF('入力欄(差替情報)'!$D$9="中部",J73,IF('入力欄(差替情報)'!$D$9="北陸",J95,IF('入力欄(差替情報)'!$D$9="関西",J117,IF('入力欄(差替情報)'!$D$9="中国",J139,IF('入力欄(差替情報)'!$D$9="四国",J161,IF('入力欄(差替情報)'!$D$9="九州",J183)))))))))</f>
        <v>0</v>
      </c>
      <c r="K205" s="22" t="b">
        <f>IF('入力欄(差替情報)'!$D$9="北海道",K7,IF('入力欄(差替情報)'!$D$9="東北",K29,IF('入力欄(差替情報)'!$D$9="東京",K51,IF('入力欄(差替情報)'!$D$9="中部",K73,IF('入力欄(差替情報)'!$D$9="北陸",K95,IF('入力欄(差替情報)'!$D$9="関西",K117,IF('入力欄(差替情報)'!$D$9="中国",K139,IF('入力欄(差替情報)'!$D$9="四国",K161,IF('入力欄(差替情報)'!$D$9="九州",K183)))))))))</f>
        <v>0</v>
      </c>
      <c r="L205" s="22" t="b">
        <f>IF('入力欄(差替情報)'!$D$9="北海道",L7,IF('入力欄(差替情報)'!$D$9="東北",L29,IF('入力欄(差替情報)'!$D$9="東京",L51,IF('入力欄(差替情報)'!$D$9="中部",L73,IF('入力欄(差替情報)'!$D$9="北陸",L95,IF('入力欄(差替情報)'!$D$9="関西",L117,IF('入力欄(差替情報)'!$D$9="中国",L139,IF('入力欄(差替情報)'!$D$9="四国",L161,IF('入力欄(差替情報)'!$D$9="九州",L183)))))))))</f>
        <v>0</v>
      </c>
      <c r="M205" s="22" t="b">
        <f>IF('入力欄(差替情報)'!$D$9="北海道",M7,IF('入力欄(差替情報)'!$D$9="東北",M29,IF('入力欄(差替情報)'!$D$9="東京",M51,IF('入力欄(差替情報)'!$D$9="中部",M73,IF('入力欄(差替情報)'!$D$9="北陸",M95,IF('入力欄(差替情報)'!$D$9="関西",M117,IF('入力欄(差替情報)'!$D$9="中国",M139,IF('入力欄(差替情報)'!$D$9="四国",M161,IF('入力欄(差替情報)'!$D$9="九州",M183)))))))))</f>
        <v>0</v>
      </c>
    </row>
    <row r="206" spans="1:13" x14ac:dyDescent="0.3">
      <c r="A206" s="21">
        <v>16</v>
      </c>
      <c r="B206" s="22" t="b">
        <f>IF('入力欄(差替情報)'!$D$9="北海道",B8,IF('入力欄(差替情報)'!$D$9="東北",B30,IF('入力欄(差替情報)'!$D$9="東京",B52,IF('入力欄(差替情報)'!$D$9="中部",B74,IF('入力欄(差替情報)'!$D$9="北陸",B96,IF('入力欄(差替情報)'!$D$9="関西",B118,IF('入力欄(差替情報)'!$D$9="中国",B140,IF('入力欄(差替情報)'!$D$9="四国",B162,IF('入力欄(差替情報)'!$D$9="九州",B184)))))))))</f>
        <v>0</v>
      </c>
      <c r="C206" s="22" t="b">
        <f>IF('入力欄(差替情報)'!$D$9="北海道",C8,IF('入力欄(差替情報)'!$D$9="東北",C30,IF('入力欄(差替情報)'!$D$9="東京",C52,IF('入力欄(差替情報)'!$D$9="中部",C74,IF('入力欄(差替情報)'!$D$9="北陸",C96,IF('入力欄(差替情報)'!$D$9="関西",C118,IF('入力欄(差替情報)'!$D$9="中国",C140,IF('入力欄(差替情報)'!$D$9="四国",C162,IF('入力欄(差替情報)'!$D$9="九州",C184)))))))))</f>
        <v>0</v>
      </c>
      <c r="D206" s="22" t="b">
        <f>IF('入力欄(差替情報)'!$D$9="北海道",D8,IF('入力欄(差替情報)'!$D$9="東北",D30,IF('入力欄(差替情報)'!$D$9="東京",D52,IF('入力欄(差替情報)'!$D$9="中部",D74,IF('入力欄(差替情報)'!$D$9="北陸",D96,IF('入力欄(差替情報)'!$D$9="関西",D118,IF('入力欄(差替情報)'!$D$9="中国",D140,IF('入力欄(差替情報)'!$D$9="四国",D162,IF('入力欄(差替情報)'!$D$9="九州",D184)))))))))</f>
        <v>0</v>
      </c>
      <c r="E206" s="22" t="b">
        <f>IF('入力欄(差替情報)'!$D$9="北海道",E8,IF('入力欄(差替情報)'!$D$9="東北",E30,IF('入力欄(差替情報)'!$D$9="東京",E52,IF('入力欄(差替情報)'!$D$9="中部",E74,IF('入力欄(差替情報)'!$D$9="北陸",E96,IF('入力欄(差替情報)'!$D$9="関西",E118,IF('入力欄(差替情報)'!$D$9="中国",E140,IF('入力欄(差替情報)'!$D$9="四国",E162,IF('入力欄(差替情報)'!$D$9="九州",E184)))))))))</f>
        <v>0</v>
      </c>
      <c r="F206" s="22" t="b">
        <f>IF('入力欄(差替情報)'!$D$9="北海道",F8,IF('入力欄(差替情報)'!$D$9="東北",F30,IF('入力欄(差替情報)'!$D$9="東京",F52,IF('入力欄(差替情報)'!$D$9="中部",F74,IF('入力欄(差替情報)'!$D$9="北陸",F96,IF('入力欄(差替情報)'!$D$9="関西",F118,IF('入力欄(差替情報)'!$D$9="中国",F140,IF('入力欄(差替情報)'!$D$9="四国",F162,IF('入力欄(差替情報)'!$D$9="九州",F184)))))))))</f>
        <v>0</v>
      </c>
      <c r="G206" s="22" t="b">
        <f>IF('入力欄(差替情報)'!$D$9="北海道",G8,IF('入力欄(差替情報)'!$D$9="東北",G30,IF('入力欄(差替情報)'!$D$9="東京",G52,IF('入力欄(差替情報)'!$D$9="中部",G74,IF('入力欄(差替情報)'!$D$9="北陸",G96,IF('入力欄(差替情報)'!$D$9="関西",G118,IF('入力欄(差替情報)'!$D$9="中国",G140,IF('入力欄(差替情報)'!$D$9="四国",G162,IF('入力欄(差替情報)'!$D$9="九州",G184)))))))))</f>
        <v>0</v>
      </c>
      <c r="H206" s="22" t="b">
        <f>IF('入力欄(差替情報)'!$D$9="北海道",H8,IF('入力欄(差替情報)'!$D$9="東北",H30,IF('入力欄(差替情報)'!$D$9="東京",H52,IF('入力欄(差替情報)'!$D$9="中部",H74,IF('入力欄(差替情報)'!$D$9="北陸",H96,IF('入力欄(差替情報)'!$D$9="関西",H118,IF('入力欄(差替情報)'!$D$9="中国",H140,IF('入力欄(差替情報)'!$D$9="四国",H162,IF('入力欄(差替情報)'!$D$9="九州",H184)))))))))</f>
        <v>0</v>
      </c>
      <c r="I206" s="22" t="b">
        <f>IF('入力欄(差替情報)'!$D$9="北海道",I8,IF('入力欄(差替情報)'!$D$9="東北",I30,IF('入力欄(差替情報)'!$D$9="東京",I52,IF('入力欄(差替情報)'!$D$9="中部",I74,IF('入力欄(差替情報)'!$D$9="北陸",I96,IF('入力欄(差替情報)'!$D$9="関西",I118,IF('入力欄(差替情報)'!$D$9="中国",I140,IF('入力欄(差替情報)'!$D$9="四国",I162,IF('入力欄(差替情報)'!$D$9="九州",I184)))))))))</f>
        <v>0</v>
      </c>
      <c r="J206" s="22" t="b">
        <f>IF('入力欄(差替情報)'!$D$9="北海道",J8,IF('入力欄(差替情報)'!$D$9="東北",J30,IF('入力欄(差替情報)'!$D$9="東京",J52,IF('入力欄(差替情報)'!$D$9="中部",J74,IF('入力欄(差替情報)'!$D$9="北陸",J96,IF('入力欄(差替情報)'!$D$9="関西",J118,IF('入力欄(差替情報)'!$D$9="中国",J140,IF('入力欄(差替情報)'!$D$9="四国",J162,IF('入力欄(差替情報)'!$D$9="九州",J184)))))))))</f>
        <v>0</v>
      </c>
      <c r="K206" s="22" t="b">
        <f>IF('入力欄(差替情報)'!$D$9="北海道",K8,IF('入力欄(差替情報)'!$D$9="東北",K30,IF('入力欄(差替情報)'!$D$9="東京",K52,IF('入力欄(差替情報)'!$D$9="中部",K74,IF('入力欄(差替情報)'!$D$9="北陸",K96,IF('入力欄(差替情報)'!$D$9="関西",K118,IF('入力欄(差替情報)'!$D$9="中国",K140,IF('入力欄(差替情報)'!$D$9="四国",K162,IF('入力欄(差替情報)'!$D$9="九州",K184)))))))))</f>
        <v>0</v>
      </c>
      <c r="L206" s="22" t="b">
        <f>IF('入力欄(差替情報)'!$D$9="北海道",L8,IF('入力欄(差替情報)'!$D$9="東北",L30,IF('入力欄(差替情報)'!$D$9="東京",L52,IF('入力欄(差替情報)'!$D$9="中部",L74,IF('入力欄(差替情報)'!$D$9="北陸",L96,IF('入力欄(差替情報)'!$D$9="関西",L118,IF('入力欄(差替情報)'!$D$9="中国",L140,IF('入力欄(差替情報)'!$D$9="四国",L162,IF('入力欄(差替情報)'!$D$9="九州",L184)))))))))</f>
        <v>0</v>
      </c>
      <c r="M206" s="22" t="b">
        <f>IF('入力欄(差替情報)'!$D$9="北海道",M8,IF('入力欄(差替情報)'!$D$9="東北",M30,IF('入力欄(差替情報)'!$D$9="東京",M52,IF('入力欄(差替情報)'!$D$9="中部",M74,IF('入力欄(差替情報)'!$D$9="北陸",M96,IF('入力欄(差替情報)'!$D$9="関西",M118,IF('入力欄(差替情報)'!$D$9="中国",M140,IF('入力欄(差替情報)'!$D$9="四国",M162,IF('入力欄(差替情報)'!$D$9="九州",M184)))))))))</f>
        <v>0</v>
      </c>
    </row>
    <row r="207" spans="1:13" x14ac:dyDescent="0.3">
      <c r="A207" s="21">
        <v>15</v>
      </c>
      <c r="B207" s="22" t="b">
        <f>IF('入力欄(差替情報)'!$D$9="北海道",B9,IF('入力欄(差替情報)'!$D$9="東北",B31,IF('入力欄(差替情報)'!$D$9="東京",B53,IF('入力欄(差替情報)'!$D$9="中部",B75,IF('入力欄(差替情報)'!$D$9="北陸",B97,IF('入力欄(差替情報)'!$D$9="関西",B119,IF('入力欄(差替情報)'!$D$9="中国",B141,IF('入力欄(差替情報)'!$D$9="四国",B163,IF('入力欄(差替情報)'!$D$9="九州",B185)))))))))</f>
        <v>0</v>
      </c>
      <c r="C207" s="22" t="b">
        <f>IF('入力欄(差替情報)'!$D$9="北海道",C9,IF('入力欄(差替情報)'!$D$9="東北",C31,IF('入力欄(差替情報)'!$D$9="東京",C53,IF('入力欄(差替情報)'!$D$9="中部",C75,IF('入力欄(差替情報)'!$D$9="北陸",C97,IF('入力欄(差替情報)'!$D$9="関西",C119,IF('入力欄(差替情報)'!$D$9="中国",C141,IF('入力欄(差替情報)'!$D$9="四国",C163,IF('入力欄(差替情報)'!$D$9="九州",C185)))))))))</f>
        <v>0</v>
      </c>
      <c r="D207" s="22" t="b">
        <f>IF('入力欄(差替情報)'!$D$9="北海道",D9,IF('入力欄(差替情報)'!$D$9="東北",D31,IF('入力欄(差替情報)'!$D$9="東京",D53,IF('入力欄(差替情報)'!$D$9="中部",D75,IF('入力欄(差替情報)'!$D$9="北陸",D97,IF('入力欄(差替情報)'!$D$9="関西",D119,IF('入力欄(差替情報)'!$D$9="中国",D141,IF('入力欄(差替情報)'!$D$9="四国",D163,IF('入力欄(差替情報)'!$D$9="九州",D185)))))))))</f>
        <v>0</v>
      </c>
      <c r="E207" s="22" t="b">
        <f>IF('入力欄(差替情報)'!$D$9="北海道",E9,IF('入力欄(差替情報)'!$D$9="東北",E31,IF('入力欄(差替情報)'!$D$9="東京",E53,IF('入力欄(差替情報)'!$D$9="中部",E75,IF('入力欄(差替情報)'!$D$9="北陸",E97,IF('入力欄(差替情報)'!$D$9="関西",E119,IF('入力欄(差替情報)'!$D$9="中国",E141,IF('入力欄(差替情報)'!$D$9="四国",E163,IF('入力欄(差替情報)'!$D$9="九州",E185)))))))))</f>
        <v>0</v>
      </c>
      <c r="F207" s="22" t="b">
        <f>IF('入力欄(差替情報)'!$D$9="北海道",F9,IF('入力欄(差替情報)'!$D$9="東北",F31,IF('入力欄(差替情報)'!$D$9="東京",F53,IF('入力欄(差替情報)'!$D$9="中部",F75,IF('入力欄(差替情報)'!$D$9="北陸",F97,IF('入力欄(差替情報)'!$D$9="関西",F119,IF('入力欄(差替情報)'!$D$9="中国",F141,IF('入力欄(差替情報)'!$D$9="四国",F163,IF('入力欄(差替情報)'!$D$9="九州",F185)))))))))</f>
        <v>0</v>
      </c>
      <c r="G207" s="22" t="b">
        <f>IF('入力欄(差替情報)'!$D$9="北海道",G9,IF('入力欄(差替情報)'!$D$9="東北",G31,IF('入力欄(差替情報)'!$D$9="東京",G53,IF('入力欄(差替情報)'!$D$9="中部",G75,IF('入力欄(差替情報)'!$D$9="北陸",G97,IF('入力欄(差替情報)'!$D$9="関西",G119,IF('入力欄(差替情報)'!$D$9="中国",G141,IF('入力欄(差替情報)'!$D$9="四国",G163,IF('入力欄(差替情報)'!$D$9="九州",G185)))))))))</f>
        <v>0</v>
      </c>
      <c r="H207" s="22" t="b">
        <f>IF('入力欄(差替情報)'!$D$9="北海道",H9,IF('入力欄(差替情報)'!$D$9="東北",H31,IF('入力欄(差替情報)'!$D$9="東京",H53,IF('入力欄(差替情報)'!$D$9="中部",H75,IF('入力欄(差替情報)'!$D$9="北陸",H97,IF('入力欄(差替情報)'!$D$9="関西",H119,IF('入力欄(差替情報)'!$D$9="中国",H141,IF('入力欄(差替情報)'!$D$9="四国",H163,IF('入力欄(差替情報)'!$D$9="九州",H185)))))))))</f>
        <v>0</v>
      </c>
      <c r="I207" s="22" t="b">
        <f>IF('入力欄(差替情報)'!$D$9="北海道",I9,IF('入力欄(差替情報)'!$D$9="東北",I31,IF('入力欄(差替情報)'!$D$9="東京",I53,IF('入力欄(差替情報)'!$D$9="中部",I75,IF('入力欄(差替情報)'!$D$9="北陸",I97,IF('入力欄(差替情報)'!$D$9="関西",I119,IF('入力欄(差替情報)'!$D$9="中国",I141,IF('入力欄(差替情報)'!$D$9="四国",I163,IF('入力欄(差替情報)'!$D$9="九州",I185)))))))))</f>
        <v>0</v>
      </c>
      <c r="J207" s="22" t="b">
        <f>IF('入力欄(差替情報)'!$D$9="北海道",J9,IF('入力欄(差替情報)'!$D$9="東北",J31,IF('入力欄(差替情報)'!$D$9="東京",J53,IF('入力欄(差替情報)'!$D$9="中部",J75,IF('入力欄(差替情報)'!$D$9="北陸",J97,IF('入力欄(差替情報)'!$D$9="関西",J119,IF('入力欄(差替情報)'!$D$9="中国",J141,IF('入力欄(差替情報)'!$D$9="四国",J163,IF('入力欄(差替情報)'!$D$9="九州",J185)))))))))</f>
        <v>0</v>
      </c>
      <c r="K207" s="22" t="b">
        <f>IF('入力欄(差替情報)'!$D$9="北海道",K9,IF('入力欄(差替情報)'!$D$9="東北",K31,IF('入力欄(差替情報)'!$D$9="東京",K53,IF('入力欄(差替情報)'!$D$9="中部",K75,IF('入力欄(差替情報)'!$D$9="北陸",K97,IF('入力欄(差替情報)'!$D$9="関西",K119,IF('入力欄(差替情報)'!$D$9="中国",K141,IF('入力欄(差替情報)'!$D$9="四国",K163,IF('入力欄(差替情報)'!$D$9="九州",K185)))))))))</f>
        <v>0</v>
      </c>
      <c r="L207" s="22" t="b">
        <f>IF('入力欄(差替情報)'!$D$9="北海道",L9,IF('入力欄(差替情報)'!$D$9="東北",L31,IF('入力欄(差替情報)'!$D$9="東京",L53,IF('入力欄(差替情報)'!$D$9="中部",L75,IF('入力欄(差替情報)'!$D$9="北陸",L97,IF('入力欄(差替情報)'!$D$9="関西",L119,IF('入力欄(差替情報)'!$D$9="中国",L141,IF('入力欄(差替情報)'!$D$9="四国",L163,IF('入力欄(差替情報)'!$D$9="九州",L185)))))))))</f>
        <v>0</v>
      </c>
      <c r="M207" s="22" t="b">
        <f>IF('入力欄(差替情報)'!$D$9="北海道",M9,IF('入力欄(差替情報)'!$D$9="東北",M31,IF('入力欄(差替情報)'!$D$9="東京",M53,IF('入力欄(差替情報)'!$D$9="中部",M75,IF('入力欄(差替情報)'!$D$9="北陸",M97,IF('入力欄(差替情報)'!$D$9="関西",M119,IF('入力欄(差替情報)'!$D$9="中国",M141,IF('入力欄(差替情報)'!$D$9="四国",M163,IF('入力欄(差替情報)'!$D$9="九州",M185)))))))))</f>
        <v>0</v>
      </c>
    </row>
    <row r="208" spans="1:13" x14ac:dyDescent="0.3">
      <c r="A208" s="21">
        <v>14</v>
      </c>
      <c r="B208" s="22" t="b">
        <f>IF('入力欄(差替情報)'!$D$9="北海道",B10,IF('入力欄(差替情報)'!$D$9="東北",B32,IF('入力欄(差替情報)'!$D$9="東京",B54,IF('入力欄(差替情報)'!$D$9="中部",B76,IF('入力欄(差替情報)'!$D$9="北陸",B98,IF('入力欄(差替情報)'!$D$9="関西",B120,IF('入力欄(差替情報)'!$D$9="中国",B142,IF('入力欄(差替情報)'!$D$9="四国",B164,IF('入力欄(差替情報)'!$D$9="九州",B186)))))))))</f>
        <v>0</v>
      </c>
      <c r="C208" s="22" t="b">
        <f>IF('入力欄(差替情報)'!$D$9="北海道",C10,IF('入力欄(差替情報)'!$D$9="東北",C32,IF('入力欄(差替情報)'!$D$9="東京",C54,IF('入力欄(差替情報)'!$D$9="中部",C76,IF('入力欄(差替情報)'!$D$9="北陸",C98,IF('入力欄(差替情報)'!$D$9="関西",C120,IF('入力欄(差替情報)'!$D$9="中国",C142,IF('入力欄(差替情報)'!$D$9="四国",C164,IF('入力欄(差替情報)'!$D$9="九州",C186)))))))))</f>
        <v>0</v>
      </c>
      <c r="D208" s="22" t="b">
        <f>IF('入力欄(差替情報)'!$D$9="北海道",D10,IF('入力欄(差替情報)'!$D$9="東北",D32,IF('入力欄(差替情報)'!$D$9="東京",D54,IF('入力欄(差替情報)'!$D$9="中部",D76,IF('入力欄(差替情報)'!$D$9="北陸",D98,IF('入力欄(差替情報)'!$D$9="関西",D120,IF('入力欄(差替情報)'!$D$9="中国",D142,IF('入力欄(差替情報)'!$D$9="四国",D164,IF('入力欄(差替情報)'!$D$9="九州",D186)))))))))</f>
        <v>0</v>
      </c>
      <c r="E208" s="22" t="b">
        <f>IF('入力欄(差替情報)'!$D$9="北海道",E10,IF('入力欄(差替情報)'!$D$9="東北",E32,IF('入力欄(差替情報)'!$D$9="東京",E54,IF('入力欄(差替情報)'!$D$9="中部",E76,IF('入力欄(差替情報)'!$D$9="北陸",E98,IF('入力欄(差替情報)'!$D$9="関西",E120,IF('入力欄(差替情報)'!$D$9="中国",E142,IF('入力欄(差替情報)'!$D$9="四国",E164,IF('入力欄(差替情報)'!$D$9="九州",E186)))))))))</f>
        <v>0</v>
      </c>
      <c r="F208" s="22" t="b">
        <f>IF('入力欄(差替情報)'!$D$9="北海道",F10,IF('入力欄(差替情報)'!$D$9="東北",F32,IF('入力欄(差替情報)'!$D$9="東京",F54,IF('入力欄(差替情報)'!$D$9="中部",F76,IF('入力欄(差替情報)'!$D$9="北陸",F98,IF('入力欄(差替情報)'!$D$9="関西",F120,IF('入力欄(差替情報)'!$D$9="中国",F142,IF('入力欄(差替情報)'!$D$9="四国",F164,IF('入力欄(差替情報)'!$D$9="九州",F186)))))))))</f>
        <v>0</v>
      </c>
      <c r="G208" s="22" t="b">
        <f>IF('入力欄(差替情報)'!$D$9="北海道",G10,IF('入力欄(差替情報)'!$D$9="東北",G32,IF('入力欄(差替情報)'!$D$9="東京",G54,IF('入力欄(差替情報)'!$D$9="中部",G76,IF('入力欄(差替情報)'!$D$9="北陸",G98,IF('入力欄(差替情報)'!$D$9="関西",G120,IF('入力欄(差替情報)'!$D$9="中国",G142,IF('入力欄(差替情報)'!$D$9="四国",G164,IF('入力欄(差替情報)'!$D$9="九州",G186)))))))))</f>
        <v>0</v>
      </c>
      <c r="H208" s="22" t="b">
        <f>IF('入力欄(差替情報)'!$D$9="北海道",H10,IF('入力欄(差替情報)'!$D$9="東北",H32,IF('入力欄(差替情報)'!$D$9="東京",H54,IF('入力欄(差替情報)'!$D$9="中部",H76,IF('入力欄(差替情報)'!$D$9="北陸",H98,IF('入力欄(差替情報)'!$D$9="関西",H120,IF('入力欄(差替情報)'!$D$9="中国",H142,IF('入力欄(差替情報)'!$D$9="四国",H164,IF('入力欄(差替情報)'!$D$9="九州",H186)))))))))</f>
        <v>0</v>
      </c>
      <c r="I208" s="22" t="b">
        <f>IF('入力欄(差替情報)'!$D$9="北海道",I10,IF('入力欄(差替情報)'!$D$9="東北",I32,IF('入力欄(差替情報)'!$D$9="東京",I54,IF('入力欄(差替情報)'!$D$9="中部",I76,IF('入力欄(差替情報)'!$D$9="北陸",I98,IF('入力欄(差替情報)'!$D$9="関西",I120,IF('入力欄(差替情報)'!$D$9="中国",I142,IF('入力欄(差替情報)'!$D$9="四国",I164,IF('入力欄(差替情報)'!$D$9="九州",I186)))))))))</f>
        <v>0</v>
      </c>
      <c r="J208" s="22" t="b">
        <f>IF('入力欄(差替情報)'!$D$9="北海道",J10,IF('入力欄(差替情報)'!$D$9="東北",J32,IF('入力欄(差替情報)'!$D$9="東京",J54,IF('入力欄(差替情報)'!$D$9="中部",J76,IF('入力欄(差替情報)'!$D$9="北陸",J98,IF('入力欄(差替情報)'!$D$9="関西",J120,IF('入力欄(差替情報)'!$D$9="中国",J142,IF('入力欄(差替情報)'!$D$9="四国",J164,IF('入力欄(差替情報)'!$D$9="九州",J186)))))))))</f>
        <v>0</v>
      </c>
      <c r="K208" s="22" t="b">
        <f>IF('入力欄(差替情報)'!$D$9="北海道",K10,IF('入力欄(差替情報)'!$D$9="東北",K32,IF('入力欄(差替情報)'!$D$9="東京",K54,IF('入力欄(差替情報)'!$D$9="中部",K76,IF('入力欄(差替情報)'!$D$9="北陸",K98,IF('入力欄(差替情報)'!$D$9="関西",K120,IF('入力欄(差替情報)'!$D$9="中国",K142,IF('入力欄(差替情報)'!$D$9="四国",K164,IF('入力欄(差替情報)'!$D$9="九州",K186)))))))))</f>
        <v>0</v>
      </c>
      <c r="L208" s="22" t="b">
        <f>IF('入力欄(差替情報)'!$D$9="北海道",L10,IF('入力欄(差替情報)'!$D$9="東北",L32,IF('入力欄(差替情報)'!$D$9="東京",L54,IF('入力欄(差替情報)'!$D$9="中部",L76,IF('入力欄(差替情報)'!$D$9="北陸",L98,IF('入力欄(差替情報)'!$D$9="関西",L120,IF('入力欄(差替情報)'!$D$9="中国",L142,IF('入力欄(差替情報)'!$D$9="四国",L164,IF('入力欄(差替情報)'!$D$9="九州",L186)))))))))</f>
        <v>0</v>
      </c>
      <c r="M208" s="22" t="b">
        <f>IF('入力欄(差替情報)'!$D$9="北海道",M10,IF('入力欄(差替情報)'!$D$9="東北",M32,IF('入力欄(差替情報)'!$D$9="東京",M54,IF('入力欄(差替情報)'!$D$9="中部",M76,IF('入力欄(差替情報)'!$D$9="北陸",M98,IF('入力欄(差替情報)'!$D$9="関西",M120,IF('入力欄(差替情報)'!$D$9="中国",M142,IF('入力欄(差替情報)'!$D$9="四国",M164,IF('入力欄(差替情報)'!$D$9="九州",M186)))))))))</f>
        <v>0</v>
      </c>
    </row>
    <row r="209" spans="1:13" x14ac:dyDescent="0.3">
      <c r="A209" s="21">
        <v>13</v>
      </c>
      <c r="B209" s="22" t="b">
        <f>IF('入力欄(差替情報)'!$D$9="北海道",B11,IF('入力欄(差替情報)'!$D$9="東北",B33,IF('入力欄(差替情報)'!$D$9="東京",B55,IF('入力欄(差替情報)'!$D$9="中部",B77,IF('入力欄(差替情報)'!$D$9="北陸",B99,IF('入力欄(差替情報)'!$D$9="関西",B121,IF('入力欄(差替情報)'!$D$9="中国",B143,IF('入力欄(差替情報)'!$D$9="四国",B165,IF('入力欄(差替情報)'!$D$9="九州",B187)))))))))</f>
        <v>0</v>
      </c>
      <c r="C209" s="22" t="b">
        <f>IF('入力欄(差替情報)'!$D$9="北海道",C11,IF('入力欄(差替情報)'!$D$9="東北",C33,IF('入力欄(差替情報)'!$D$9="東京",C55,IF('入力欄(差替情報)'!$D$9="中部",C77,IF('入力欄(差替情報)'!$D$9="北陸",C99,IF('入力欄(差替情報)'!$D$9="関西",C121,IF('入力欄(差替情報)'!$D$9="中国",C143,IF('入力欄(差替情報)'!$D$9="四国",C165,IF('入力欄(差替情報)'!$D$9="九州",C187)))))))))</f>
        <v>0</v>
      </c>
      <c r="D209" s="22" t="b">
        <f>IF('入力欄(差替情報)'!$D$9="北海道",D11,IF('入力欄(差替情報)'!$D$9="東北",D33,IF('入力欄(差替情報)'!$D$9="東京",D55,IF('入力欄(差替情報)'!$D$9="中部",D77,IF('入力欄(差替情報)'!$D$9="北陸",D99,IF('入力欄(差替情報)'!$D$9="関西",D121,IF('入力欄(差替情報)'!$D$9="中国",D143,IF('入力欄(差替情報)'!$D$9="四国",D165,IF('入力欄(差替情報)'!$D$9="九州",D187)))))))))</f>
        <v>0</v>
      </c>
      <c r="E209" s="22" t="b">
        <f>IF('入力欄(差替情報)'!$D$9="北海道",E11,IF('入力欄(差替情報)'!$D$9="東北",E33,IF('入力欄(差替情報)'!$D$9="東京",E55,IF('入力欄(差替情報)'!$D$9="中部",E77,IF('入力欄(差替情報)'!$D$9="北陸",E99,IF('入力欄(差替情報)'!$D$9="関西",E121,IF('入力欄(差替情報)'!$D$9="中国",E143,IF('入力欄(差替情報)'!$D$9="四国",E165,IF('入力欄(差替情報)'!$D$9="九州",E187)))))))))</f>
        <v>0</v>
      </c>
      <c r="F209" s="22" t="b">
        <f>IF('入力欄(差替情報)'!$D$9="北海道",F11,IF('入力欄(差替情報)'!$D$9="東北",F33,IF('入力欄(差替情報)'!$D$9="東京",F55,IF('入力欄(差替情報)'!$D$9="中部",F77,IF('入力欄(差替情報)'!$D$9="北陸",F99,IF('入力欄(差替情報)'!$D$9="関西",F121,IF('入力欄(差替情報)'!$D$9="中国",F143,IF('入力欄(差替情報)'!$D$9="四国",F165,IF('入力欄(差替情報)'!$D$9="九州",F187)))))))))</f>
        <v>0</v>
      </c>
      <c r="G209" s="22" t="b">
        <f>IF('入力欄(差替情報)'!$D$9="北海道",G11,IF('入力欄(差替情報)'!$D$9="東北",G33,IF('入力欄(差替情報)'!$D$9="東京",G55,IF('入力欄(差替情報)'!$D$9="中部",G77,IF('入力欄(差替情報)'!$D$9="北陸",G99,IF('入力欄(差替情報)'!$D$9="関西",G121,IF('入力欄(差替情報)'!$D$9="中国",G143,IF('入力欄(差替情報)'!$D$9="四国",G165,IF('入力欄(差替情報)'!$D$9="九州",G187)))))))))</f>
        <v>0</v>
      </c>
      <c r="H209" s="22" t="b">
        <f>IF('入力欄(差替情報)'!$D$9="北海道",H11,IF('入力欄(差替情報)'!$D$9="東北",H33,IF('入力欄(差替情報)'!$D$9="東京",H55,IF('入力欄(差替情報)'!$D$9="中部",H77,IF('入力欄(差替情報)'!$D$9="北陸",H99,IF('入力欄(差替情報)'!$D$9="関西",H121,IF('入力欄(差替情報)'!$D$9="中国",H143,IF('入力欄(差替情報)'!$D$9="四国",H165,IF('入力欄(差替情報)'!$D$9="九州",H187)))))))))</f>
        <v>0</v>
      </c>
      <c r="I209" s="22" t="b">
        <f>IF('入力欄(差替情報)'!$D$9="北海道",I11,IF('入力欄(差替情報)'!$D$9="東北",I33,IF('入力欄(差替情報)'!$D$9="東京",I55,IF('入力欄(差替情報)'!$D$9="中部",I77,IF('入力欄(差替情報)'!$D$9="北陸",I99,IF('入力欄(差替情報)'!$D$9="関西",I121,IF('入力欄(差替情報)'!$D$9="中国",I143,IF('入力欄(差替情報)'!$D$9="四国",I165,IF('入力欄(差替情報)'!$D$9="九州",I187)))))))))</f>
        <v>0</v>
      </c>
      <c r="J209" s="22" t="b">
        <f>IF('入力欄(差替情報)'!$D$9="北海道",J11,IF('入力欄(差替情報)'!$D$9="東北",J33,IF('入力欄(差替情報)'!$D$9="東京",J55,IF('入力欄(差替情報)'!$D$9="中部",J77,IF('入力欄(差替情報)'!$D$9="北陸",J99,IF('入力欄(差替情報)'!$D$9="関西",J121,IF('入力欄(差替情報)'!$D$9="中国",J143,IF('入力欄(差替情報)'!$D$9="四国",J165,IF('入力欄(差替情報)'!$D$9="九州",J187)))))))))</f>
        <v>0</v>
      </c>
      <c r="K209" s="22" t="b">
        <f>IF('入力欄(差替情報)'!$D$9="北海道",K11,IF('入力欄(差替情報)'!$D$9="東北",K33,IF('入力欄(差替情報)'!$D$9="東京",K55,IF('入力欄(差替情報)'!$D$9="中部",K77,IF('入力欄(差替情報)'!$D$9="北陸",K99,IF('入力欄(差替情報)'!$D$9="関西",K121,IF('入力欄(差替情報)'!$D$9="中国",K143,IF('入力欄(差替情報)'!$D$9="四国",K165,IF('入力欄(差替情報)'!$D$9="九州",K187)))))))))</f>
        <v>0</v>
      </c>
      <c r="L209" s="22" t="b">
        <f>IF('入力欄(差替情報)'!$D$9="北海道",L11,IF('入力欄(差替情報)'!$D$9="東北",L33,IF('入力欄(差替情報)'!$D$9="東京",L55,IF('入力欄(差替情報)'!$D$9="中部",L77,IF('入力欄(差替情報)'!$D$9="北陸",L99,IF('入力欄(差替情報)'!$D$9="関西",L121,IF('入力欄(差替情報)'!$D$9="中国",L143,IF('入力欄(差替情報)'!$D$9="四国",L165,IF('入力欄(差替情報)'!$D$9="九州",L187)))))))))</f>
        <v>0</v>
      </c>
      <c r="M209" s="22" t="b">
        <f>IF('入力欄(差替情報)'!$D$9="北海道",M11,IF('入力欄(差替情報)'!$D$9="東北",M33,IF('入力欄(差替情報)'!$D$9="東京",M55,IF('入力欄(差替情報)'!$D$9="中部",M77,IF('入力欄(差替情報)'!$D$9="北陸",M99,IF('入力欄(差替情報)'!$D$9="関西",M121,IF('入力欄(差替情報)'!$D$9="中国",M143,IF('入力欄(差替情報)'!$D$9="四国",M165,IF('入力欄(差替情報)'!$D$9="九州",M187)))))))))</f>
        <v>0</v>
      </c>
    </row>
    <row r="210" spans="1:13" x14ac:dyDescent="0.3">
      <c r="A210" s="21">
        <v>12</v>
      </c>
      <c r="B210" s="22" t="b">
        <f>IF('入力欄(差替情報)'!$D$9="北海道",B12,IF('入力欄(差替情報)'!$D$9="東北",B34,IF('入力欄(差替情報)'!$D$9="東京",B56,IF('入力欄(差替情報)'!$D$9="中部",B78,IF('入力欄(差替情報)'!$D$9="北陸",B100,IF('入力欄(差替情報)'!$D$9="関西",B122,IF('入力欄(差替情報)'!$D$9="中国",B144,IF('入力欄(差替情報)'!$D$9="四国",B166,IF('入力欄(差替情報)'!$D$9="九州",B188)))))))))</f>
        <v>0</v>
      </c>
      <c r="C210" s="22" t="b">
        <f>IF('入力欄(差替情報)'!$D$9="北海道",C12,IF('入力欄(差替情報)'!$D$9="東北",C34,IF('入力欄(差替情報)'!$D$9="東京",C56,IF('入力欄(差替情報)'!$D$9="中部",C78,IF('入力欄(差替情報)'!$D$9="北陸",C100,IF('入力欄(差替情報)'!$D$9="関西",C122,IF('入力欄(差替情報)'!$D$9="中国",C144,IF('入力欄(差替情報)'!$D$9="四国",C166,IF('入力欄(差替情報)'!$D$9="九州",C188)))))))))</f>
        <v>0</v>
      </c>
      <c r="D210" s="22" t="b">
        <f>IF('入力欄(差替情報)'!$D$9="北海道",D12,IF('入力欄(差替情報)'!$D$9="東北",D34,IF('入力欄(差替情報)'!$D$9="東京",D56,IF('入力欄(差替情報)'!$D$9="中部",D78,IF('入力欄(差替情報)'!$D$9="北陸",D100,IF('入力欄(差替情報)'!$D$9="関西",D122,IF('入力欄(差替情報)'!$D$9="中国",D144,IF('入力欄(差替情報)'!$D$9="四国",D166,IF('入力欄(差替情報)'!$D$9="九州",D188)))))))))</f>
        <v>0</v>
      </c>
      <c r="E210" s="22" t="b">
        <f>IF('入力欄(差替情報)'!$D$9="北海道",E12,IF('入力欄(差替情報)'!$D$9="東北",E34,IF('入力欄(差替情報)'!$D$9="東京",E56,IF('入力欄(差替情報)'!$D$9="中部",E78,IF('入力欄(差替情報)'!$D$9="北陸",E100,IF('入力欄(差替情報)'!$D$9="関西",E122,IF('入力欄(差替情報)'!$D$9="中国",E144,IF('入力欄(差替情報)'!$D$9="四国",E166,IF('入力欄(差替情報)'!$D$9="九州",E188)))))))))</f>
        <v>0</v>
      </c>
      <c r="F210" s="22" t="b">
        <f>IF('入力欄(差替情報)'!$D$9="北海道",F12,IF('入力欄(差替情報)'!$D$9="東北",F34,IF('入力欄(差替情報)'!$D$9="東京",F56,IF('入力欄(差替情報)'!$D$9="中部",F78,IF('入力欄(差替情報)'!$D$9="北陸",F100,IF('入力欄(差替情報)'!$D$9="関西",F122,IF('入力欄(差替情報)'!$D$9="中国",F144,IF('入力欄(差替情報)'!$D$9="四国",F166,IF('入力欄(差替情報)'!$D$9="九州",F188)))))))))</f>
        <v>0</v>
      </c>
      <c r="G210" s="22" t="b">
        <f>IF('入力欄(差替情報)'!$D$9="北海道",G12,IF('入力欄(差替情報)'!$D$9="東北",G34,IF('入力欄(差替情報)'!$D$9="東京",G56,IF('入力欄(差替情報)'!$D$9="中部",G78,IF('入力欄(差替情報)'!$D$9="北陸",G100,IF('入力欄(差替情報)'!$D$9="関西",G122,IF('入力欄(差替情報)'!$D$9="中国",G144,IF('入力欄(差替情報)'!$D$9="四国",G166,IF('入力欄(差替情報)'!$D$9="九州",G188)))))))))</f>
        <v>0</v>
      </c>
      <c r="H210" s="22" t="b">
        <f>IF('入力欄(差替情報)'!$D$9="北海道",H12,IF('入力欄(差替情報)'!$D$9="東北",H34,IF('入力欄(差替情報)'!$D$9="東京",H56,IF('入力欄(差替情報)'!$D$9="中部",H78,IF('入力欄(差替情報)'!$D$9="北陸",H100,IF('入力欄(差替情報)'!$D$9="関西",H122,IF('入力欄(差替情報)'!$D$9="中国",H144,IF('入力欄(差替情報)'!$D$9="四国",H166,IF('入力欄(差替情報)'!$D$9="九州",H188)))))))))</f>
        <v>0</v>
      </c>
      <c r="I210" s="22" t="b">
        <f>IF('入力欄(差替情報)'!$D$9="北海道",I12,IF('入力欄(差替情報)'!$D$9="東北",I34,IF('入力欄(差替情報)'!$D$9="東京",I56,IF('入力欄(差替情報)'!$D$9="中部",I78,IF('入力欄(差替情報)'!$D$9="北陸",I100,IF('入力欄(差替情報)'!$D$9="関西",I122,IF('入力欄(差替情報)'!$D$9="中国",I144,IF('入力欄(差替情報)'!$D$9="四国",I166,IF('入力欄(差替情報)'!$D$9="九州",I188)))))))))</f>
        <v>0</v>
      </c>
      <c r="J210" s="22" t="b">
        <f>IF('入力欄(差替情報)'!$D$9="北海道",J12,IF('入力欄(差替情報)'!$D$9="東北",J34,IF('入力欄(差替情報)'!$D$9="東京",J56,IF('入力欄(差替情報)'!$D$9="中部",J78,IF('入力欄(差替情報)'!$D$9="北陸",J100,IF('入力欄(差替情報)'!$D$9="関西",J122,IF('入力欄(差替情報)'!$D$9="中国",J144,IF('入力欄(差替情報)'!$D$9="四国",J166,IF('入力欄(差替情報)'!$D$9="九州",J188)))))))))</f>
        <v>0</v>
      </c>
      <c r="K210" s="22" t="b">
        <f>IF('入力欄(差替情報)'!$D$9="北海道",K12,IF('入力欄(差替情報)'!$D$9="東北",K34,IF('入力欄(差替情報)'!$D$9="東京",K56,IF('入力欄(差替情報)'!$D$9="中部",K78,IF('入力欄(差替情報)'!$D$9="北陸",K100,IF('入力欄(差替情報)'!$D$9="関西",K122,IF('入力欄(差替情報)'!$D$9="中国",K144,IF('入力欄(差替情報)'!$D$9="四国",K166,IF('入力欄(差替情報)'!$D$9="九州",K188)))))))))</f>
        <v>0</v>
      </c>
      <c r="L210" s="22" t="b">
        <f>IF('入力欄(差替情報)'!$D$9="北海道",L12,IF('入力欄(差替情報)'!$D$9="東北",L34,IF('入力欄(差替情報)'!$D$9="東京",L56,IF('入力欄(差替情報)'!$D$9="中部",L78,IF('入力欄(差替情報)'!$D$9="北陸",L100,IF('入力欄(差替情報)'!$D$9="関西",L122,IF('入力欄(差替情報)'!$D$9="中国",L144,IF('入力欄(差替情報)'!$D$9="四国",L166,IF('入力欄(差替情報)'!$D$9="九州",L188)))))))))</f>
        <v>0</v>
      </c>
      <c r="M210" s="22" t="b">
        <f>IF('入力欄(差替情報)'!$D$9="北海道",M12,IF('入力欄(差替情報)'!$D$9="東北",M34,IF('入力欄(差替情報)'!$D$9="東京",M56,IF('入力欄(差替情報)'!$D$9="中部",M78,IF('入力欄(差替情報)'!$D$9="北陸",M100,IF('入力欄(差替情報)'!$D$9="関西",M122,IF('入力欄(差替情報)'!$D$9="中国",M144,IF('入力欄(差替情報)'!$D$9="四国",M166,IF('入力欄(差替情報)'!$D$9="九州",M188)))))))))</f>
        <v>0</v>
      </c>
    </row>
    <row r="211" spans="1:13" x14ac:dyDescent="0.3">
      <c r="A211" s="21">
        <v>11</v>
      </c>
      <c r="B211" s="22" t="b">
        <f>IF('入力欄(差替情報)'!$D$9="北海道",B13,IF('入力欄(差替情報)'!$D$9="東北",B35,IF('入力欄(差替情報)'!$D$9="東京",B57,IF('入力欄(差替情報)'!$D$9="中部",B79,IF('入力欄(差替情報)'!$D$9="北陸",B101,IF('入力欄(差替情報)'!$D$9="関西",B123,IF('入力欄(差替情報)'!$D$9="中国",B145,IF('入力欄(差替情報)'!$D$9="四国",B167,IF('入力欄(差替情報)'!$D$9="九州",B189)))))))))</f>
        <v>0</v>
      </c>
      <c r="C211" s="22" t="b">
        <f>IF('入力欄(差替情報)'!$D$9="北海道",C13,IF('入力欄(差替情報)'!$D$9="東北",C35,IF('入力欄(差替情報)'!$D$9="東京",C57,IF('入力欄(差替情報)'!$D$9="中部",C79,IF('入力欄(差替情報)'!$D$9="北陸",C101,IF('入力欄(差替情報)'!$D$9="関西",C123,IF('入力欄(差替情報)'!$D$9="中国",C145,IF('入力欄(差替情報)'!$D$9="四国",C167,IF('入力欄(差替情報)'!$D$9="九州",C189)))))))))</f>
        <v>0</v>
      </c>
      <c r="D211" s="22" t="b">
        <f>IF('入力欄(差替情報)'!$D$9="北海道",D13,IF('入力欄(差替情報)'!$D$9="東北",D35,IF('入力欄(差替情報)'!$D$9="東京",D57,IF('入力欄(差替情報)'!$D$9="中部",D79,IF('入力欄(差替情報)'!$D$9="北陸",D101,IF('入力欄(差替情報)'!$D$9="関西",D123,IF('入力欄(差替情報)'!$D$9="中国",D145,IF('入力欄(差替情報)'!$D$9="四国",D167,IF('入力欄(差替情報)'!$D$9="九州",D189)))))))))</f>
        <v>0</v>
      </c>
      <c r="E211" s="22" t="b">
        <f>IF('入力欄(差替情報)'!$D$9="北海道",E13,IF('入力欄(差替情報)'!$D$9="東北",E35,IF('入力欄(差替情報)'!$D$9="東京",E57,IF('入力欄(差替情報)'!$D$9="中部",E79,IF('入力欄(差替情報)'!$D$9="北陸",E101,IF('入力欄(差替情報)'!$D$9="関西",E123,IF('入力欄(差替情報)'!$D$9="中国",E145,IF('入力欄(差替情報)'!$D$9="四国",E167,IF('入力欄(差替情報)'!$D$9="九州",E189)))))))))</f>
        <v>0</v>
      </c>
      <c r="F211" s="22" t="b">
        <f>IF('入力欄(差替情報)'!$D$9="北海道",F13,IF('入力欄(差替情報)'!$D$9="東北",F35,IF('入力欄(差替情報)'!$D$9="東京",F57,IF('入力欄(差替情報)'!$D$9="中部",F79,IF('入力欄(差替情報)'!$D$9="北陸",F101,IF('入力欄(差替情報)'!$D$9="関西",F123,IF('入力欄(差替情報)'!$D$9="中国",F145,IF('入力欄(差替情報)'!$D$9="四国",F167,IF('入力欄(差替情報)'!$D$9="九州",F189)))))))))</f>
        <v>0</v>
      </c>
      <c r="G211" s="22" t="b">
        <f>IF('入力欄(差替情報)'!$D$9="北海道",G13,IF('入力欄(差替情報)'!$D$9="東北",G35,IF('入力欄(差替情報)'!$D$9="東京",G57,IF('入力欄(差替情報)'!$D$9="中部",G79,IF('入力欄(差替情報)'!$D$9="北陸",G101,IF('入力欄(差替情報)'!$D$9="関西",G123,IF('入力欄(差替情報)'!$D$9="中国",G145,IF('入力欄(差替情報)'!$D$9="四国",G167,IF('入力欄(差替情報)'!$D$9="九州",G189)))))))))</f>
        <v>0</v>
      </c>
      <c r="H211" s="22" t="b">
        <f>IF('入力欄(差替情報)'!$D$9="北海道",H13,IF('入力欄(差替情報)'!$D$9="東北",H35,IF('入力欄(差替情報)'!$D$9="東京",H57,IF('入力欄(差替情報)'!$D$9="中部",H79,IF('入力欄(差替情報)'!$D$9="北陸",H101,IF('入力欄(差替情報)'!$D$9="関西",H123,IF('入力欄(差替情報)'!$D$9="中国",H145,IF('入力欄(差替情報)'!$D$9="四国",H167,IF('入力欄(差替情報)'!$D$9="九州",H189)))))))))</f>
        <v>0</v>
      </c>
      <c r="I211" s="22" t="b">
        <f>IF('入力欄(差替情報)'!$D$9="北海道",I13,IF('入力欄(差替情報)'!$D$9="東北",I35,IF('入力欄(差替情報)'!$D$9="東京",I57,IF('入力欄(差替情報)'!$D$9="中部",I79,IF('入力欄(差替情報)'!$D$9="北陸",I101,IF('入力欄(差替情報)'!$D$9="関西",I123,IF('入力欄(差替情報)'!$D$9="中国",I145,IF('入力欄(差替情報)'!$D$9="四国",I167,IF('入力欄(差替情報)'!$D$9="九州",I189)))))))))</f>
        <v>0</v>
      </c>
      <c r="J211" s="22" t="b">
        <f>IF('入力欄(差替情報)'!$D$9="北海道",J13,IF('入力欄(差替情報)'!$D$9="東北",J35,IF('入力欄(差替情報)'!$D$9="東京",J57,IF('入力欄(差替情報)'!$D$9="中部",J79,IF('入力欄(差替情報)'!$D$9="北陸",J101,IF('入力欄(差替情報)'!$D$9="関西",J123,IF('入力欄(差替情報)'!$D$9="中国",J145,IF('入力欄(差替情報)'!$D$9="四国",J167,IF('入力欄(差替情報)'!$D$9="九州",J189)))))))))</f>
        <v>0</v>
      </c>
      <c r="K211" s="22" t="b">
        <f>IF('入力欄(差替情報)'!$D$9="北海道",K13,IF('入力欄(差替情報)'!$D$9="東北",K35,IF('入力欄(差替情報)'!$D$9="東京",K57,IF('入力欄(差替情報)'!$D$9="中部",K79,IF('入力欄(差替情報)'!$D$9="北陸",K101,IF('入力欄(差替情報)'!$D$9="関西",K123,IF('入力欄(差替情報)'!$D$9="中国",K145,IF('入力欄(差替情報)'!$D$9="四国",K167,IF('入力欄(差替情報)'!$D$9="九州",K189)))))))))</f>
        <v>0</v>
      </c>
      <c r="L211" s="22" t="b">
        <f>IF('入力欄(差替情報)'!$D$9="北海道",L13,IF('入力欄(差替情報)'!$D$9="東北",L35,IF('入力欄(差替情報)'!$D$9="東京",L57,IF('入力欄(差替情報)'!$D$9="中部",L79,IF('入力欄(差替情報)'!$D$9="北陸",L101,IF('入力欄(差替情報)'!$D$9="関西",L123,IF('入力欄(差替情報)'!$D$9="中国",L145,IF('入力欄(差替情報)'!$D$9="四国",L167,IF('入力欄(差替情報)'!$D$9="九州",L189)))))))))</f>
        <v>0</v>
      </c>
      <c r="M211" s="22" t="b">
        <f>IF('入力欄(差替情報)'!$D$9="北海道",M13,IF('入力欄(差替情報)'!$D$9="東北",M35,IF('入力欄(差替情報)'!$D$9="東京",M57,IF('入力欄(差替情報)'!$D$9="中部",M79,IF('入力欄(差替情報)'!$D$9="北陸",M101,IF('入力欄(差替情報)'!$D$9="関西",M123,IF('入力欄(差替情報)'!$D$9="中国",M145,IF('入力欄(差替情報)'!$D$9="四国",M167,IF('入力欄(差替情報)'!$D$9="九州",M189)))))))))</f>
        <v>0</v>
      </c>
    </row>
    <row r="212" spans="1:13" x14ac:dyDescent="0.3">
      <c r="A212" s="21">
        <v>10</v>
      </c>
      <c r="B212" s="22" t="b">
        <f>IF('入力欄(差替情報)'!$D$9="北海道",B14,IF('入力欄(差替情報)'!$D$9="東北",B36,IF('入力欄(差替情報)'!$D$9="東京",B58,IF('入力欄(差替情報)'!$D$9="中部",B80,IF('入力欄(差替情報)'!$D$9="北陸",B102,IF('入力欄(差替情報)'!$D$9="関西",B124,IF('入力欄(差替情報)'!$D$9="中国",B146,IF('入力欄(差替情報)'!$D$9="四国",B168,IF('入力欄(差替情報)'!$D$9="九州",B190)))))))))</f>
        <v>0</v>
      </c>
      <c r="C212" s="22" t="b">
        <f>IF('入力欄(差替情報)'!$D$9="北海道",C14,IF('入力欄(差替情報)'!$D$9="東北",C36,IF('入力欄(差替情報)'!$D$9="東京",C58,IF('入力欄(差替情報)'!$D$9="中部",C80,IF('入力欄(差替情報)'!$D$9="北陸",C102,IF('入力欄(差替情報)'!$D$9="関西",C124,IF('入力欄(差替情報)'!$D$9="中国",C146,IF('入力欄(差替情報)'!$D$9="四国",C168,IF('入力欄(差替情報)'!$D$9="九州",C190)))))))))</f>
        <v>0</v>
      </c>
      <c r="D212" s="22" t="b">
        <f>IF('入力欄(差替情報)'!$D$9="北海道",D14,IF('入力欄(差替情報)'!$D$9="東北",D36,IF('入力欄(差替情報)'!$D$9="東京",D58,IF('入力欄(差替情報)'!$D$9="中部",D80,IF('入力欄(差替情報)'!$D$9="北陸",D102,IF('入力欄(差替情報)'!$D$9="関西",D124,IF('入力欄(差替情報)'!$D$9="中国",D146,IF('入力欄(差替情報)'!$D$9="四国",D168,IF('入力欄(差替情報)'!$D$9="九州",D190)))))))))</f>
        <v>0</v>
      </c>
      <c r="E212" s="22" t="b">
        <f>IF('入力欄(差替情報)'!$D$9="北海道",E14,IF('入力欄(差替情報)'!$D$9="東北",E36,IF('入力欄(差替情報)'!$D$9="東京",E58,IF('入力欄(差替情報)'!$D$9="中部",E80,IF('入力欄(差替情報)'!$D$9="北陸",E102,IF('入力欄(差替情報)'!$D$9="関西",E124,IF('入力欄(差替情報)'!$D$9="中国",E146,IF('入力欄(差替情報)'!$D$9="四国",E168,IF('入力欄(差替情報)'!$D$9="九州",E190)))))))))</f>
        <v>0</v>
      </c>
      <c r="F212" s="22" t="b">
        <f>IF('入力欄(差替情報)'!$D$9="北海道",F14,IF('入力欄(差替情報)'!$D$9="東北",F36,IF('入力欄(差替情報)'!$D$9="東京",F58,IF('入力欄(差替情報)'!$D$9="中部",F80,IF('入力欄(差替情報)'!$D$9="北陸",F102,IF('入力欄(差替情報)'!$D$9="関西",F124,IF('入力欄(差替情報)'!$D$9="中国",F146,IF('入力欄(差替情報)'!$D$9="四国",F168,IF('入力欄(差替情報)'!$D$9="九州",F190)))))))))</f>
        <v>0</v>
      </c>
      <c r="G212" s="22" t="b">
        <f>IF('入力欄(差替情報)'!$D$9="北海道",G14,IF('入力欄(差替情報)'!$D$9="東北",G36,IF('入力欄(差替情報)'!$D$9="東京",G58,IF('入力欄(差替情報)'!$D$9="中部",G80,IF('入力欄(差替情報)'!$D$9="北陸",G102,IF('入力欄(差替情報)'!$D$9="関西",G124,IF('入力欄(差替情報)'!$D$9="中国",G146,IF('入力欄(差替情報)'!$D$9="四国",G168,IF('入力欄(差替情報)'!$D$9="九州",G190)))))))))</f>
        <v>0</v>
      </c>
      <c r="H212" s="22" t="b">
        <f>IF('入力欄(差替情報)'!$D$9="北海道",H14,IF('入力欄(差替情報)'!$D$9="東北",H36,IF('入力欄(差替情報)'!$D$9="東京",H58,IF('入力欄(差替情報)'!$D$9="中部",H80,IF('入力欄(差替情報)'!$D$9="北陸",H102,IF('入力欄(差替情報)'!$D$9="関西",H124,IF('入力欄(差替情報)'!$D$9="中国",H146,IF('入力欄(差替情報)'!$D$9="四国",H168,IF('入力欄(差替情報)'!$D$9="九州",H190)))))))))</f>
        <v>0</v>
      </c>
      <c r="I212" s="22" t="b">
        <f>IF('入力欄(差替情報)'!$D$9="北海道",I14,IF('入力欄(差替情報)'!$D$9="東北",I36,IF('入力欄(差替情報)'!$D$9="東京",I58,IF('入力欄(差替情報)'!$D$9="中部",I80,IF('入力欄(差替情報)'!$D$9="北陸",I102,IF('入力欄(差替情報)'!$D$9="関西",I124,IF('入力欄(差替情報)'!$D$9="中国",I146,IF('入力欄(差替情報)'!$D$9="四国",I168,IF('入力欄(差替情報)'!$D$9="九州",I190)))))))))</f>
        <v>0</v>
      </c>
      <c r="J212" s="22" t="b">
        <f>IF('入力欄(差替情報)'!$D$9="北海道",J14,IF('入力欄(差替情報)'!$D$9="東北",J36,IF('入力欄(差替情報)'!$D$9="東京",J58,IF('入力欄(差替情報)'!$D$9="中部",J80,IF('入力欄(差替情報)'!$D$9="北陸",J102,IF('入力欄(差替情報)'!$D$9="関西",J124,IF('入力欄(差替情報)'!$D$9="中国",J146,IF('入力欄(差替情報)'!$D$9="四国",J168,IF('入力欄(差替情報)'!$D$9="九州",J190)))))))))</f>
        <v>0</v>
      </c>
      <c r="K212" s="22" t="b">
        <f>IF('入力欄(差替情報)'!$D$9="北海道",K14,IF('入力欄(差替情報)'!$D$9="東北",K36,IF('入力欄(差替情報)'!$D$9="東京",K58,IF('入力欄(差替情報)'!$D$9="中部",K80,IF('入力欄(差替情報)'!$D$9="北陸",K102,IF('入力欄(差替情報)'!$D$9="関西",K124,IF('入力欄(差替情報)'!$D$9="中国",K146,IF('入力欄(差替情報)'!$D$9="四国",K168,IF('入力欄(差替情報)'!$D$9="九州",K190)))))))))</f>
        <v>0</v>
      </c>
      <c r="L212" s="22" t="b">
        <f>IF('入力欄(差替情報)'!$D$9="北海道",L14,IF('入力欄(差替情報)'!$D$9="東北",L36,IF('入力欄(差替情報)'!$D$9="東京",L58,IF('入力欄(差替情報)'!$D$9="中部",L80,IF('入力欄(差替情報)'!$D$9="北陸",L102,IF('入力欄(差替情報)'!$D$9="関西",L124,IF('入力欄(差替情報)'!$D$9="中国",L146,IF('入力欄(差替情報)'!$D$9="四国",L168,IF('入力欄(差替情報)'!$D$9="九州",L190)))))))))</f>
        <v>0</v>
      </c>
      <c r="M212" s="22" t="b">
        <f>IF('入力欄(差替情報)'!$D$9="北海道",M14,IF('入力欄(差替情報)'!$D$9="東北",M36,IF('入力欄(差替情報)'!$D$9="東京",M58,IF('入力欄(差替情報)'!$D$9="中部",M80,IF('入力欄(差替情報)'!$D$9="北陸",M102,IF('入力欄(差替情報)'!$D$9="関西",M124,IF('入力欄(差替情報)'!$D$9="中国",M146,IF('入力欄(差替情報)'!$D$9="四国",M168,IF('入力欄(差替情報)'!$D$9="九州",M190)))))))))</f>
        <v>0</v>
      </c>
    </row>
    <row r="213" spans="1:13" x14ac:dyDescent="0.3">
      <c r="A213" s="21">
        <v>9</v>
      </c>
      <c r="B213" s="22" t="b">
        <f>IF('入力欄(差替情報)'!$D$9="北海道",B15,IF('入力欄(差替情報)'!$D$9="東北",B37,IF('入力欄(差替情報)'!$D$9="東京",B59,IF('入力欄(差替情報)'!$D$9="中部",B81,IF('入力欄(差替情報)'!$D$9="北陸",B103,IF('入力欄(差替情報)'!$D$9="関西",B125,IF('入力欄(差替情報)'!$D$9="中国",B147,IF('入力欄(差替情報)'!$D$9="四国",B169,IF('入力欄(差替情報)'!$D$9="九州",B191)))))))))</f>
        <v>0</v>
      </c>
      <c r="C213" s="22" t="b">
        <f>IF('入力欄(差替情報)'!$D$9="北海道",C15,IF('入力欄(差替情報)'!$D$9="東北",C37,IF('入力欄(差替情報)'!$D$9="東京",C59,IF('入力欄(差替情報)'!$D$9="中部",C81,IF('入力欄(差替情報)'!$D$9="北陸",C103,IF('入力欄(差替情報)'!$D$9="関西",C125,IF('入力欄(差替情報)'!$D$9="中国",C147,IF('入力欄(差替情報)'!$D$9="四国",C169,IF('入力欄(差替情報)'!$D$9="九州",C191)))))))))</f>
        <v>0</v>
      </c>
      <c r="D213" s="22" t="b">
        <f>IF('入力欄(差替情報)'!$D$9="北海道",D15,IF('入力欄(差替情報)'!$D$9="東北",D37,IF('入力欄(差替情報)'!$D$9="東京",D59,IF('入力欄(差替情報)'!$D$9="中部",D81,IF('入力欄(差替情報)'!$D$9="北陸",D103,IF('入力欄(差替情報)'!$D$9="関西",D125,IF('入力欄(差替情報)'!$D$9="中国",D147,IF('入力欄(差替情報)'!$D$9="四国",D169,IF('入力欄(差替情報)'!$D$9="九州",D191)))))))))</f>
        <v>0</v>
      </c>
      <c r="E213" s="22" t="b">
        <f>IF('入力欄(差替情報)'!$D$9="北海道",E15,IF('入力欄(差替情報)'!$D$9="東北",E37,IF('入力欄(差替情報)'!$D$9="東京",E59,IF('入力欄(差替情報)'!$D$9="中部",E81,IF('入力欄(差替情報)'!$D$9="北陸",E103,IF('入力欄(差替情報)'!$D$9="関西",E125,IF('入力欄(差替情報)'!$D$9="中国",E147,IF('入力欄(差替情報)'!$D$9="四国",E169,IF('入力欄(差替情報)'!$D$9="九州",E191)))))))))</f>
        <v>0</v>
      </c>
      <c r="F213" s="22" t="b">
        <f>IF('入力欄(差替情報)'!$D$9="北海道",F15,IF('入力欄(差替情報)'!$D$9="東北",F37,IF('入力欄(差替情報)'!$D$9="東京",F59,IF('入力欄(差替情報)'!$D$9="中部",F81,IF('入力欄(差替情報)'!$D$9="北陸",F103,IF('入力欄(差替情報)'!$D$9="関西",F125,IF('入力欄(差替情報)'!$D$9="中国",F147,IF('入力欄(差替情報)'!$D$9="四国",F169,IF('入力欄(差替情報)'!$D$9="九州",F191)))))))))</f>
        <v>0</v>
      </c>
      <c r="G213" s="22" t="b">
        <f>IF('入力欄(差替情報)'!$D$9="北海道",G15,IF('入力欄(差替情報)'!$D$9="東北",G37,IF('入力欄(差替情報)'!$D$9="東京",G59,IF('入力欄(差替情報)'!$D$9="中部",G81,IF('入力欄(差替情報)'!$D$9="北陸",G103,IF('入力欄(差替情報)'!$D$9="関西",G125,IF('入力欄(差替情報)'!$D$9="中国",G147,IF('入力欄(差替情報)'!$D$9="四国",G169,IF('入力欄(差替情報)'!$D$9="九州",G191)))))))))</f>
        <v>0</v>
      </c>
      <c r="H213" s="22" t="b">
        <f>IF('入力欄(差替情報)'!$D$9="北海道",H15,IF('入力欄(差替情報)'!$D$9="東北",H37,IF('入力欄(差替情報)'!$D$9="東京",H59,IF('入力欄(差替情報)'!$D$9="中部",H81,IF('入力欄(差替情報)'!$D$9="北陸",H103,IF('入力欄(差替情報)'!$D$9="関西",H125,IF('入力欄(差替情報)'!$D$9="中国",H147,IF('入力欄(差替情報)'!$D$9="四国",H169,IF('入力欄(差替情報)'!$D$9="九州",H191)))))))))</f>
        <v>0</v>
      </c>
      <c r="I213" s="22" t="b">
        <f>IF('入力欄(差替情報)'!$D$9="北海道",I15,IF('入力欄(差替情報)'!$D$9="東北",I37,IF('入力欄(差替情報)'!$D$9="東京",I59,IF('入力欄(差替情報)'!$D$9="中部",I81,IF('入力欄(差替情報)'!$D$9="北陸",I103,IF('入力欄(差替情報)'!$D$9="関西",I125,IF('入力欄(差替情報)'!$D$9="中国",I147,IF('入力欄(差替情報)'!$D$9="四国",I169,IF('入力欄(差替情報)'!$D$9="九州",I191)))))))))</f>
        <v>0</v>
      </c>
      <c r="J213" s="22" t="b">
        <f>IF('入力欄(差替情報)'!$D$9="北海道",J15,IF('入力欄(差替情報)'!$D$9="東北",J37,IF('入力欄(差替情報)'!$D$9="東京",J59,IF('入力欄(差替情報)'!$D$9="中部",J81,IF('入力欄(差替情報)'!$D$9="北陸",J103,IF('入力欄(差替情報)'!$D$9="関西",J125,IF('入力欄(差替情報)'!$D$9="中国",J147,IF('入力欄(差替情報)'!$D$9="四国",J169,IF('入力欄(差替情報)'!$D$9="九州",J191)))))))))</f>
        <v>0</v>
      </c>
      <c r="K213" s="22" t="b">
        <f>IF('入力欄(差替情報)'!$D$9="北海道",K15,IF('入力欄(差替情報)'!$D$9="東北",K37,IF('入力欄(差替情報)'!$D$9="東京",K59,IF('入力欄(差替情報)'!$D$9="中部",K81,IF('入力欄(差替情報)'!$D$9="北陸",K103,IF('入力欄(差替情報)'!$D$9="関西",K125,IF('入力欄(差替情報)'!$D$9="中国",K147,IF('入力欄(差替情報)'!$D$9="四国",K169,IF('入力欄(差替情報)'!$D$9="九州",K191)))))))))</f>
        <v>0</v>
      </c>
      <c r="L213" s="22" t="b">
        <f>IF('入力欄(差替情報)'!$D$9="北海道",L15,IF('入力欄(差替情報)'!$D$9="東北",L37,IF('入力欄(差替情報)'!$D$9="東京",L59,IF('入力欄(差替情報)'!$D$9="中部",L81,IF('入力欄(差替情報)'!$D$9="北陸",L103,IF('入力欄(差替情報)'!$D$9="関西",L125,IF('入力欄(差替情報)'!$D$9="中国",L147,IF('入力欄(差替情報)'!$D$9="四国",L169,IF('入力欄(差替情報)'!$D$9="九州",L191)))))))))</f>
        <v>0</v>
      </c>
      <c r="M213" s="22" t="b">
        <f>IF('入力欄(差替情報)'!$D$9="北海道",M15,IF('入力欄(差替情報)'!$D$9="東北",M37,IF('入力欄(差替情報)'!$D$9="東京",M59,IF('入力欄(差替情報)'!$D$9="中部",M81,IF('入力欄(差替情報)'!$D$9="北陸",M103,IF('入力欄(差替情報)'!$D$9="関西",M125,IF('入力欄(差替情報)'!$D$9="中国",M147,IF('入力欄(差替情報)'!$D$9="四国",M169,IF('入力欄(差替情報)'!$D$9="九州",M191)))))))))</f>
        <v>0</v>
      </c>
    </row>
    <row r="214" spans="1:13" x14ac:dyDescent="0.3">
      <c r="A214" s="21">
        <v>8</v>
      </c>
      <c r="B214" s="22" t="b">
        <f>IF('入力欄(差替情報)'!$D$9="北海道",B16,IF('入力欄(差替情報)'!$D$9="東北",B38,IF('入力欄(差替情報)'!$D$9="東京",B60,IF('入力欄(差替情報)'!$D$9="中部",B82,IF('入力欄(差替情報)'!$D$9="北陸",B104,IF('入力欄(差替情報)'!$D$9="関西",B126,IF('入力欄(差替情報)'!$D$9="中国",B148,IF('入力欄(差替情報)'!$D$9="四国",B170,IF('入力欄(差替情報)'!$D$9="九州",B192)))))))))</f>
        <v>0</v>
      </c>
      <c r="C214" s="22" t="b">
        <f>IF('入力欄(差替情報)'!$D$9="北海道",C16,IF('入力欄(差替情報)'!$D$9="東北",C38,IF('入力欄(差替情報)'!$D$9="東京",C60,IF('入力欄(差替情報)'!$D$9="中部",C82,IF('入力欄(差替情報)'!$D$9="北陸",C104,IF('入力欄(差替情報)'!$D$9="関西",C126,IF('入力欄(差替情報)'!$D$9="中国",C148,IF('入力欄(差替情報)'!$D$9="四国",C170,IF('入力欄(差替情報)'!$D$9="九州",C192)))))))))</f>
        <v>0</v>
      </c>
      <c r="D214" s="22" t="b">
        <f>IF('入力欄(差替情報)'!$D$9="北海道",D16,IF('入力欄(差替情報)'!$D$9="東北",D38,IF('入力欄(差替情報)'!$D$9="東京",D60,IF('入力欄(差替情報)'!$D$9="中部",D82,IF('入力欄(差替情報)'!$D$9="北陸",D104,IF('入力欄(差替情報)'!$D$9="関西",D126,IF('入力欄(差替情報)'!$D$9="中国",D148,IF('入力欄(差替情報)'!$D$9="四国",D170,IF('入力欄(差替情報)'!$D$9="九州",D192)))))))))</f>
        <v>0</v>
      </c>
      <c r="E214" s="22" t="b">
        <f>IF('入力欄(差替情報)'!$D$9="北海道",E16,IF('入力欄(差替情報)'!$D$9="東北",E38,IF('入力欄(差替情報)'!$D$9="東京",E60,IF('入力欄(差替情報)'!$D$9="中部",E82,IF('入力欄(差替情報)'!$D$9="北陸",E104,IF('入力欄(差替情報)'!$D$9="関西",E126,IF('入力欄(差替情報)'!$D$9="中国",E148,IF('入力欄(差替情報)'!$D$9="四国",E170,IF('入力欄(差替情報)'!$D$9="九州",E192)))))))))</f>
        <v>0</v>
      </c>
      <c r="F214" s="22" t="b">
        <f>IF('入力欄(差替情報)'!$D$9="北海道",F16,IF('入力欄(差替情報)'!$D$9="東北",F38,IF('入力欄(差替情報)'!$D$9="東京",F60,IF('入力欄(差替情報)'!$D$9="中部",F82,IF('入力欄(差替情報)'!$D$9="北陸",F104,IF('入力欄(差替情報)'!$D$9="関西",F126,IF('入力欄(差替情報)'!$D$9="中国",F148,IF('入力欄(差替情報)'!$D$9="四国",F170,IF('入力欄(差替情報)'!$D$9="九州",F192)))))))))</f>
        <v>0</v>
      </c>
      <c r="G214" s="22" t="b">
        <f>IF('入力欄(差替情報)'!$D$9="北海道",G16,IF('入力欄(差替情報)'!$D$9="東北",G38,IF('入力欄(差替情報)'!$D$9="東京",G60,IF('入力欄(差替情報)'!$D$9="中部",G82,IF('入力欄(差替情報)'!$D$9="北陸",G104,IF('入力欄(差替情報)'!$D$9="関西",G126,IF('入力欄(差替情報)'!$D$9="中国",G148,IF('入力欄(差替情報)'!$D$9="四国",G170,IF('入力欄(差替情報)'!$D$9="九州",G192)))))))))</f>
        <v>0</v>
      </c>
      <c r="H214" s="22" t="b">
        <f>IF('入力欄(差替情報)'!$D$9="北海道",H16,IF('入力欄(差替情報)'!$D$9="東北",H38,IF('入力欄(差替情報)'!$D$9="東京",H60,IF('入力欄(差替情報)'!$D$9="中部",H82,IF('入力欄(差替情報)'!$D$9="北陸",H104,IF('入力欄(差替情報)'!$D$9="関西",H126,IF('入力欄(差替情報)'!$D$9="中国",H148,IF('入力欄(差替情報)'!$D$9="四国",H170,IF('入力欄(差替情報)'!$D$9="九州",H192)))))))))</f>
        <v>0</v>
      </c>
      <c r="I214" s="22" t="b">
        <f>IF('入力欄(差替情報)'!$D$9="北海道",I16,IF('入力欄(差替情報)'!$D$9="東北",I38,IF('入力欄(差替情報)'!$D$9="東京",I60,IF('入力欄(差替情報)'!$D$9="中部",I82,IF('入力欄(差替情報)'!$D$9="北陸",I104,IF('入力欄(差替情報)'!$D$9="関西",I126,IF('入力欄(差替情報)'!$D$9="中国",I148,IF('入力欄(差替情報)'!$D$9="四国",I170,IF('入力欄(差替情報)'!$D$9="九州",I192)))))))))</f>
        <v>0</v>
      </c>
      <c r="J214" s="22" t="b">
        <f>IF('入力欄(差替情報)'!$D$9="北海道",J16,IF('入力欄(差替情報)'!$D$9="東北",J38,IF('入力欄(差替情報)'!$D$9="東京",J60,IF('入力欄(差替情報)'!$D$9="中部",J82,IF('入力欄(差替情報)'!$D$9="北陸",J104,IF('入力欄(差替情報)'!$D$9="関西",J126,IF('入力欄(差替情報)'!$D$9="中国",J148,IF('入力欄(差替情報)'!$D$9="四国",J170,IF('入力欄(差替情報)'!$D$9="九州",J192)))))))))</f>
        <v>0</v>
      </c>
      <c r="K214" s="22" t="b">
        <f>IF('入力欄(差替情報)'!$D$9="北海道",K16,IF('入力欄(差替情報)'!$D$9="東北",K38,IF('入力欄(差替情報)'!$D$9="東京",K60,IF('入力欄(差替情報)'!$D$9="中部",K82,IF('入力欄(差替情報)'!$D$9="北陸",K104,IF('入力欄(差替情報)'!$D$9="関西",K126,IF('入力欄(差替情報)'!$D$9="中国",K148,IF('入力欄(差替情報)'!$D$9="四国",K170,IF('入力欄(差替情報)'!$D$9="九州",K192)))))))))</f>
        <v>0</v>
      </c>
      <c r="L214" s="22" t="b">
        <f>IF('入力欄(差替情報)'!$D$9="北海道",L16,IF('入力欄(差替情報)'!$D$9="東北",L38,IF('入力欄(差替情報)'!$D$9="東京",L60,IF('入力欄(差替情報)'!$D$9="中部",L82,IF('入力欄(差替情報)'!$D$9="北陸",L104,IF('入力欄(差替情報)'!$D$9="関西",L126,IF('入力欄(差替情報)'!$D$9="中国",L148,IF('入力欄(差替情報)'!$D$9="四国",L170,IF('入力欄(差替情報)'!$D$9="九州",L192)))))))))</f>
        <v>0</v>
      </c>
      <c r="M214" s="22" t="b">
        <f>IF('入力欄(差替情報)'!$D$9="北海道",M16,IF('入力欄(差替情報)'!$D$9="東北",M38,IF('入力欄(差替情報)'!$D$9="東京",M60,IF('入力欄(差替情報)'!$D$9="中部",M82,IF('入力欄(差替情報)'!$D$9="北陸",M104,IF('入力欄(差替情報)'!$D$9="関西",M126,IF('入力欄(差替情報)'!$D$9="中国",M148,IF('入力欄(差替情報)'!$D$9="四国",M170,IF('入力欄(差替情報)'!$D$9="九州",M192)))))))))</f>
        <v>0</v>
      </c>
    </row>
    <row r="215" spans="1:13" x14ac:dyDescent="0.3">
      <c r="A215" s="21">
        <v>7</v>
      </c>
      <c r="B215" s="22" t="b">
        <f>IF('入力欄(差替情報)'!$D$9="北海道",B17,IF('入力欄(差替情報)'!$D$9="東北",B39,IF('入力欄(差替情報)'!$D$9="東京",B61,IF('入力欄(差替情報)'!$D$9="中部",B83,IF('入力欄(差替情報)'!$D$9="北陸",B105,IF('入力欄(差替情報)'!$D$9="関西",B127,IF('入力欄(差替情報)'!$D$9="中国",B149,IF('入力欄(差替情報)'!$D$9="四国",B171,IF('入力欄(差替情報)'!$D$9="九州",B193)))))))))</f>
        <v>0</v>
      </c>
      <c r="C215" s="22" t="b">
        <f>IF('入力欄(差替情報)'!$D$9="北海道",C17,IF('入力欄(差替情報)'!$D$9="東北",C39,IF('入力欄(差替情報)'!$D$9="東京",C61,IF('入力欄(差替情報)'!$D$9="中部",C83,IF('入力欄(差替情報)'!$D$9="北陸",C105,IF('入力欄(差替情報)'!$D$9="関西",C127,IF('入力欄(差替情報)'!$D$9="中国",C149,IF('入力欄(差替情報)'!$D$9="四国",C171,IF('入力欄(差替情報)'!$D$9="九州",C193)))))))))</f>
        <v>0</v>
      </c>
      <c r="D215" s="22" t="b">
        <f>IF('入力欄(差替情報)'!$D$9="北海道",D17,IF('入力欄(差替情報)'!$D$9="東北",D39,IF('入力欄(差替情報)'!$D$9="東京",D61,IF('入力欄(差替情報)'!$D$9="中部",D83,IF('入力欄(差替情報)'!$D$9="北陸",D105,IF('入力欄(差替情報)'!$D$9="関西",D127,IF('入力欄(差替情報)'!$D$9="中国",D149,IF('入力欄(差替情報)'!$D$9="四国",D171,IF('入力欄(差替情報)'!$D$9="九州",D193)))))))))</f>
        <v>0</v>
      </c>
      <c r="E215" s="22" t="b">
        <f>IF('入力欄(差替情報)'!$D$9="北海道",E17,IF('入力欄(差替情報)'!$D$9="東北",E39,IF('入力欄(差替情報)'!$D$9="東京",E61,IF('入力欄(差替情報)'!$D$9="中部",E83,IF('入力欄(差替情報)'!$D$9="北陸",E105,IF('入力欄(差替情報)'!$D$9="関西",E127,IF('入力欄(差替情報)'!$D$9="中国",E149,IF('入力欄(差替情報)'!$D$9="四国",E171,IF('入力欄(差替情報)'!$D$9="九州",E193)))))))))</f>
        <v>0</v>
      </c>
      <c r="F215" s="22" t="b">
        <f>IF('入力欄(差替情報)'!$D$9="北海道",F17,IF('入力欄(差替情報)'!$D$9="東北",F39,IF('入力欄(差替情報)'!$D$9="東京",F61,IF('入力欄(差替情報)'!$D$9="中部",F83,IF('入力欄(差替情報)'!$D$9="北陸",F105,IF('入力欄(差替情報)'!$D$9="関西",F127,IF('入力欄(差替情報)'!$D$9="中国",F149,IF('入力欄(差替情報)'!$D$9="四国",F171,IF('入力欄(差替情報)'!$D$9="九州",F193)))))))))</f>
        <v>0</v>
      </c>
      <c r="G215" s="22" t="b">
        <f>IF('入力欄(差替情報)'!$D$9="北海道",G17,IF('入力欄(差替情報)'!$D$9="東北",G39,IF('入力欄(差替情報)'!$D$9="東京",G61,IF('入力欄(差替情報)'!$D$9="中部",G83,IF('入力欄(差替情報)'!$D$9="北陸",G105,IF('入力欄(差替情報)'!$D$9="関西",G127,IF('入力欄(差替情報)'!$D$9="中国",G149,IF('入力欄(差替情報)'!$D$9="四国",G171,IF('入力欄(差替情報)'!$D$9="九州",G193)))))))))</f>
        <v>0</v>
      </c>
      <c r="H215" s="22" t="b">
        <f>IF('入力欄(差替情報)'!$D$9="北海道",H17,IF('入力欄(差替情報)'!$D$9="東北",H39,IF('入力欄(差替情報)'!$D$9="東京",H61,IF('入力欄(差替情報)'!$D$9="中部",H83,IF('入力欄(差替情報)'!$D$9="北陸",H105,IF('入力欄(差替情報)'!$D$9="関西",H127,IF('入力欄(差替情報)'!$D$9="中国",H149,IF('入力欄(差替情報)'!$D$9="四国",H171,IF('入力欄(差替情報)'!$D$9="九州",H193)))))))))</f>
        <v>0</v>
      </c>
      <c r="I215" s="22" t="b">
        <f>IF('入力欄(差替情報)'!$D$9="北海道",I17,IF('入力欄(差替情報)'!$D$9="東北",I39,IF('入力欄(差替情報)'!$D$9="東京",I61,IF('入力欄(差替情報)'!$D$9="中部",I83,IF('入力欄(差替情報)'!$D$9="北陸",I105,IF('入力欄(差替情報)'!$D$9="関西",I127,IF('入力欄(差替情報)'!$D$9="中国",I149,IF('入力欄(差替情報)'!$D$9="四国",I171,IF('入力欄(差替情報)'!$D$9="九州",I193)))))))))</f>
        <v>0</v>
      </c>
      <c r="J215" s="22" t="b">
        <f>IF('入力欄(差替情報)'!$D$9="北海道",J17,IF('入力欄(差替情報)'!$D$9="東北",J39,IF('入力欄(差替情報)'!$D$9="東京",J61,IF('入力欄(差替情報)'!$D$9="中部",J83,IF('入力欄(差替情報)'!$D$9="北陸",J105,IF('入力欄(差替情報)'!$D$9="関西",J127,IF('入力欄(差替情報)'!$D$9="中国",J149,IF('入力欄(差替情報)'!$D$9="四国",J171,IF('入力欄(差替情報)'!$D$9="九州",J193)))))))))</f>
        <v>0</v>
      </c>
      <c r="K215" s="22" t="b">
        <f>IF('入力欄(差替情報)'!$D$9="北海道",K17,IF('入力欄(差替情報)'!$D$9="東北",K39,IF('入力欄(差替情報)'!$D$9="東京",K61,IF('入力欄(差替情報)'!$D$9="中部",K83,IF('入力欄(差替情報)'!$D$9="北陸",K105,IF('入力欄(差替情報)'!$D$9="関西",K127,IF('入力欄(差替情報)'!$D$9="中国",K149,IF('入力欄(差替情報)'!$D$9="四国",K171,IF('入力欄(差替情報)'!$D$9="九州",K193)))))))))</f>
        <v>0</v>
      </c>
      <c r="L215" s="22" t="b">
        <f>IF('入力欄(差替情報)'!$D$9="北海道",L17,IF('入力欄(差替情報)'!$D$9="東北",L39,IF('入力欄(差替情報)'!$D$9="東京",L61,IF('入力欄(差替情報)'!$D$9="中部",L83,IF('入力欄(差替情報)'!$D$9="北陸",L105,IF('入力欄(差替情報)'!$D$9="関西",L127,IF('入力欄(差替情報)'!$D$9="中国",L149,IF('入力欄(差替情報)'!$D$9="四国",L171,IF('入力欄(差替情報)'!$D$9="九州",L193)))))))))</f>
        <v>0</v>
      </c>
      <c r="M215" s="22" t="b">
        <f>IF('入力欄(差替情報)'!$D$9="北海道",M17,IF('入力欄(差替情報)'!$D$9="東北",M39,IF('入力欄(差替情報)'!$D$9="東京",M61,IF('入力欄(差替情報)'!$D$9="中部",M83,IF('入力欄(差替情報)'!$D$9="北陸",M105,IF('入力欄(差替情報)'!$D$9="関西",M127,IF('入力欄(差替情報)'!$D$9="中国",M149,IF('入力欄(差替情報)'!$D$9="四国",M171,IF('入力欄(差替情報)'!$D$9="九州",M193)))))))))</f>
        <v>0</v>
      </c>
    </row>
    <row r="216" spans="1:13" x14ac:dyDescent="0.3">
      <c r="A216" s="21">
        <v>6</v>
      </c>
      <c r="B216" s="22" t="b">
        <f>IF('入力欄(差替情報)'!$D$9="北海道",B18,IF('入力欄(差替情報)'!$D$9="東北",B40,IF('入力欄(差替情報)'!$D$9="東京",B62,IF('入力欄(差替情報)'!$D$9="中部",B84,IF('入力欄(差替情報)'!$D$9="北陸",B106,IF('入力欄(差替情報)'!$D$9="関西",B128,IF('入力欄(差替情報)'!$D$9="中国",B150,IF('入力欄(差替情報)'!$D$9="四国",B172,IF('入力欄(差替情報)'!$D$9="九州",B194)))))))))</f>
        <v>0</v>
      </c>
      <c r="C216" s="22" t="b">
        <f>IF('入力欄(差替情報)'!$D$9="北海道",C18,IF('入力欄(差替情報)'!$D$9="東北",C40,IF('入力欄(差替情報)'!$D$9="東京",C62,IF('入力欄(差替情報)'!$D$9="中部",C84,IF('入力欄(差替情報)'!$D$9="北陸",C106,IF('入力欄(差替情報)'!$D$9="関西",C128,IF('入力欄(差替情報)'!$D$9="中国",C150,IF('入力欄(差替情報)'!$D$9="四国",C172,IF('入力欄(差替情報)'!$D$9="九州",C194)))))))))</f>
        <v>0</v>
      </c>
      <c r="D216" s="22" t="b">
        <f>IF('入力欄(差替情報)'!$D$9="北海道",D18,IF('入力欄(差替情報)'!$D$9="東北",D40,IF('入力欄(差替情報)'!$D$9="東京",D62,IF('入力欄(差替情報)'!$D$9="中部",D84,IF('入力欄(差替情報)'!$D$9="北陸",D106,IF('入力欄(差替情報)'!$D$9="関西",D128,IF('入力欄(差替情報)'!$D$9="中国",D150,IF('入力欄(差替情報)'!$D$9="四国",D172,IF('入力欄(差替情報)'!$D$9="九州",D194)))))))))</f>
        <v>0</v>
      </c>
      <c r="E216" s="22" t="b">
        <f>IF('入力欄(差替情報)'!$D$9="北海道",E18,IF('入力欄(差替情報)'!$D$9="東北",E40,IF('入力欄(差替情報)'!$D$9="東京",E62,IF('入力欄(差替情報)'!$D$9="中部",E84,IF('入力欄(差替情報)'!$D$9="北陸",E106,IF('入力欄(差替情報)'!$D$9="関西",E128,IF('入力欄(差替情報)'!$D$9="中国",E150,IF('入力欄(差替情報)'!$D$9="四国",E172,IF('入力欄(差替情報)'!$D$9="九州",E194)))))))))</f>
        <v>0</v>
      </c>
      <c r="F216" s="22" t="b">
        <f>IF('入力欄(差替情報)'!$D$9="北海道",F18,IF('入力欄(差替情報)'!$D$9="東北",F40,IF('入力欄(差替情報)'!$D$9="東京",F62,IF('入力欄(差替情報)'!$D$9="中部",F84,IF('入力欄(差替情報)'!$D$9="北陸",F106,IF('入力欄(差替情報)'!$D$9="関西",F128,IF('入力欄(差替情報)'!$D$9="中国",F150,IF('入力欄(差替情報)'!$D$9="四国",F172,IF('入力欄(差替情報)'!$D$9="九州",F194)))))))))</f>
        <v>0</v>
      </c>
      <c r="G216" s="22" t="b">
        <f>IF('入力欄(差替情報)'!$D$9="北海道",G18,IF('入力欄(差替情報)'!$D$9="東北",G40,IF('入力欄(差替情報)'!$D$9="東京",G62,IF('入力欄(差替情報)'!$D$9="中部",G84,IF('入力欄(差替情報)'!$D$9="北陸",G106,IF('入力欄(差替情報)'!$D$9="関西",G128,IF('入力欄(差替情報)'!$D$9="中国",G150,IF('入力欄(差替情報)'!$D$9="四国",G172,IF('入力欄(差替情報)'!$D$9="九州",G194)))))))))</f>
        <v>0</v>
      </c>
      <c r="H216" s="22" t="b">
        <f>IF('入力欄(差替情報)'!$D$9="北海道",H18,IF('入力欄(差替情報)'!$D$9="東北",H40,IF('入力欄(差替情報)'!$D$9="東京",H62,IF('入力欄(差替情報)'!$D$9="中部",H84,IF('入力欄(差替情報)'!$D$9="北陸",H106,IF('入力欄(差替情報)'!$D$9="関西",H128,IF('入力欄(差替情報)'!$D$9="中国",H150,IF('入力欄(差替情報)'!$D$9="四国",H172,IF('入力欄(差替情報)'!$D$9="九州",H194)))))))))</f>
        <v>0</v>
      </c>
      <c r="I216" s="22" t="b">
        <f>IF('入力欄(差替情報)'!$D$9="北海道",I18,IF('入力欄(差替情報)'!$D$9="東北",I40,IF('入力欄(差替情報)'!$D$9="東京",I62,IF('入力欄(差替情報)'!$D$9="中部",I84,IF('入力欄(差替情報)'!$D$9="北陸",I106,IF('入力欄(差替情報)'!$D$9="関西",I128,IF('入力欄(差替情報)'!$D$9="中国",I150,IF('入力欄(差替情報)'!$D$9="四国",I172,IF('入力欄(差替情報)'!$D$9="九州",I194)))))))))</f>
        <v>0</v>
      </c>
      <c r="J216" s="22" t="b">
        <f>IF('入力欄(差替情報)'!$D$9="北海道",J18,IF('入力欄(差替情報)'!$D$9="東北",J40,IF('入力欄(差替情報)'!$D$9="東京",J62,IF('入力欄(差替情報)'!$D$9="中部",J84,IF('入力欄(差替情報)'!$D$9="北陸",J106,IF('入力欄(差替情報)'!$D$9="関西",J128,IF('入力欄(差替情報)'!$D$9="中国",J150,IF('入力欄(差替情報)'!$D$9="四国",J172,IF('入力欄(差替情報)'!$D$9="九州",J194)))))))))</f>
        <v>0</v>
      </c>
      <c r="K216" s="22" t="b">
        <f>IF('入力欄(差替情報)'!$D$9="北海道",K18,IF('入力欄(差替情報)'!$D$9="東北",K40,IF('入力欄(差替情報)'!$D$9="東京",K62,IF('入力欄(差替情報)'!$D$9="中部",K84,IF('入力欄(差替情報)'!$D$9="北陸",K106,IF('入力欄(差替情報)'!$D$9="関西",K128,IF('入力欄(差替情報)'!$D$9="中国",K150,IF('入力欄(差替情報)'!$D$9="四国",K172,IF('入力欄(差替情報)'!$D$9="九州",K194)))))))))</f>
        <v>0</v>
      </c>
      <c r="L216" s="22" t="b">
        <f>IF('入力欄(差替情報)'!$D$9="北海道",L18,IF('入力欄(差替情報)'!$D$9="東北",L40,IF('入力欄(差替情報)'!$D$9="東京",L62,IF('入力欄(差替情報)'!$D$9="中部",L84,IF('入力欄(差替情報)'!$D$9="北陸",L106,IF('入力欄(差替情報)'!$D$9="関西",L128,IF('入力欄(差替情報)'!$D$9="中国",L150,IF('入力欄(差替情報)'!$D$9="四国",L172,IF('入力欄(差替情報)'!$D$9="九州",L194)))))))))</f>
        <v>0</v>
      </c>
      <c r="M216" s="22" t="b">
        <f>IF('入力欄(差替情報)'!$D$9="北海道",M18,IF('入力欄(差替情報)'!$D$9="東北",M40,IF('入力欄(差替情報)'!$D$9="東京",M62,IF('入力欄(差替情報)'!$D$9="中部",M84,IF('入力欄(差替情報)'!$D$9="北陸",M106,IF('入力欄(差替情報)'!$D$9="関西",M128,IF('入力欄(差替情報)'!$D$9="中国",M150,IF('入力欄(差替情報)'!$D$9="四国",M172,IF('入力欄(差替情報)'!$D$9="九州",M194)))))))))</f>
        <v>0</v>
      </c>
    </row>
    <row r="217" spans="1:13" x14ac:dyDescent="0.3">
      <c r="A217" s="21">
        <v>5</v>
      </c>
      <c r="B217" s="22" t="b">
        <f>IF('入力欄(差替情報)'!$D$9="北海道",B19,IF('入力欄(差替情報)'!$D$9="東北",B41,IF('入力欄(差替情報)'!$D$9="東京",B63,IF('入力欄(差替情報)'!$D$9="中部",B85,IF('入力欄(差替情報)'!$D$9="北陸",B107,IF('入力欄(差替情報)'!$D$9="関西",B129,IF('入力欄(差替情報)'!$D$9="中国",B151,IF('入力欄(差替情報)'!$D$9="四国",B173,IF('入力欄(差替情報)'!$D$9="九州",B195)))))))))</f>
        <v>0</v>
      </c>
      <c r="C217" s="22" t="b">
        <f>IF('入力欄(差替情報)'!$D$9="北海道",C19,IF('入力欄(差替情報)'!$D$9="東北",C41,IF('入力欄(差替情報)'!$D$9="東京",C63,IF('入力欄(差替情報)'!$D$9="中部",C85,IF('入力欄(差替情報)'!$D$9="北陸",C107,IF('入力欄(差替情報)'!$D$9="関西",C129,IF('入力欄(差替情報)'!$D$9="中国",C151,IF('入力欄(差替情報)'!$D$9="四国",C173,IF('入力欄(差替情報)'!$D$9="九州",C195)))))))))</f>
        <v>0</v>
      </c>
      <c r="D217" s="22" t="b">
        <f>IF('入力欄(差替情報)'!$D$9="北海道",D19,IF('入力欄(差替情報)'!$D$9="東北",D41,IF('入力欄(差替情報)'!$D$9="東京",D63,IF('入力欄(差替情報)'!$D$9="中部",D85,IF('入力欄(差替情報)'!$D$9="北陸",D107,IF('入力欄(差替情報)'!$D$9="関西",D129,IF('入力欄(差替情報)'!$D$9="中国",D151,IF('入力欄(差替情報)'!$D$9="四国",D173,IF('入力欄(差替情報)'!$D$9="九州",D195)))))))))</f>
        <v>0</v>
      </c>
      <c r="E217" s="22" t="b">
        <f>IF('入力欄(差替情報)'!$D$9="北海道",E19,IF('入力欄(差替情報)'!$D$9="東北",E41,IF('入力欄(差替情報)'!$D$9="東京",E63,IF('入力欄(差替情報)'!$D$9="中部",E85,IF('入力欄(差替情報)'!$D$9="北陸",E107,IF('入力欄(差替情報)'!$D$9="関西",E129,IF('入力欄(差替情報)'!$D$9="中国",E151,IF('入力欄(差替情報)'!$D$9="四国",E173,IF('入力欄(差替情報)'!$D$9="九州",E195)))))))))</f>
        <v>0</v>
      </c>
      <c r="F217" s="22" t="b">
        <f>IF('入力欄(差替情報)'!$D$9="北海道",F19,IF('入力欄(差替情報)'!$D$9="東北",F41,IF('入力欄(差替情報)'!$D$9="東京",F63,IF('入力欄(差替情報)'!$D$9="中部",F85,IF('入力欄(差替情報)'!$D$9="北陸",F107,IF('入力欄(差替情報)'!$D$9="関西",F129,IF('入力欄(差替情報)'!$D$9="中国",F151,IF('入力欄(差替情報)'!$D$9="四国",F173,IF('入力欄(差替情報)'!$D$9="九州",F195)))))))))</f>
        <v>0</v>
      </c>
      <c r="G217" s="22" t="b">
        <f>IF('入力欄(差替情報)'!$D$9="北海道",G19,IF('入力欄(差替情報)'!$D$9="東北",G41,IF('入力欄(差替情報)'!$D$9="東京",G63,IF('入力欄(差替情報)'!$D$9="中部",G85,IF('入力欄(差替情報)'!$D$9="北陸",G107,IF('入力欄(差替情報)'!$D$9="関西",G129,IF('入力欄(差替情報)'!$D$9="中国",G151,IF('入力欄(差替情報)'!$D$9="四国",G173,IF('入力欄(差替情報)'!$D$9="九州",G195)))))))))</f>
        <v>0</v>
      </c>
      <c r="H217" s="22" t="b">
        <f>IF('入力欄(差替情報)'!$D$9="北海道",H19,IF('入力欄(差替情報)'!$D$9="東北",H41,IF('入力欄(差替情報)'!$D$9="東京",H63,IF('入力欄(差替情報)'!$D$9="中部",H85,IF('入力欄(差替情報)'!$D$9="北陸",H107,IF('入力欄(差替情報)'!$D$9="関西",H129,IF('入力欄(差替情報)'!$D$9="中国",H151,IF('入力欄(差替情報)'!$D$9="四国",H173,IF('入力欄(差替情報)'!$D$9="九州",H195)))))))))</f>
        <v>0</v>
      </c>
      <c r="I217" s="22" t="b">
        <f>IF('入力欄(差替情報)'!$D$9="北海道",I19,IF('入力欄(差替情報)'!$D$9="東北",I41,IF('入力欄(差替情報)'!$D$9="東京",I63,IF('入力欄(差替情報)'!$D$9="中部",I85,IF('入力欄(差替情報)'!$D$9="北陸",I107,IF('入力欄(差替情報)'!$D$9="関西",I129,IF('入力欄(差替情報)'!$D$9="中国",I151,IF('入力欄(差替情報)'!$D$9="四国",I173,IF('入力欄(差替情報)'!$D$9="九州",I195)))))))))</f>
        <v>0</v>
      </c>
      <c r="J217" s="22" t="b">
        <f>IF('入力欄(差替情報)'!$D$9="北海道",J19,IF('入力欄(差替情報)'!$D$9="東北",J41,IF('入力欄(差替情報)'!$D$9="東京",J63,IF('入力欄(差替情報)'!$D$9="中部",J85,IF('入力欄(差替情報)'!$D$9="北陸",J107,IF('入力欄(差替情報)'!$D$9="関西",J129,IF('入力欄(差替情報)'!$D$9="中国",J151,IF('入力欄(差替情報)'!$D$9="四国",J173,IF('入力欄(差替情報)'!$D$9="九州",J195)))))))))</f>
        <v>0</v>
      </c>
      <c r="K217" s="22" t="b">
        <f>IF('入力欄(差替情報)'!$D$9="北海道",K19,IF('入力欄(差替情報)'!$D$9="東北",K41,IF('入力欄(差替情報)'!$D$9="東京",K63,IF('入力欄(差替情報)'!$D$9="中部",K85,IF('入力欄(差替情報)'!$D$9="北陸",K107,IF('入力欄(差替情報)'!$D$9="関西",K129,IF('入力欄(差替情報)'!$D$9="中国",K151,IF('入力欄(差替情報)'!$D$9="四国",K173,IF('入力欄(差替情報)'!$D$9="九州",K195)))))))))</f>
        <v>0</v>
      </c>
      <c r="L217" s="22" t="b">
        <f>IF('入力欄(差替情報)'!$D$9="北海道",L19,IF('入力欄(差替情報)'!$D$9="東北",L41,IF('入力欄(差替情報)'!$D$9="東京",L63,IF('入力欄(差替情報)'!$D$9="中部",L85,IF('入力欄(差替情報)'!$D$9="北陸",L107,IF('入力欄(差替情報)'!$D$9="関西",L129,IF('入力欄(差替情報)'!$D$9="中国",L151,IF('入力欄(差替情報)'!$D$9="四国",L173,IF('入力欄(差替情報)'!$D$9="九州",L195)))))))))</f>
        <v>0</v>
      </c>
      <c r="M217" s="22" t="b">
        <f>IF('入力欄(差替情報)'!$D$9="北海道",M19,IF('入力欄(差替情報)'!$D$9="東北",M41,IF('入力欄(差替情報)'!$D$9="東京",M63,IF('入力欄(差替情報)'!$D$9="中部",M85,IF('入力欄(差替情報)'!$D$9="北陸",M107,IF('入力欄(差替情報)'!$D$9="関西",M129,IF('入力欄(差替情報)'!$D$9="中国",M151,IF('入力欄(差替情報)'!$D$9="四国",M173,IF('入力欄(差替情報)'!$D$9="九州",M195)))))))))</f>
        <v>0</v>
      </c>
    </row>
    <row r="218" spans="1:13" x14ac:dyDescent="0.3">
      <c r="A218" s="21">
        <v>4</v>
      </c>
      <c r="B218" s="22" t="b">
        <f>IF('入力欄(差替情報)'!$D$9="北海道",B20,IF('入力欄(差替情報)'!$D$9="東北",B42,IF('入力欄(差替情報)'!$D$9="東京",B64,IF('入力欄(差替情報)'!$D$9="中部",B86,IF('入力欄(差替情報)'!$D$9="北陸",B108,IF('入力欄(差替情報)'!$D$9="関西",B130,IF('入力欄(差替情報)'!$D$9="中国",B152,IF('入力欄(差替情報)'!$D$9="四国",B174,IF('入力欄(差替情報)'!$D$9="九州",B196)))))))))</f>
        <v>0</v>
      </c>
      <c r="C218" s="22" t="b">
        <f>IF('入力欄(差替情報)'!$D$9="北海道",C20,IF('入力欄(差替情報)'!$D$9="東北",C42,IF('入力欄(差替情報)'!$D$9="東京",C64,IF('入力欄(差替情報)'!$D$9="中部",C86,IF('入力欄(差替情報)'!$D$9="北陸",C108,IF('入力欄(差替情報)'!$D$9="関西",C130,IF('入力欄(差替情報)'!$D$9="中国",C152,IF('入力欄(差替情報)'!$D$9="四国",C174,IF('入力欄(差替情報)'!$D$9="九州",C196)))))))))</f>
        <v>0</v>
      </c>
      <c r="D218" s="22" t="b">
        <f>IF('入力欄(差替情報)'!$D$9="北海道",D20,IF('入力欄(差替情報)'!$D$9="東北",D42,IF('入力欄(差替情報)'!$D$9="東京",D64,IF('入力欄(差替情報)'!$D$9="中部",D86,IF('入力欄(差替情報)'!$D$9="北陸",D108,IF('入力欄(差替情報)'!$D$9="関西",D130,IF('入力欄(差替情報)'!$D$9="中国",D152,IF('入力欄(差替情報)'!$D$9="四国",D174,IF('入力欄(差替情報)'!$D$9="九州",D196)))))))))</f>
        <v>0</v>
      </c>
      <c r="E218" s="22" t="b">
        <f>IF('入力欄(差替情報)'!$D$9="北海道",E20,IF('入力欄(差替情報)'!$D$9="東北",E42,IF('入力欄(差替情報)'!$D$9="東京",E64,IF('入力欄(差替情報)'!$D$9="中部",E86,IF('入力欄(差替情報)'!$D$9="北陸",E108,IF('入力欄(差替情報)'!$D$9="関西",E130,IF('入力欄(差替情報)'!$D$9="中国",E152,IF('入力欄(差替情報)'!$D$9="四国",E174,IF('入力欄(差替情報)'!$D$9="九州",E196)))))))))</f>
        <v>0</v>
      </c>
      <c r="F218" s="22" t="b">
        <f>IF('入力欄(差替情報)'!$D$9="北海道",F20,IF('入力欄(差替情報)'!$D$9="東北",F42,IF('入力欄(差替情報)'!$D$9="東京",F64,IF('入力欄(差替情報)'!$D$9="中部",F86,IF('入力欄(差替情報)'!$D$9="北陸",F108,IF('入力欄(差替情報)'!$D$9="関西",F130,IF('入力欄(差替情報)'!$D$9="中国",F152,IF('入力欄(差替情報)'!$D$9="四国",F174,IF('入力欄(差替情報)'!$D$9="九州",F196)))))))))</f>
        <v>0</v>
      </c>
      <c r="G218" s="22" t="b">
        <f>IF('入力欄(差替情報)'!$D$9="北海道",G20,IF('入力欄(差替情報)'!$D$9="東北",G42,IF('入力欄(差替情報)'!$D$9="東京",G64,IF('入力欄(差替情報)'!$D$9="中部",G86,IF('入力欄(差替情報)'!$D$9="北陸",G108,IF('入力欄(差替情報)'!$D$9="関西",G130,IF('入力欄(差替情報)'!$D$9="中国",G152,IF('入力欄(差替情報)'!$D$9="四国",G174,IF('入力欄(差替情報)'!$D$9="九州",G196)))))))))</f>
        <v>0</v>
      </c>
      <c r="H218" s="22" t="b">
        <f>IF('入力欄(差替情報)'!$D$9="北海道",H20,IF('入力欄(差替情報)'!$D$9="東北",H42,IF('入力欄(差替情報)'!$D$9="東京",H64,IF('入力欄(差替情報)'!$D$9="中部",H86,IF('入力欄(差替情報)'!$D$9="北陸",H108,IF('入力欄(差替情報)'!$D$9="関西",H130,IF('入力欄(差替情報)'!$D$9="中国",H152,IF('入力欄(差替情報)'!$D$9="四国",H174,IF('入力欄(差替情報)'!$D$9="九州",H196)))))))))</f>
        <v>0</v>
      </c>
      <c r="I218" s="22" t="b">
        <f>IF('入力欄(差替情報)'!$D$9="北海道",I20,IF('入力欄(差替情報)'!$D$9="東北",I42,IF('入力欄(差替情報)'!$D$9="東京",I64,IF('入力欄(差替情報)'!$D$9="中部",I86,IF('入力欄(差替情報)'!$D$9="北陸",I108,IF('入力欄(差替情報)'!$D$9="関西",I130,IF('入力欄(差替情報)'!$D$9="中国",I152,IF('入力欄(差替情報)'!$D$9="四国",I174,IF('入力欄(差替情報)'!$D$9="九州",I196)))))))))</f>
        <v>0</v>
      </c>
      <c r="J218" s="22" t="b">
        <f>IF('入力欄(差替情報)'!$D$9="北海道",J20,IF('入力欄(差替情報)'!$D$9="東北",J42,IF('入力欄(差替情報)'!$D$9="東京",J64,IF('入力欄(差替情報)'!$D$9="中部",J86,IF('入力欄(差替情報)'!$D$9="北陸",J108,IF('入力欄(差替情報)'!$D$9="関西",J130,IF('入力欄(差替情報)'!$D$9="中国",J152,IF('入力欄(差替情報)'!$D$9="四国",J174,IF('入力欄(差替情報)'!$D$9="九州",J196)))))))))</f>
        <v>0</v>
      </c>
      <c r="K218" s="22" t="b">
        <f>IF('入力欄(差替情報)'!$D$9="北海道",K20,IF('入力欄(差替情報)'!$D$9="東北",K42,IF('入力欄(差替情報)'!$D$9="東京",K64,IF('入力欄(差替情報)'!$D$9="中部",K86,IF('入力欄(差替情報)'!$D$9="北陸",K108,IF('入力欄(差替情報)'!$D$9="関西",K130,IF('入力欄(差替情報)'!$D$9="中国",K152,IF('入力欄(差替情報)'!$D$9="四国",K174,IF('入力欄(差替情報)'!$D$9="九州",K196)))))))))</f>
        <v>0</v>
      </c>
      <c r="L218" s="22" t="b">
        <f>IF('入力欄(差替情報)'!$D$9="北海道",L20,IF('入力欄(差替情報)'!$D$9="東北",L42,IF('入力欄(差替情報)'!$D$9="東京",L64,IF('入力欄(差替情報)'!$D$9="中部",L86,IF('入力欄(差替情報)'!$D$9="北陸",L108,IF('入力欄(差替情報)'!$D$9="関西",L130,IF('入力欄(差替情報)'!$D$9="中国",L152,IF('入力欄(差替情報)'!$D$9="四国",L174,IF('入力欄(差替情報)'!$D$9="九州",L196)))))))))</f>
        <v>0</v>
      </c>
      <c r="M218" s="22" t="b">
        <f>IF('入力欄(差替情報)'!$D$9="北海道",M20,IF('入力欄(差替情報)'!$D$9="東北",M42,IF('入力欄(差替情報)'!$D$9="東京",M64,IF('入力欄(差替情報)'!$D$9="中部",M86,IF('入力欄(差替情報)'!$D$9="北陸",M108,IF('入力欄(差替情報)'!$D$9="関西",M130,IF('入力欄(差替情報)'!$D$9="中国",M152,IF('入力欄(差替情報)'!$D$9="四国",M174,IF('入力欄(差替情報)'!$D$9="九州",M196)))))))))</f>
        <v>0</v>
      </c>
    </row>
    <row r="219" spans="1:13" x14ac:dyDescent="0.3">
      <c r="A219" s="21">
        <v>3</v>
      </c>
      <c r="B219" s="22" t="b">
        <f>IF('入力欄(差替情報)'!$D$9="北海道",B21,IF('入力欄(差替情報)'!$D$9="東北",B43,IF('入力欄(差替情報)'!$D$9="東京",B65,IF('入力欄(差替情報)'!$D$9="中部",B87,IF('入力欄(差替情報)'!$D$9="北陸",B109,IF('入力欄(差替情報)'!$D$9="関西",B131,IF('入力欄(差替情報)'!$D$9="中国",B153,IF('入力欄(差替情報)'!$D$9="四国",B175,IF('入力欄(差替情報)'!$D$9="九州",B197)))))))))</f>
        <v>0</v>
      </c>
      <c r="C219" s="22" t="b">
        <f>IF('入力欄(差替情報)'!$D$9="北海道",C21,IF('入力欄(差替情報)'!$D$9="東北",C43,IF('入力欄(差替情報)'!$D$9="東京",C65,IF('入力欄(差替情報)'!$D$9="中部",C87,IF('入力欄(差替情報)'!$D$9="北陸",C109,IF('入力欄(差替情報)'!$D$9="関西",C131,IF('入力欄(差替情報)'!$D$9="中国",C153,IF('入力欄(差替情報)'!$D$9="四国",C175,IF('入力欄(差替情報)'!$D$9="九州",C197)))))))))</f>
        <v>0</v>
      </c>
      <c r="D219" s="22" t="b">
        <f>IF('入力欄(差替情報)'!$D$9="北海道",D21,IF('入力欄(差替情報)'!$D$9="東北",D43,IF('入力欄(差替情報)'!$D$9="東京",D65,IF('入力欄(差替情報)'!$D$9="中部",D87,IF('入力欄(差替情報)'!$D$9="北陸",D109,IF('入力欄(差替情報)'!$D$9="関西",D131,IF('入力欄(差替情報)'!$D$9="中国",D153,IF('入力欄(差替情報)'!$D$9="四国",D175,IF('入力欄(差替情報)'!$D$9="九州",D197)))))))))</f>
        <v>0</v>
      </c>
      <c r="E219" s="22" t="b">
        <f>IF('入力欄(差替情報)'!$D$9="北海道",E21,IF('入力欄(差替情報)'!$D$9="東北",E43,IF('入力欄(差替情報)'!$D$9="東京",E65,IF('入力欄(差替情報)'!$D$9="中部",E87,IF('入力欄(差替情報)'!$D$9="北陸",E109,IF('入力欄(差替情報)'!$D$9="関西",E131,IF('入力欄(差替情報)'!$D$9="中国",E153,IF('入力欄(差替情報)'!$D$9="四国",E175,IF('入力欄(差替情報)'!$D$9="九州",E197)))))))))</f>
        <v>0</v>
      </c>
      <c r="F219" s="22" t="b">
        <f>IF('入力欄(差替情報)'!$D$9="北海道",F21,IF('入力欄(差替情報)'!$D$9="東北",F43,IF('入力欄(差替情報)'!$D$9="東京",F65,IF('入力欄(差替情報)'!$D$9="中部",F87,IF('入力欄(差替情報)'!$D$9="北陸",F109,IF('入力欄(差替情報)'!$D$9="関西",F131,IF('入力欄(差替情報)'!$D$9="中国",F153,IF('入力欄(差替情報)'!$D$9="四国",F175,IF('入力欄(差替情報)'!$D$9="九州",F197)))))))))</f>
        <v>0</v>
      </c>
      <c r="G219" s="22" t="b">
        <f>IF('入力欄(差替情報)'!$D$9="北海道",G21,IF('入力欄(差替情報)'!$D$9="東北",G43,IF('入力欄(差替情報)'!$D$9="東京",G65,IF('入力欄(差替情報)'!$D$9="中部",G87,IF('入力欄(差替情報)'!$D$9="北陸",G109,IF('入力欄(差替情報)'!$D$9="関西",G131,IF('入力欄(差替情報)'!$D$9="中国",G153,IF('入力欄(差替情報)'!$D$9="四国",G175,IF('入力欄(差替情報)'!$D$9="九州",G197)))))))))</f>
        <v>0</v>
      </c>
      <c r="H219" s="22" t="b">
        <f>IF('入力欄(差替情報)'!$D$9="北海道",H21,IF('入力欄(差替情報)'!$D$9="東北",H43,IF('入力欄(差替情報)'!$D$9="東京",H65,IF('入力欄(差替情報)'!$D$9="中部",H87,IF('入力欄(差替情報)'!$D$9="北陸",H109,IF('入力欄(差替情報)'!$D$9="関西",H131,IF('入力欄(差替情報)'!$D$9="中国",H153,IF('入力欄(差替情報)'!$D$9="四国",H175,IF('入力欄(差替情報)'!$D$9="九州",H197)))))))))</f>
        <v>0</v>
      </c>
      <c r="I219" s="22" t="b">
        <f>IF('入力欄(差替情報)'!$D$9="北海道",I21,IF('入力欄(差替情報)'!$D$9="東北",I43,IF('入力欄(差替情報)'!$D$9="東京",I65,IF('入力欄(差替情報)'!$D$9="中部",I87,IF('入力欄(差替情報)'!$D$9="北陸",I109,IF('入力欄(差替情報)'!$D$9="関西",I131,IF('入力欄(差替情報)'!$D$9="中国",I153,IF('入力欄(差替情報)'!$D$9="四国",I175,IF('入力欄(差替情報)'!$D$9="九州",I197)))))))))</f>
        <v>0</v>
      </c>
      <c r="J219" s="22" t="b">
        <f>IF('入力欄(差替情報)'!$D$9="北海道",J21,IF('入力欄(差替情報)'!$D$9="東北",J43,IF('入力欄(差替情報)'!$D$9="東京",J65,IF('入力欄(差替情報)'!$D$9="中部",J87,IF('入力欄(差替情報)'!$D$9="北陸",J109,IF('入力欄(差替情報)'!$D$9="関西",J131,IF('入力欄(差替情報)'!$D$9="中国",J153,IF('入力欄(差替情報)'!$D$9="四国",J175,IF('入力欄(差替情報)'!$D$9="九州",J197)))))))))</f>
        <v>0</v>
      </c>
      <c r="K219" s="22" t="b">
        <f>IF('入力欄(差替情報)'!$D$9="北海道",K21,IF('入力欄(差替情報)'!$D$9="東北",K43,IF('入力欄(差替情報)'!$D$9="東京",K65,IF('入力欄(差替情報)'!$D$9="中部",K87,IF('入力欄(差替情報)'!$D$9="北陸",K109,IF('入力欄(差替情報)'!$D$9="関西",K131,IF('入力欄(差替情報)'!$D$9="中国",K153,IF('入力欄(差替情報)'!$D$9="四国",K175,IF('入力欄(差替情報)'!$D$9="九州",K197)))))))))</f>
        <v>0</v>
      </c>
      <c r="L219" s="22" t="b">
        <f>IF('入力欄(差替情報)'!$D$9="北海道",L21,IF('入力欄(差替情報)'!$D$9="東北",L43,IF('入力欄(差替情報)'!$D$9="東京",L65,IF('入力欄(差替情報)'!$D$9="中部",L87,IF('入力欄(差替情報)'!$D$9="北陸",L109,IF('入力欄(差替情報)'!$D$9="関西",L131,IF('入力欄(差替情報)'!$D$9="中国",L153,IF('入力欄(差替情報)'!$D$9="四国",L175,IF('入力欄(差替情報)'!$D$9="九州",L197)))))))))</f>
        <v>0</v>
      </c>
      <c r="M219" s="22" t="b">
        <f>IF('入力欄(差替情報)'!$D$9="北海道",M21,IF('入力欄(差替情報)'!$D$9="東北",M43,IF('入力欄(差替情報)'!$D$9="東京",M65,IF('入力欄(差替情報)'!$D$9="中部",M87,IF('入力欄(差替情報)'!$D$9="北陸",M109,IF('入力欄(差替情報)'!$D$9="関西",M131,IF('入力欄(差替情報)'!$D$9="中国",M153,IF('入力欄(差替情報)'!$D$9="四国",M175,IF('入力欄(差替情報)'!$D$9="九州",M197)))))))))</f>
        <v>0</v>
      </c>
    </row>
    <row r="220" spans="1:13" x14ac:dyDescent="0.3">
      <c r="A220" s="21">
        <v>2</v>
      </c>
      <c r="B220" s="22" t="b">
        <f>IF('入力欄(差替情報)'!$D$9="北海道",B22,IF('入力欄(差替情報)'!$D$9="東北",B44,IF('入力欄(差替情報)'!$D$9="東京",B66,IF('入力欄(差替情報)'!$D$9="中部",B88,IF('入力欄(差替情報)'!$D$9="北陸",B110,IF('入力欄(差替情報)'!$D$9="関西",B132,IF('入力欄(差替情報)'!$D$9="中国",B154,IF('入力欄(差替情報)'!$D$9="四国",B176,IF('入力欄(差替情報)'!$D$9="九州",B198)))))))))</f>
        <v>0</v>
      </c>
      <c r="C220" s="22" t="b">
        <f>IF('入力欄(差替情報)'!$D$9="北海道",C22,IF('入力欄(差替情報)'!$D$9="東北",C44,IF('入力欄(差替情報)'!$D$9="東京",C66,IF('入力欄(差替情報)'!$D$9="中部",C88,IF('入力欄(差替情報)'!$D$9="北陸",C110,IF('入力欄(差替情報)'!$D$9="関西",C132,IF('入力欄(差替情報)'!$D$9="中国",C154,IF('入力欄(差替情報)'!$D$9="四国",C176,IF('入力欄(差替情報)'!$D$9="九州",C198)))))))))</f>
        <v>0</v>
      </c>
      <c r="D220" s="22" t="b">
        <f>IF('入力欄(差替情報)'!$D$9="北海道",D22,IF('入力欄(差替情報)'!$D$9="東北",D44,IF('入力欄(差替情報)'!$D$9="東京",D66,IF('入力欄(差替情報)'!$D$9="中部",D88,IF('入力欄(差替情報)'!$D$9="北陸",D110,IF('入力欄(差替情報)'!$D$9="関西",D132,IF('入力欄(差替情報)'!$D$9="中国",D154,IF('入力欄(差替情報)'!$D$9="四国",D176,IF('入力欄(差替情報)'!$D$9="九州",D198)))))))))</f>
        <v>0</v>
      </c>
      <c r="E220" s="22" t="b">
        <f>IF('入力欄(差替情報)'!$D$9="北海道",E22,IF('入力欄(差替情報)'!$D$9="東北",E44,IF('入力欄(差替情報)'!$D$9="東京",E66,IF('入力欄(差替情報)'!$D$9="中部",E88,IF('入力欄(差替情報)'!$D$9="北陸",E110,IF('入力欄(差替情報)'!$D$9="関西",E132,IF('入力欄(差替情報)'!$D$9="中国",E154,IF('入力欄(差替情報)'!$D$9="四国",E176,IF('入力欄(差替情報)'!$D$9="九州",E198)))))))))</f>
        <v>0</v>
      </c>
      <c r="F220" s="22" t="b">
        <f>IF('入力欄(差替情報)'!$D$9="北海道",F22,IF('入力欄(差替情報)'!$D$9="東北",F44,IF('入力欄(差替情報)'!$D$9="東京",F66,IF('入力欄(差替情報)'!$D$9="中部",F88,IF('入力欄(差替情報)'!$D$9="北陸",F110,IF('入力欄(差替情報)'!$D$9="関西",F132,IF('入力欄(差替情報)'!$D$9="中国",F154,IF('入力欄(差替情報)'!$D$9="四国",F176,IF('入力欄(差替情報)'!$D$9="九州",F198)))))))))</f>
        <v>0</v>
      </c>
      <c r="G220" s="22" t="b">
        <f>IF('入力欄(差替情報)'!$D$9="北海道",G22,IF('入力欄(差替情報)'!$D$9="東北",G44,IF('入力欄(差替情報)'!$D$9="東京",G66,IF('入力欄(差替情報)'!$D$9="中部",G88,IF('入力欄(差替情報)'!$D$9="北陸",G110,IF('入力欄(差替情報)'!$D$9="関西",G132,IF('入力欄(差替情報)'!$D$9="中国",G154,IF('入力欄(差替情報)'!$D$9="四国",G176,IF('入力欄(差替情報)'!$D$9="九州",G198)))))))))</f>
        <v>0</v>
      </c>
      <c r="H220" s="22" t="b">
        <f>IF('入力欄(差替情報)'!$D$9="北海道",H22,IF('入力欄(差替情報)'!$D$9="東北",H44,IF('入力欄(差替情報)'!$D$9="東京",H66,IF('入力欄(差替情報)'!$D$9="中部",H88,IF('入力欄(差替情報)'!$D$9="北陸",H110,IF('入力欄(差替情報)'!$D$9="関西",H132,IF('入力欄(差替情報)'!$D$9="中国",H154,IF('入力欄(差替情報)'!$D$9="四国",H176,IF('入力欄(差替情報)'!$D$9="九州",H198)))))))))</f>
        <v>0</v>
      </c>
      <c r="I220" s="22" t="b">
        <f>IF('入力欄(差替情報)'!$D$9="北海道",I22,IF('入力欄(差替情報)'!$D$9="東北",I44,IF('入力欄(差替情報)'!$D$9="東京",I66,IF('入力欄(差替情報)'!$D$9="中部",I88,IF('入力欄(差替情報)'!$D$9="北陸",I110,IF('入力欄(差替情報)'!$D$9="関西",I132,IF('入力欄(差替情報)'!$D$9="中国",I154,IF('入力欄(差替情報)'!$D$9="四国",I176,IF('入力欄(差替情報)'!$D$9="九州",I198)))))))))</f>
        <v>0</v>
      </c>
      <c r="J220" s="22" t="b">
        <f>IF('入力欄(差替情報)'!$D$9="北海道",J22,IF('入力欄(差替情報)'!$D$9="東北",J44,IF('入力欄(差替情報)'!$D$9="東京",J66,IF('入力欄(差替情報)'!$D$9="中部",J88,IF('入力欄(差替情報)'!$D$9="北陸",J110,IF('入力欄(差替情報)'!$D$9="関西",J132,IF('入力欄(差替情報)'!$D$9="中国",J154,IF('入力欄(差替情報)'!$D$9="四国",J176,IF('入力欄(差替情報)'!$D$9="九州",J198)))))))))</f>
        <v>0</v>
      </c>
      <c r="K220" s="22" t="b">
        <f>IF('入力欄(差替情報)'!$D$9="北海道",K22,IF('入力欄(差替情報)'!$D$9="東北",K44,IF('入力欄(差替情報)'!$D$9="東京",K66,IF('入力欄(差替情報)'!$D$9="中部",K88,IF('入力欄(差替情報)'!$D$9="北陸",K110,IF('入力欄(差替情報)'!$D$9="関西",K132,IF('入力欄(差替情報)'!$D$9="中国",K154,IF('入力欄(差替情報)'!$D$9="四国",K176,IF('入力欄(差替情報)'!$D$9="九州",K198)))))))))</f>
        <v>0</v>
      </c>
      <c r="L220" s="22" t="b">
        <f>IF('入力欄(差替情報)'!$D$9="北海道",L22,IF('入力欄(差替情報)'!$D$9="東北",L44,IF('入力欄(差替情報)'!$D$9="東京",L66,IF('入力欄(差替情報)'!$D$9="中部",L88,IF('入力欄(差替情報)'!$D$9="北陸",L110,IF('入力欄(差替情報)'!$D$9="関西",L132,IF('入力欄(差替情報)'!$D$9="中国",L154,IF('入力欄(差替情報)'!$D$9="四国",L176,IF('入力欄(差替情報)'!$D$9="九州",L198)))))))))</f>
        <v>0</v>
      </c>
      <c r="M220" s="22" t="b">
        <f>IF('入力欄(差替情報)'!$D$9="北海道",M22,IF('入力欄(差替情報)'!$D$9="東北",M44,IF('入力欄(差替情報)'!$D$9="東京",M66,IF('入力欄(差替情報)'!$D$9="中部",M88,IF('入力欄(差替情報)'!$D$9="北陸",M110,IF('入力欄(差替情報)'!$D$9="関西",M132,IF('入力欄(差替情報)'!$D$9="中国",M154,IF('入力欄(差替情報)'!$D$9="四国",M176,IF('入力欄(差替情報)'!$D$9="九州",M198)))))))))</f>
        <v>0</v>
      </c>
    </row>
    <row r="221" spans="1:13" x14ac:dyDescent="0.3">
      <c r="A221" s="21">
        <v>1</v>
      </c>
      <c r="B221" s="22" t="b">
        <f>IF('入力欄(差替情報)'!$D$9="北海道",B23,IF('入力欄(差替情報)'!$D$9="東北",B45,IF('入力欄(差替情報)'!$D$9="東京",B67,IF('入力欄(差替情報)'!$D$9="中部",B89,IF('入力欄(差替情報)'!$D$9="北陸",B111,IF('入力欄(差替情報)'!$D$9="関西",B133,IF('入力欄(差替情報)'!$D$9="中国",B155,IF('入力欄(差替情報)'!$D$9="四国",B177,IF('入力欄(差替情報)'!$D$9="九州",B199)))))))))</f>
        <v>0</v>
      </c>
      <c r="C221" s="22" t="b">
        <f>IF('入力欄(差替情報)'!$D$9="北海道",C23,IF('入力欄(差替情報)'!$D$9="東北",C45,IF('入力欄(差替情報)'!$D$9="東京",C67,IF('入力欄(差替情報)'!$D$9="中部",C89,IF('入力欄(差替情報)'!$D$9="北陸",C111,IF('入力欄(差替情報)'!$D$9="関西",C133,IF('入力欄(差替情報)'!$D$9="中国",C155,IF('入力欄(差替情報)'!$D$9="四国",C177,IF('入力欄(差替情報)'!$D$9="九州",C199)))))))))</f>
        <v>0</v>
      </c>
      <c r="D221" s="22" t="b">
        <f>IF('入力欄(差替情報)'!$D$9="北海道",D23,IF('入力欄(差替情報)'!$D$9="東北",D45,IF('入力欄(差替情報)'!$D$9="東京",D67,IF('入力欄(差替情報)'!$D$9="中部",D89,IF('入力欄(差替情報)'!$D$9="北陸",D111,IF('入力欄(差替情報)'!$D$9="関西",D133,IF('入力欄(差替情報)'!$D$9="中国",D155,IF('入力欄(差替情報)'!$D$9="四国",D177,IF('入力欄(差替情報)'!$D$9="九州",D199)))))))))</f>
        <v>0</v>
      </c>
      <c r="E221" s="22" t="b">
        <f>IF('入力欄(差替情報)'!$D$9="北海道",E23,IF('入力欄(差替情報)'!$D$9="東北",E45,IF('入力欄(差替情報)'!$D$9="東京",E67,IF('入力欄(差替情報)'!$D$9="中部",E89,IF('入力欄(差替情報)'!$D$9="北陸",E111,IF('入力欄(差替情報)'!$D$9="関西",E133,IF('入力欄(差替情報)'!$D$9="中国",E155,IF('入力欄(差替情報)'!$D$9="四国",E177,IF('入力欄(差替情報)'!$D$9="九州",E199)))))))))</f>
        <v>0</v>
      </c>
      <c r="F221" s="22" t="b">
        <f>IF('入力欄(差替情報)'!$D$9="北海道",F23,IF('入力欄(差替情報)'!$D$9="東北",F45,IF('入力欄(差替情報)'!$D$9="東京",F67,IF('入力欄(差替情報)'!$D$9="中部",F89,IF('入力欄(差替情報)'!$D$9="北陸",F111,IF('入力欄(差替情報)'!$D$9="関西",F133,IF('入力欄(差替情報)'!$D$9="中国",F155,IF('入力欄(差替情報)'!$D$9="四国",F177,IF('入力欄(差替情報)'!$D$9="九州",F199)))))))))</f>
        <v>0</v>
      </c>
      <c r="G221" s="22" t="b">
        <f>IF('入力欄(差替情報)'!$D$9="北海道",G23,IF('入力欄(差替情報)'!$D$9="東北",G45,IF('入力欄(差替情報)'!$D$9="東京",G67,IF('入力欄(差替情報)'!$D$9="中部",G89,IF('入力欄(差替情報)'!$D$9="北陸",G111,IF('入力欄(差替情報)'!$D$9="関西",G133,IF('入力欄(差替情報)'!$D$9="中国",G155,IF('入力欄(差替情報)'!$D$9="四国",G177,IF('入力欄(差替情報)'!$D$9="九州",G199)))))))))</f>
        <v>0</v>
      </c>
      <c r="H221" s="22" t="b">
        <f>IF('入力欄(差替情報)'!$D$9="北海道",H23,IF('入力欄(差替情報)'!$D$9="東北",H45,IF('入力欄(差替情報)'!$D$9="東京",H67,IF('入力欄(差替情報)'!$D$9="中部",H89,IF('入力欄(差替情報)'!$D$9="北陸",H111,IF('入力欄(差替情報)'!$D$9="関西",H133,IF('入力欄(差替情報)'!$D$9="中国",H155,IF('入力欄(差替情報)'!$D$9="四国",H177,IF('入力欄(差替情報)'!$D$9="九州",H199)))))))))</f>
        <v>0</v>
      </c>
      <c r="I221" s="22" t="b">
        <f>IF('入力欄(差替情報)'!$D$9="北海道",I23,IF('入力欄(差替情報)'!$D$9="東北",I45,IF('入力欄(差替情報)'!$D$9="東京",I67,IF('入力欄(差替情報)'!$D$9="中部",I89,IF('入力欄(差替情報)'!$D$9="北陸",I111,IF('入力欄(差替情報)'!$D$9="関西",I133,IF('入力欄(差替情報)'!$D$9="中国",I155,IF('入力欄(差替情報)'!$D$9="四国",I177,IF('入力欄(差替情報)'!$D$9="九州",I199)))))))))</f>
        <v>0</v>
      </c>
      <c r="J221" s="22" t="b">
        <f>IF('入力欄(差替情報)'!$D$9="北海道",J23,IF('入力欄(差替情報)'!$D$9="東北",J45,IF('入力欄(差替情報)'!$D$9="東京",J67,IF('入力欄(差替情報)'!$D$9="中部",J89,IF('入力欄(差替情報)'!$D$9="北陸",J111,IF('入力欄(差替情報)'!$D$9="関西",J133,IF('入力欄(差替情報)'!$D$9="中国",J155,IF('入力欄(差替情報)'!$D$9="四国",J177,IF('入力欄(差替情報)'!$D$9="九州",J199)))))))))</f>
        <v>0</v>
      </c>
      <c r="K221" s="22" t="b">
        <f>IF('入力欄(差替情報)'!$D$9="北海道",K23,IF('入力欄(差替情報)'!$D$9="東北",K45,IF('入力欄(差替情報)'!$D$9="東京",K67,IF('入力欄(差替情報)'!$D$9="中部",K89,IF('入力欄(差替情報)'!$D$9="北陸",K111,IF('入力欄(差替情報)'!$D$9="関西",K133,IF('入力欄(差替情報)'!$D$9="中国",K155,IF('入力欄(差替情報)'!$D$9="四国",K177,IF('入力欄(差替情報)'!$D$9="九州",K199)))))))))</f>
        <v>0</v>
      </c>
      <c r="L221" s="22" t="b">
        <f>IF('入力欄(差替情報)'!$D$9="北海道",L23,IF('入力欄(差替情報)'!$D$9="東北",L45,IF('入力欄(差替情報)'!$D$9="東京",L67,IF('入力欄(差替情報)'!$D$9="中部",L89,IF('入力欄(差替情報)'!$D$9="北陸",L111,IF('入力欄(差替情報)'!$D$9="関西",L133,IF('入力欄(差替情報)'!$D$9="中国",L155,IF('入力欄(差替情報)'!$D$9="四国",L177,IF('入力欄(差替情報)'!$D$9="九州",L199)))))))))</f>
        <v>0</v>
      </c>
      <c r="M221" s="22" t="b">
        <f>IF('入力欄(差替情報)'!$D$9="北海道",M23,IF('入力欄(差替情報)'!$D$9="東北",M45,IF('入力欄(差替情報)'!$D$9="東京",M67,IF('入力欄(差替情報)'!$D$9="中部",M89,IF('入力欄(差替情報)'!$D$9="北陸",M111,IF('入力欄(差替情報)'!$D$9="関西",M133,IF('入力欄(差替情報)'!$D$9="中国",M155,IF('入力欄(差替情報)'!$D$9="四国",M177,IF('入力欄(差替情報)'!$D$9="九州",M199)))))))))</f>
        <v>0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入力欄(基本情報)</vt:lpstr>
      <vt:lpstr>入力欄(差替情報)</vt:lpstr>
      <vt:lpstr>提出用（算定諸元一覧(差替元)）</vt:lpstr>
      <vt:lpstr>webにUP時は非表示にする⇒</vt:lpstr>
      <vt:lpstr>計算用(差替元差替可能容量)</vt:lpstr>
      <vt:lpstr>調整係数一覧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2025-06-24T08:37:58Z</dcterms:modified>
</cp:coreProperties>
</file>