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C8C63122-31C8-4D22-B0A5-AF679E122C5F}" xr6:coauthVersionLast="47" xr6:coauthVersionMax="47" xr10:uidLastSave="{00000000-0000-0000-0000-000000000000}"/>
  <workbookProtection workbookAlgorithmName="SHA-512" workbookHashValue="R7Fmmhc/WvNHM2QcCjvsuFshwZ1bx9LPpO9bY4me5Dm60iNvDp7ayM3e8g8yeKzDKQ8ytiStQqGKs3N8nO6rag==" workbookSaltValue="8vM9OL6a157Hz1JgWFVarg==" workbookSpinCount="100000" lockStructure="1"/>
  <bookViews>
    <workbookView showHorizontalScroll="0" showVerticalScroll="0" xWindow="28710" yWindow="-16065" windowWidth="29040" windowHeight="16440" tabRatio="877" xr2:uid="{15924571-95EB-4812-A8E4-A12F5204EF7D}"/>
  </bookViews>
  <sheets>
    <sheet name="契約単価の補正方法_全電源共通" sheetId="3" r:id="rId1"/>
    <sheet name="契約単価の補正方法_可変費の補正" sheetId="6" r:id="rId2"/>
    <sheet name="補正後の応札価格_海外貯留の場合" sheetId="10" r:id="rId3"/>
    <sheet name="プルダウンテーブル_安定電源(非表示)" sheetId="7" state="hidden" r:id="rId4"/>
    <sheet name="貯留国の企業物価指数管理シート_PPI(非表示)" sheetId="13" state="hidden" r:id="rId5"/>
  </sheets>
  <definedNames>
    <definedName name="_xlnm._FilterDatabase" localSheetId="4" hidden="1">'貯留国の企業物価指数管理シート_PPI(非表示)'!$A$1:$D$1</definedName>
    <definedName name="安定電源既設火力の改修火力">'プルダウンテーブル_安定電源(非表示)'!$A$2:$A$8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0" l="1"/>
  <c r="H13" i="13"/>
  <c r="G13" i="13"/>
  <c r="H3" i="13"/>
  <c r="G3" i="13"/>
  <c r="H4" i="13"/>
  <c r="G4" i="13"/>
  <c r="D17" i="10"/>
  <c r="C23" i="3"/>
  <c r="D13" i="10"/>
  <c r="D12" i="10"/>
  <c r="H5" i="13" s="1"/>
  <c r="H32" i="13" l="1"/>
  <c r="H33" i="13"/>
  <c r="H34" i="13"/>
  <c r="H15" i="13"/>
  <c r="H6" i="13"/>
  <c r="G22" i="13" s="1"/>
  <c r="H12" i="13"/>
  <c r="G12" i="13"/>
  <c r="H14" i="13" l="1"/>
  <c r="G26" i="13" s="1"/>
  <c r="H29" i="13" s="1"/>
  <c r="H35" i="13" s="1"/>
  <c r="C27" i="3"/>
  <c r="D27" i="10" l="1"/>
  <c r="H36" i="13"/>
  <c r="D28" i="10" s="1"/>
</calcChain>
</file>

<file path=xl/sharedStrings.xml><?xml version="1.0" encoding="utf-8"?>
<sst xmlns="http://schemas.openxmlformats.org/spreadsheetml/2006/main" count="564" uniqueCount="422">
  <si>
    <t>物価・金利変動等に伴う契約単価の補正方法</t>
    <rPh sb="0" eb="2">
      <t>ブッカ</t>
    </rPh>
    <rPh sb="3" eb="8">
      <t>キンリヘンドウトウ</t>
    </rPh>
    <rPh sb="9" eb="10">
      <t>トモナ</t>
    </rPh>
    <rPh sb="11" eb="15">
      <t>ケイヤクタンカ</t>
    </rPh>
    <rPh sb="16" eb="20">
      <t>ホセイホウホウ</t>
    </rPh>
    <phoneticPr fontId="1"/>
  </si>
  <si>
    <t>■ 記載手順</t>
    <rPh sb="2" eb="4">
      <t>キサイ</t>
    </rPh>
    <rPh sb="4" eb="6">
      <t>テジュン</t>
    </rPh>
    <phoneticPr fontId="1"/>
  </si>
  <si>
    <t>1. 事業者情報及び電源等情報の登録手続きにて登録した内容をもとに、参加登録申請者・電源に係る情報を入力してください。</t>
    <rPh sb="3" eb="8">
      <t>ジギョウシャジョウホウ</t>
    </rPh>
    <rPh sb="8" eb="9">
      <t>オヨ</t>
    </rPh>
    <rPh sb="10" eb="15">
      <t>デンゲントウジョウホウ</t>
    </rPh>
    <rPh sb="16" eb="18">
      <t>トウロク</t>
    </rPh>
    <rPh sb="18" eb="20">
      <t>テツヅ</t>
    </rPh>
    <rPh sb="23" eb="25">
      <t>トウロク</t>
    </rPh>
    <rPh sb="27" eb="29">
      <t>ナイヨウ</t>
    </rPh>
    <rPh sb="34" eb="41">
      <t>サンカトウロクシンセイシャ</t>
    </rPh>
    <rPh sb="42" eb="44">
      <t>デンゲン</t>
    </rPh>
    <rPh sb="45" eb="46">
      <t>カカ</t>
    </rPh>
    <rPh sb="47" eb="49">
      <t>ジョウホウ</t>
    </rPh>
    <rPh sb="50" eb="52">
      <t>ニュウリョク</t>
    </rPh>
    <phoneticPr fontId="1"/>
  </si>
  <si>
    <t>■ 参加登録申請者・電源に係る情報</t>
    <rPh sb="2" eb="9">
      <t>サンカトウロクシンセイシャ</t>
    </rPh>
    <rPh sb="10" eb="12">
      <t>デンゲン</t>
    </rPh>
    <rPh sb="13" eb="14">
      <t>カカ</t>
    </rPh>
    <rPh sb="15" eb="17">
      <t>ジョウホウ</t>
    </rPh>
    <phoneticPr fontId="1"/>
  </si>
  <si>
    <t>情報項目</t>
    <rPh sb="0" eb="2">
      <t>ジョウホウ</t>
    </rPh>
    <rPh sb="2" eb="4">
      <t>コウモク</t>
    </rPh>
    <phoneticPr fontId="1"/>
  </si>
  <si>
    <t>入力箇所</t>
    <rPh sb="0" eb="4">
      <t>ニュウリョクカショ</t>
    </rPh>
    <phoneticPr fontId="1"/>
  </si>
  <si>
    <t>備考</t>
    <rPh sb="0" eb="2">
      <t>ビコウ</t>
    </rPh>
    <phoneticPr fontId="1"/>
  </si>
  <si>
    <t>参加登録申請者名</t>
    <rPh sb="0" eb="7">
      <t>サンカトウロクシンセイシャ</t>
    </rPh>
    <rPh sb="7" eb="8">
      <t>メイ</t>
    </rPh>
    <phoneticPr fontId="1"/>
  </si>
  <si>
    <t>容量を提供する電源等の区分</t>
    <rPh sb="0" eb="2">
      <t>ヨウリョウ</t>
    </rPh>
    <rPh sb="3" eb="5">
      <t>テイキョウ</t>
    </rPh>
    <rPh sb="7" eb="10">
      <t>デンゲントウ</t>
    </rPh>
    <rPh sb="11" eb="13">
      <t>クブン</t>
    </rPh>
    <phoneticPr fontId="1"/>
  </si>
  <si>
    <t>新設・リプレース等/既設火力の改修の区分</t>
    <rPh sb="0" eb="2">
      <t>シンセツ</t>
    </rPh>
    <rPh sb="8" eb="9">
      <t>トウ</t>
    </rPh>
    <rPh sb="10" eb="14">
      <t>キセツカリョク</t>
    </rPh>
    <rPh sb="15" eb="17">
      <t>カイシュウ</t>
    </rPh>
    <rPh sb="18" eb="20">
      <t>クブン</t>
    </rPh>
    <phoneticPr fontId="1"/>
  </si>
  <si>
    <t>電源種別</t>
    <rPh sb="0" eb="4">
      <t>デンゲンシュベツ</t>
    </rPh>
    <phoneticPr fontId="1"/>
  </si>
  <si>
    <t>発電方式の区分</t>
    <rPh sb="0" eb="4">
      <t>ハツデンホウシキ</t>
    </rPh>
    <rPh sb="5" eb="7">
      <t>クブン</t>
    </rPh>
    <phoneticPr fontId="1"/>
  </si>
  <si>
    <t>電源等の名称</t>
    <rPh sb="0" eb="3">
      <t>デンゲントウ</t>
    </rPh>
    <rPh sb="4" eb="6">
      <t>メイショウ</t>
    </rPh>
    <phoneticPr fontId="1"/>
  </si>
  <si>
    <t>■ 応札価格に含まれる費用ごとの補正要否</t>
    <rPh sb="2" eb="6">
      <t>オウサツカカク</t>
    </rPh>
    <rPh sb="7" eb="8">
      <t>フク</t>
    </rPh>
    <rPh sb="11" eb="13">
      <t>ヒヨウ</t>
    </rPh>
    <rPh sb="16" eb="20">
      <t>ホセイヨウヒ</t>
    </rPh>
    <phoneticPr fontId="1"/>
  </si>
  <si>
    <t>資本費</t>
    <rPh sb="0" eb="3">
      <t>シホンヒ</t>
    </rPh>
    <phoneticPr fontId="1"/>
  </si>
  <si>
    <t>運転維持費</t>
    <rPh sb="0" eb="5">
      <t>ウンテンイジヒ</t>
    </rPh>
    <phoneticPr fontId="1"/>
  </si>
  <si>
    <t>資本コスト</t>
    <rPh sb="0" eb="2">
      <t>シホン</t>
    </rPh>
    <phoneticPr fontId="1"/>
  </si>
  <si>
    <t>入力不要です</t>
    <phoneticPr fontId="1"/>
  </si>
  <si>
    <t>建設工事費デフレーターによる補正</t>
    <rPh sb="14" eb="16">
      <t>ホセイ</t>
    </rPh>
    <phoneticPr fontId="1"/>
  </si>
  <si>
    <t>金利による補正</t>
    <rPh sb="0" eb="2">
      <t>キンリ</t>
    </rPh>
    <rPh sb="5" eb="7">
      <t>ホセイ</t>
    </rPh>
    <phoneticPr fontId="1"/>
  </si>
  <si>
    <t>可変費</t>
    <rPh sb="0" eb="3">
      <t>カヘンヒ</t>
    </rPh>
    <phoneticPr fontId="1"/>
  </si>
  <si>
    <t>（参考）物価・金利変動等に伴う契約単価の補正式</t>
    <rPh sb="1" eb="3">
      <t>サンコウ</t>
    </rPh>
    <rPh sb="4" eb="6">
      <t>ブッカ</t>
    </rPh>
    <rPh sb="7" eb="12">
      <t>キンリヘンドウトウ</t>
    </rPh>
    <rPh sb="13" eb="14">
      <t>トモナ</t>
    </rPh>
    <rPh sb="15" eb="19">
      <t>ケイヤクタンカ</t>
    </rPh>
    <rPh sb="20" eb="22">
      <t>ホセイ</t>
    </rPh>
    <rPh sb="22" eb="23">
      <t>シキ</t>
    </rPh>
    <phoneticPr fontId="1"/>
  </si>
  <si>
    <t>補正する契約単価の内訳</t>
    <rPh sb="0" eb="2">
      <t>ホセイ</t>
    </rPh>
    <rPh sb="4" eb="8">
      <t>ケイヤクタンカ</t>
    </rPh>
    <rPh sb="9" eb="11">
      <t>ウチワケ</t>
    </rPh>
    <phoneticPr fontId="1"/>
  </si>
  <si>
    <t>補正式</t>
    <rPh sb="0" eb="3">
      <t>ホセイシキ</t>
    </rPh>
    <phoneticPr fontId="1"/>
  </si>
  <si>
    <t>補正指標/費用項目</t>
    <rPh sb="0" eb="4">
      <t>ホセイシヒョウ</t>
    </rPh>
    <rPh sb="5" eb="9">
      <t>ヒヨウコウモク</t>
    </rPh>
    <phoneticPr fontId="1"/>
  </si>
  <si>
    <t>（建設費＋廃棄費用＋系統接続費）×（供給力提供開始年度前年度の建設工事費デフレーター / 応札年度前年度の建設工事費デフレーター）</t>
    <phoneticPr fontId="1"/>
  </si>
  <si>
    <t>・建設工事費デフレーター
（電力、年度平均値）</t>
    <rPh sb="14" eb="16">
      <t>デンリョク</t>
    </rPh>
    <rPh sb="17" eb="22">
      <t>ネンドヘイキンチ</t>
    </rPh>
    <phoneticPr fontId="1"/>
  </si>
  <si>
    <t>・資本費
（建設費、廃棄費用、系統接続費）</t>
    <rPh sb="1" eb="4">
      <t>シホンヒ</t>
    </rPh>
    <phoneticPr fontId="1"/>
  </si>
  <si>
    <t>事業者が応札時に申告した情報を応札フォーマットより取得</t>
    <phoneticPr fontId="1"/>
  </si>
  <si>
    <t>運転維持費（可変費を除く） ×（対象実需給年度前年の企業物価指数 / 応札年度前年の企業物価指数）</t>
    <phoneticPr fontId="1"/>
  </si>
  <si>
    <t>・企業物価指数
（総平均、年平均値、消費税を除く）</t>
    <rPh sb="18" eb="21">
      <t>ショウヒゼイ</t>
    </rPh>
    <rPh sb="22" eb="23">
      <t>ノゾ</t>
    </rPh>
    <phoneticPr fontId="1"/>
  </si>
  <si>
    <t>・運転維持費（可変費を除く）</t>
    <phoneticPr fontId="1"/>
  </si>
  <si>
    <t>・建設工事費デフレーター
（電力、年度平均値）
・金利
※日本銀行の貸出約定平均金利（新規・長期、国内銀行、年平均値）</t>
    <rPh sb="25" eb="27">
      <t>キンリ</t>
    </rPh>
    <rPh sb="49" eb="51">
      <t>コクナイ</t>
    </rPh>
    <rPh sb="51" eb="53">
      <t>ギンコウ</t>
    </rPh>
    <phoneticPr fontId="1"/>
  </si>
  <si>
    <t>・資本コスト</t>
    <phoneticPr fontId="1"/>
  </si>
  <si>
    <t>詳細は後続シートを参照</t>
    <rPh sb="0" eb="2">
      <t>ショウサイ</t>
    </rPh>
    <rPh sb="3" eb="5">
      <t>コウゾク</t>
    </rPh>
    <rPh sb="9" eb="11">
      <t>サンショウ</t>
    </rPh>
    <phoneticPr fontId="1"/>
  </si>
  <si>
    <t>契約単価全体
資本費・運転維持費・可変費・資本コストの費用ごとの補正を選択しない場合に限る</t>
    <rPh sb="0" eb="4">
      <t>ケイヤクタンカ</t>
    </rPh>
    <rPh sb="4" eb="6">
      <t>ゼンタイ</t>
    </rPh>
    <rPh sb="7" eb="10">
      <t>シホンヒ</t>
    </rPh>
    <rPh sb="11" eb="16">
      <t>ウンテンイジヒ</t>
    </rPh>
    <rPh sb="17" eb="20">
      <t>カヘンヒ</t>
    </rPh>
    <rPh sb="21" eb="23">
      <t>シホン</t>
    </rPh>
    <rPh sb="27" eb="29">
      <t>ヒヨウ</t>
    </rPh>
    <rPh sb="32" eb="34">
      <t>ホセイ</t>
    </rPh>
    <rPh sb="35" eb="37">
      <t>センタク</t>
    </rPh>
    <rPh sb="40" eb="42">
      <t>バアイ</t>
    </rPh>
    <rPh sb="43" eb="44">
      <t>カギ</t>
    </rPh>
    <phoneticPr fontId="1"/>
  </si>
  <si>
    <t>・消費者物価指数
（コアCPI、年平均値）</t>
    <rPh sb="1" eb="8">
      <t>ショウヒシャブッカシスウ</t>
    </rPh>
    <phoneticPr fontId="1"/>
  </si>
  <si>
    <t>・契約単価</t>
    <rPh sb="1" eb="5">
      <t>ケイヤクタンカ</t>
    </rPh>
    <phoneticPr fontId="1"/>
  </si>
  <si>
    <t>容量確保契約書より取得</t>
    <rPh sb="0" eb="7">
      <t>ヨウリョウカクホケイヤクショ</t>
    </rPh>
    <rPh sb="9" eb="11">
      <t>シュトク</t>
    </rPh>
    <phoneticPr fontId="1"/>
  </si>
  <si>
    <t>※1 補正方法の変更等により補正指標取得先も変更となる可能性がある</t>
    <rPh sb="3" eb="7">
      <t>ホセイホウホウ</t>
    </rPh>
    <rPh sb="8" eb="10">
      <t>ヘンコウ</t>
    </rPh>
    <rPh sb="10" eb="11">
      <t>ナド</t>
    </rPh>
    <rPh sb="14" eb="16">
      <t>ホセイ</t>
    </rPh>
    <rPh sb="16" eb="18">
      <t>シヒョウ</t>
    </rPh>
    <rPh sb="18" eb="20">
      <t>シュトク</t>
    </rPh>
    <rPh sb="20" eb="21">
      <t>サキ</t>
    </rPh>
    <rPh sb="22" eb="24">
      <t>ヘンコウ</t>
    </rPh>
    <rPh sb="27" eb="30">
      <t>カノウセイ</t>
    </rPh>
    <phoneticPr fontId="1"/>
  </si>
  <si>
    <t>情報項目</t>
    <rPh sb="0" eb="4">
      <t>ジョウホウコウモク</t>
    </rPh>
    <phoneticPr fontId="1"/>
  </si>
  <si>
    <t>事業者が応札時に申告した情報を応札フォーマットより取得</t>
    <rPh sb="0" eb="3">
      <t>ジギョウシャ</t>
    </rPh>
    <rPh sb="4" eb="6">
      <t>オウサツ</t>
    </rPh>
    <rPh sb="6" eb="7">
      <t>ジ</t>
    </rPh>
    <rPh sb="8" eb="10">
      <t>シンコク</t>
    </rPh>
    <rPh sb="12" eb="14">
      <t>ジョウホウ</t>
    </rPh>
    <rPh sb="15" eb="17">
      <t>オウサツ</t>
    </rPh>
    <rPh sb="25" eb="27">
      <t>シュトク</t>
    </rPh>
    <phoneticPr fontId="1"/>
  </si>
  <si>
    <t>補正ケース</t>
    <rPh sb="0" eb="2">
      <t>ホセイ</t>
    </rPh>
    <phoneticPr fontId="1"/>
  </si>
  <si>
    <t>貯留方法</t>
    <rPh sb="0" eb="4">
      <t>チョリュウホウホウ</t>
    </rPh>
    <phoneticPr fontId="1"/>
  </si>
  <si>
    <t>分離回収費用（燃料費、電気代）</t>
    <rPh sb="0" eb="2">
      <t>ブンリ</t>
    </rPh>
    <rPh sb="2" eb="4">
      <t>カイシュウ</t>
    </rPh>
    <rPh sb="4" eb="6">
      <t>ヒヨウ</t>
    </rPh>
    <rPh sb="7" eb="9">
      <t>ネンリョウ</t>
    </rPh>
    <rPh sb="9" eb="10">
      <t>ヒ</t>
    </rPh>
    <rPh sb="11" eb="14">
      <t>デンキダイ</t>
    </rPh>
    <phoneticPr fontId="1"/>
  </si>
  <si>
    <t>輸送・貯留費用</t>
    <phoneticPr fontId="1"/>
  </si>
  <si>
    <t>国内貯留</t>
    <rPh sb="0" eb="4">
      <t>コクナイチョリュウ</t>
    </rPh>
    <phoneticPr fontId="1"/>
  </si>
  <si>
    <t>海外貯留</t>
    <rPh sb="0" eb="4">
      <t>カイガイチョリュウ</t>
    </rPh>
    <phoneticPr fontId="1"/>
  </si>
  <si>
    <t>分離回収費用（その他費用）
×国内企業物価指数の変化率</t>
    <phoneticPr fontId="1"/>
  </si>
  <si>
    <t>① 貯留方法</t>
    <rPh sb="2" eb="6">
      <t>チョリュウホウホウ</t>
    </rPh>
    <phoneticPr fontId="1"/>
  </si>
  <si>
    <t>■（参考） 価格情報</t>
    <rPh sb="6" eb="10">
      <t>カカクジョウホウ</t>
    </rPh>
    <phoneticPr fontId="1"/>
  </si>
  <si>
    <t>国内貯留を選択した場合</t>
    <rPh sb="0" eb="4">
      <t>コクナイチョリュウ</t>
    </rPh>
    <rPh sb="5" eb="7">
      <t>センタク</t>
    </rPh>
    <rPh sb="9" eb="11">
      <t>バアイ</t>
    </rPh>
    <phoneticPr fontId="1"/>
  </si>
  <si>
    <r>
      <t>外部からCO</t>
    </r>
    <r>
      <rPr>
        <sz val="9"/>
        <rFont val="Meiryo UI"/>
        <family val="3"/>
        <charset val="128"/>
      </rPr>
      <t>2</t>
    </r>
    <r>
      <rPr>
        <sz val="11"/>
        <rFont val="Meiryo UI"/>
        <family val="3"/>
        <charset val="128"/>
      </rPr>
      <t>分離回収のための電気を調達する場合のCO</t>
    </r>
    <r>
      <rPr>
        <sz val="9"/>
        <rFont val="Meiryo UI"/>
        <family val="3"/>
        <charset val="128"/>
      </rPr>
      <t>2</t>
    </r>
    <r>
      <rPr>
        <sz val="11"/>
        <rFont val="Meiryo UI"/>
        <family val="3"/>
        <charset val="128"/>
      </rPr>
      <t>分離回収に要する電気代</t>
    </r>
    <rPh sb="0" eb="2">
      <t>ガイブ</t>
    </rPh>
    <rPh sb="7" eb="11">
      <t>ブンリカイシュウ</t>
    </rPh>
    <rPh sb="15" eb="17">
      <t>デンキ</t>
    </rPh>
    <rPh sb="18" eb="20">
      <t>チョウタツ</t>
    </rPh>
    <rPh sb="22" eb="24">
      <t>バアイ</t>
    </rPh>
    <rPh sb="28" eb="32">
      <t>ブンリカイシュウ</t>
    </rPh>
    <rPh sb="33" eb="34">
      <t>ヨウ</t>
    </rPh>
    <rPh sb="36" eb="39">
      <t>デンキダイ</t>
    </rPh>
    <phoneticPr fontId="1"/>
  </si>
  <si>
    <t>海外貯留を選択した場合</t>
    <rPh sb="0" eb="4">
      <t>カイガイチョリュウ</t>
    </rPh>
    <rPh sb="5" eb="7">
      <t>センタク</t>
    </rPh>
    <rPh sb="9" eb="11">
      <t>バアイ</t>
    </rPh>
    <phoneticPr fontId="1"/>
  </si>
  <si>
    <t>分離回収費用（その他費用）</t>
    <rPh sb="0" eb="6">
      <t>ブンリカイシュウヒヨウ</t>
    </rPh>
    <rPh sb="10" eb="12">
      <t>ヒヨウ</t>
    </rPh>
    <phoneticPr fontId="1"/>
  </si>
  <si>
    <t>※1 補正方法の変更等により補正指標取得先も変更となる可能性がある</t>
    <rPh sb="3" eb="5">
      <t>ホセイ</t>
    </rPh>
    <rPh sb="5" eb="7">
      <t>ホウホウ</t>
    </rPh>
    <rPh sb="8" eb="10">
      <t>ヘンコウ</t>
    </rPh>
    <rPh sb="10" eb="11">
      <t>ナド</t>
    </rPh>
    <rPh sb="14" eb="16">
      <t>ホセイ</t>
    </rPh>
    <rPh sb="16" eb="18">
      <t>シヒョウ</t>
    </rPh>
    <rPh sb="18" eb="20">
      <t>シュトク</t>
    </rPh>
    <rPh sb="20" eb="21">
      <t>サキ</t>
    </rPh>
    <rPh sb="22" eb="24">
      <t>ヘンコウ</t>
    </rPh>
    <rPh sb="27" eb="29">
      <t>カノウ</t>
    </rPh>
    <rPh sb="29" eb="30">
      <t>セイ</t>
    </rPh>
    <phoneticPr fontId="1"/>
  </si>
  <si>
    <t>※2 消費税を除く国内企業物価指数を利用する</t>
    <rPh sb="3" eb="6">
      <t>ショウヒゼイ</t>
    </rPh>
    <rPh sb="7" eb="8">
      <t>ノゾ</t>
    </rPh>
    <rPh sb="9" eb="11">
      <t>コクナイ</t>
    </rPh>
    <rPh sb="11" eb="13">
      <t>キギョウ</t>
    </rPh>
    <rPh sb="13" eb="15">
      <t>ブッカ</t>
    </rPh>
    <rPh sb="15" eb="17">
      <t>シスウ</t>
    </rPh>
    <rPh sb="18" eb="20">
      <t>リヨウ</t>
    </rPh>
    <phoneticPr fontId="1"/>
  </si>
  <si>
    <t>安定電源既設火力の改修火力</t>
    <rPh sb="4" eb="6">
      <t>キセツ</t>
    </rPh>
    <rPh sb="6" eb="8">
      <t>カリョク</t>
    </rPh>
    <rPh sb="9" eb="11">
      <t>カイシュウ</t>
    </rPh>
    <rPh sb="11" eb="13">
      <t>カリョク</t>
    </rPh>
    <phoneticPr fontId="5"/>
  </si>
  <si>
    <t>火力</t>
    <rPh sb="0" eb="2">
      <t>カリョク</t>
    </rPh>
    <phoneticPr fontId="5"/>
  </si>
  <si>
    <t>1.アイスランド</t>
  </si>
  <si>
    <t>2.アイルランド</t>
  </si>
  <si>
    <t>3.アゼルバイジャン共和国</t>
  </si>
  <si>
    <t>4.アフガニスタン・イスラム共和国</t>
  </si>
  <si>
    <t>5.アメリカ合衆国</t>
  </si>
  <si>
    <t>6.アラブ首長国連邦</t>
  </si>
  <si>
    <t>7.アルジェリア民主人民共和国</t>
  </si>
  <si>
    <t>8.アルゼンチン共和国</t>
  </si>
  <si>
    <t>9.アルバニア共和国</t>
  </si>
  <si>
    <t>10.アルメニア共和国</t>
  </si>
  <si>
    <t>11.アンゴラ共和国</t>
  </si>
  <si>
    <t>12.アンティグア・バーブーダ</t>
  </si>
  <si>
    <t>13.アンドラ公国</t>
  </si>
  <si>
    <t>14.イエメン共和国</t>
  </si>
  <si>
    <t>15.イスラエル国</t>
  </si>
  <si>
    <t>16.イタリア共和国</t>
  </si>
  <si>
    <t>17.イラク共和国</t>
  </si>
  <si>
    <t>18.イラン・イスラム共和国</t>
  </si>
  <si>
    <t>19.インド</t>
  </si>
  <si>
    <t>20.インドネシア共和国</t>
  </si>
  <si>
    <t>21.ウガンダ共和国</t>
  </si>
  <si>
    <t>22.ウクライナ</t>
  </si>
  <si>
    <t>23.ウズベキスタン共和国</t>
  </si>
  <si>
    <t>24.ウルグアイ東方共和国</t>
  </si>
  <si>
    <t>25.英国（グレートブリテン及び北アイルランド連合王国）</t>
  </si>
  <si>
    <t>26.エクアドル共和国</t>
  </si>
  <si>
    <t>27.エジプト・アラブ共和国</t>
  </si>
  <si>
    <t>28.エストニア共和国</t>
  </si>
  <si>
    <t>29.エスワティニ王国</t>
  </si>
  <si>
    <t>30.エチオピア連邦民主共和国</t>
  </si>
  <si>
    <t>31.エリトリア国</t>
  </si>
  <si>
    <t>32.エルサルバドル共和国</t>
  </si>
  <si>
    <t>33.オーストラリア連邦</t>
  </si>
  <si>
    <t>34.オーストリア共和国</t>
  </si>
  <si>
    <t>35.オマーン国</t>
  </si>
  <si>
    <t>36.オランダ王国</t>
  </si>
  <si>
    <t>37.ガーナ共和国</t>
  </si>
  <si>
    <t>38.カーボベルデ共和国</t>
  </si>
  <si>
    <t>39.ガイアナ協同共和国</t>
  </si>
  <si>
    <t>40.カザフスタン共和国</t>
  </si>
  <si>
    <t>41.カタール国</t>
  </si>
  <si>
    <t>42.カナダ</t>
  </si>
  <si>
    <t>43.ガボン共和国</t>
  </si>
  <si>
    <t>44.カメルーン共和国</t>
  </si>
  <si>
    <t>45.ガンビア共和国</t>
  </si>
  <si>
    <t>46.カンボジア王国</t>
  </si>
  <si>
    <t>47.北マケドニア共和国</t>
  </si>
  <si>
    <t>48.ギニア共和国</t>
  </si>
  <si>
    <t>49.ギニアビサウ共和国</t>
  </si>
  <si>
    <t>50.キプロス共和国</t>
  </si>
  <si>
    <t>51.キューバ共和国</t>
  </si>
  <si>
    <t>52.ギリシャ共和国</t>
  </si>
  <si>
    <t>53.キリバス共和国</t>
  </si>
  <si>
    <t>54.キルギス共和国</t>
  </si>
  <si>
    <t>55.グアテマラ共和国</t>
  </si>
  <si>
    <t>56.クウェート国</t>
  </si>
  <si>
    <t>57.クック諸島</t>
  </si>
  <si>
    <t>58.グレナダ</t>
  </si>
  <si>
    <t>59.クロアチア共和国</t>
  </si>
  <si>
    <t>60.ケニア共和国</t>
  </si>
  <si>
    <t>61.コートジボワール共和国</t>
  </si>
  <si>
    <t>62.コスタリカ共和国</t>
  </si>
  <si>
    <t>63.コソボ共和国</t>
  </si>
  <si>
    <t>64.コモロ連合</t>
  </si>
  <si>
    <t>65.コロンビア共和国</t>
  </si>
  <si>
    <t>66.コンゴ共和国</t>
  </si>
  <si>
    <t>67.コンゴ民主共和国</t>
  </si>
  <si>
    <t>68.サウジアラビア王国</t>
  </si>
  <si>
    <t>69.サモア独立国</t>
  </si>
  <si>
    <t>70.サントメ・プリンシペ民主共和国</t>
  </si>
  <si>
    <t>71.ザンビア共和国</t>
  </si>
  <si>
    <t>72.サンマリノ共和国</t>
  </si>
  <si>
    <t>73.シエラレオネ共和国</t>
  </si>
  <si>
    <t>74.ジブチ共和国</t>
  </si>
  <si>
    <t>75.ジャマイカ</t>
  </si>
  <si>
    <t>76.ジョージア</t>
  </si>
  <si>
    <t>77.シリア・アラブ共和国</t>
  </si>
  <si>
    <t>78.シンガポール共和国</t>
  </si>
  <si>
    <t>79.ジンバブエ共和国</t>
  </si>
  <si>
    <t>80.スイス連邦</t>
  </si>
  <si>
    <t>81.スウェーデン王国</t>
  </si>
  <si>
    <t>82.スーダン共和国</t>
  </si>
  <si>
    <t>83.スペイン王国</t>
  </si>
  <si>
    <t>84.スリナム共和国</t>
  </si>
  <si>
    <t>85.スリランカ民主社会主義共和国</t>
  </si>
  <si>
    <t>86.スロバキア共和国</t>
  </si>
  <si>
    <t>87.スロベニア共和国</t>
  </si>
  <si>
    <t>88.セーシェル共和国</t>
  </si>
  <si>
    <t>89.赤道ギニア共和国</t>
  </si>
  <si>
    <t>90.セネガル共和国</t>
  </si>
  <si>
    <t>91.セルビア共和国</t>
  </si>
  <si>
    <t>92.セントクリストファー・ネービス</t>
  </si>
  <si>
    <t>93.セントビンセント及びグレナディーン諸島</t>
  </si>
  <si>
    <t>94.セントルシア</t>
  </si>
  <si>
    <t>95.ソマリア連邦共和国</t>
  </si>
  <si>
    <t>96.ソロモン諸島</t>
  </si>
  <si>
    <t>97.タイ王国</t>
  </si>
  <si>
    <t>98.大韓民国</t>
  </si>
  <si>
    <t>99.タジキスタン共和国</t>
  </si>
  <si>
    <t>100.タンザニア連合共和国</t>
  </si>
  <si>
    <t>101.チェコ共和国</t>
  </si>
  <si>
    <t>102.チャド共和国</t>
  </si>
  <si>
    <t>103.中央アフリカ共和国</t>
  </si>
  <si>
    <t>104.中華人民共和国</t>
  </si>
  <si>
    <t>105.チュニジア共和国</t>
  </si>
  <si>
    <t>106.チリ共和国</t>
  </si>
  <si>
    <t>107.ツバル</t>
  </si>
  <si>
    <t>108.デンマーク王国</t>
  </si>
  <si>
    <t>109.ドイツ連邦共和国</t>
  </si>
  <si>
    <t>110.トーゴ共和国</t>
  </si>
  <si>
    <t>111.ドミニカ国</t>
  </si>
  <si>
    <t>112.ドミニカ共和国</t>
  </si>
  <si>
    <t>113.トリニダード・トバゴ共和国</t>
  </si>
  <si>
    <t>114.トルクメニスタン</t>
  </si>
  <si>
    <t>115.トルコ共和国</t>
  </si>
  <si>
    <t>116.トンガ王国</t>
  </si>
  <si>
    <t>117.ナイジェリア連邦共和国</t>
  </si>
  <si>
    <t>118.ナウル共和国</t>
  </si>
  <si>
    <t>119.ナミビア共和国</t>
  </si>
  <si>
    <t>120.ニウエ</t>
  </si>
  <si>
    <t>121.ニカラグア共和国</t>
  </si>
  <si>
    <t>122.ニジェール共和国</t>
  </si>
  <si>
    <t>123.ニュージーランド</t>
  </si>
  <si>
    <t>124.ネパール</t>
  </si>
  <si>
    <t>125.ノルウェー王国</t>
  </si>
  <si>
    <t>126.バーレーン王国</t>
  </si>
  <si>
    <t>127.ハイチ共和国</t>
  </si>
  <si>
    <t>128.パキスタン・イスラム共和国</t>
  </si>
  <si>
    <t>129.バチカン市国</t>
  </si>
  <si>
    <t>130.パナマ共和国</t>
  </si>
  <si>
    <t>131.バヌアツ共和国</t>
  </si>
  <si>
    <t>132.バハマ国</t>
  </si>
  <si>
    <t>133.パプアニューギニア独立国</t>
  </si>
  <si>
    <t>134.パラオ共和国</t>
  </si>
  <si>
    <t>135.パラグアイ共和国</t>
  </si>
  <si>
    <t>136.バルバドス</t>
  </si>
  <si>
    <t>137.ハンガリー</t>
  </si>
  <si>
    <t>138.バングラデシュ人民共和国</t>
  </si>
  <si>
    <t>139.東ティモール民主共和国</t>
  </si>
  <si>
    <t>140.フィジー共和国</t>
  </si>
  <si>
    <t>141.フィリピン共和国</t>
  </si>
  <si>
    <t>142.フィンランド共和国</t>
  </si>
  <si>
    <t>143.ブータン王国</t>
  </si>
  <si>
    <t>144.ブラジル連邦共和国</t>
  </si>
  <si>
    <t>145.フランス共和国</t>
  </si>
  <si>
    <t>146.ブルガリア共和国</t>
  </si>
  <si>
    <t>147.ブルキナファソ</t>
  </si>
  <si>
    <t>148.ブルネイ・ダルサラーム国</t>
  </si>
  <si>
    <t>149.ブルンジ共和国</t>
  </si>
  <si>
    <t>150.ベトナム社会主義共和国</t>
  </si>
  <si>
    <t>151.ベナン共和国</t>
  </si>
  <si>
    <t>152.ベネズエラ・ボリバル共和国</t>
  </si>
  <si>
    <t>153.ベラルーシ共和国</t>
  </si>
  <si>
    <t>154.ベリーズ</t>
  </si>
  <si>
    <t>155.ペルー共和国</t>
  </si>
  <si>
    <t>156.ベルギー王国</t>
  </si>
  <si>
    <t>157.ポーランド共和国</t>
  </si>
  <si>
    <t>158.ボスニア・ヘルツェゴビナ</t>
  </si>
  <si>
    <t>159.ボツワナ共和国</t>
  </si>
  <si>
    <t>160.ボリビア多民族国</t>
  </si>
  <si>
    <t>161.ポルトガル共和国</t>
  </si>
  <si>
    <t>162.ホンジュラス共和国</t>
  </si>
  <si>
    <t>163.マーシャル諸島共和国</t>
  </si>
  <si>
    <t>164.マダガスカル共和国</t>
  </si>
  <si>
    <t>165.マラウイ共和国</t>
  </si>
  <si>
    <t>166.マリ共和国</t>
  </si>
  <si>
    <t>167.マルタ共和国</t>
  </si>
  <si>
    <t>168.マレーシア</t>
  </si>
  <si>
    <t>169.ミクロネシア連邦</t>
  </si>
  <si>
    <t>170.南アフリカ共和国</t>
  </si>
  <si>
    <t>171.南スーダン共和国</t>
  </si>
  <si>
    <t>172.ミャンマー連邦共和国</t>
  </si>
  <si>
    <t>173.メキシコ合衆国</t>
  </si>
  <si>
    <t>174.モーリシャス共和国</t>
  </si>
  <si>
    <t>175.モーリタニア・イスラム共和国</t>
  </si>
  <si>
    <t>176.モザンビーク共和国</t>
  </si>
  <si>
    <t>177.モナコ公国</t>
  </si>
  <si>
    <t>178.モルディブ共和国</t>
  </si>
  <si>
    <t>179.モルドバ共和国</t>
  </si>
  <si>
    <t>180.モロッコ王国</t>
  </si>
  <si>
    <t>181.モンゴル国</t>
  </si>
  <si>
    <t>182.モンテネグロ</t>
  </si>
  <si>
    <t>183.ヨルダン</t>
  </si>
  <si>
    <t>184.ラオス人民民主共和国</t>
  </si>
  <si>
    <t>185.ラトビア共和国</t>
  </si>
  <si>
    <t>186.リトアニア共和国</t>
  </si>
  <si>
    <t>187.リビア</t>
  </si>
  <si>
    <t>188.リヒテンシュタイン公国</t>
  </si>
  <si>
    <t>189.リベリア共和国</t>
  </si>
  <si>
    <t>190.ルーマニア</t>
  </si>
  <si>
    <t>191.ルクセンブルク大公国</t>
  </si>
  <si>
    <t>192.ルワンダ共和国</t>
  </si>
  <si>
    <t>193.レソト王国</t>
  </si>
  <si>
    <t>194.レバノン共和国</t>
  </si>
  <si>
    <t>195.ロシア連邦</t>
  </si>
  <si>
    <t>196.北朝鮮</t>
  </si>
  <si>
    <t>197.台湾</t>
  </si>
  <si>
    <t>198.パレスチナ</t>
  </si>
  <si>
    <t>199.香港</t>
  </si>
  <si>
    <t>200.マカオ</t>
  </si>
  <si>
    <t>201.北極</t>
  </si>
  <si>
    <t>202.南極</t>
  </si>
  <si>
    <t>安定電源</t>
  </si>
  <si>
    <t>0.日本</t>
    <rPh sb="2" eb="4">
      <t>ニホン</t>
    </rPh>
    <phoneticPr fontId="7"/>
  </si>
  <si>
    <t>s : 制度適用期間の年数</t>
    <phoneticPr fontId="1"/>
  </si>
  <si>
    <t xml:space="preserve">x : 米国の生産者物価指数の上昇率の過去10年平均と日本の生産者物価指数の上昇
率の過去10年平均の差 </t>
    <phoneticPr fontId="1"/>
  </si>
  <si>
    <t xml:space="preserve">y : 貯留対象国の企業物価指数の上昇率の過去10年平均と日本の企業物価指数の上
昇率の過去10年平均の差 </t>
    <phoneticPr fontId="1"/>
  </si>
  <si>
    <t>③ 貯留対象国</t>
    <rPh sb="2" eb="7">
      <t>チョリュウタイショウコク</t>
    </rPh>
    <phoneticPr fontId="1"/>
  </si>
  <si>
    <t>自動計算です ※エラーとなる場合でも入力不要です</t>
    <rPh sb="0" eb="2">
      <t>ジドウ</t>
    </rPh>
    <rPh sb="2" eb="4">
      <t>ケイサン</t>
    </rPh>
    <rPh sb="14" eb="16">
      <t>バアイ</t>
    </rPh>
    <rPh sb="18" eb="20">
      <t>ニュウリョク</t>
    </rPh>
    <rPh sb="20" eb="22">
      <t>フヨウ</t>
    </rPh>
    <phoneticPr fontId="1"/>
  </si>
  <si>
    <t>応札情報をもとに入力してください</t>
    <phoneticPr fontId="1"/>
  </si>
  <si>
    <t>※ 選択した補正要否は、容量確保契約書において対象/対象外に読み替えます</t>
    <rPh sb="2" eb="4">
      <t>センタク</t>
    </rPh>
    <rPh sb="6" eb="10">
      <t>ホセイヨウヒ</t>
    </rPh>
    <rPh sb="12" eb="16">
      <t>ヨウリョウカクホ</t>
    </rPh>
    <rPh sb="16" eb="19">
      <t>ケイヤクショ</t>
    </rPh>
    <rPh sb="23" eb="25">
      <t>タイショウ</t>
    </rPh>
    <rPh sb="26" eb="29">
      <t>タイショウガイ</t>
    </rPh>
    <rPh sb="30" eb="31">
      <t>ヨ</t>
    </rPh>
    <rPh sb="32" eb="33">
      <t>カ</t>
    </rPh>
    <phoneticPr fontId="1"/>
  </si>
  <si>
    <t>電源等情報登録様式（D1）に登録した内容を入力してください</t>
    <rPh sb="0" eb="5">
      <t>デンゲントウジョウホウ</t>
    </rPh>
    <rPh sb="5" eb="9">
      <t>トウロクヨウシキ</t>
    </rPh>
    <rPh sb="14" eb="16">
      <t>トウロク</t>
    </rPh>
    <rPh sb="18" eb="20">
      <t>ナイヨウ</t>
    </rPh>
    <rPh sb="21" eb="23">
      <t>ニュウリョク</t>
    </rPh>
    <phoneticPr fontId="1"/>
  </si>
  <si>
    <t>可変費
CCS付火力</t>
    <rPh sb="0" eb="3">
      <t>カヘンヒ</t>
    </rPh>
    <rPh sb="7" eb="10">
      <t>ツキカリョク</t>
    </rPh>
    <phoneticPr fontId="1"/>
  </si>
  <si>
    <t>2015年</t>
    <rPh sb="4" eb="5">
      <t>ネン</t>
    </rPh>
    <phoneticPr fontId="1"/>
  </si>
  <si>
    <t>2025年</t>
    <rPh sb="4" eb="5">
      <t>ネン</t>
    </rPh>
    <phoneticPr fontId="1"/>
  </si>
  <si>
    <t>取得元</t>
    <rPh sb="0" eb="3">
      <t>シュトクモト</t>
    </rPh>
    <phoneticPr fontId="1"/>
  </si>
  <si>
    <t>日本</t>
    <rPh sb="0" eb="2">
      <t>ニホン</t>
    </rPh>
    <phoneticPr fontId="1"/>
  </si>
  <si>
    <t>s：制度適用期間の年数</t>
    <rPh sb="2" eb="4">
      <t>セイド</t>
    </rPh>
    <rPh sb="4" eb="6">
      <t>テキヨウ</t>
    </rPh>
    <rPh sb="6" eb="8">
      <t>キカン</t>
    </rPh>
    <rPh sb="9" eb="11">
      <t>ネンスウ</t>
    </rPh>
    <phoneticPr fontId="1"/>
  </si>
  <si>
    <t xml:space="preserve">s：制度適用期間の年数 </t>
    <phoneticPr fontId="1"/>
  </si>
  <si>
    <t>■補正係数の計算</t>
    <rPh sb="1" eb="5">
      <t>ホセイケイスウ</t>
    </rPh>
    <rPh sb="6" eb="8">
      <t>ケイサン</t>
    </rPh>
    <phoneticPr fontId="1"/>
  </si>
  <si>
    <t>補正係数の計算式をもとに等比数列の和を用いて計算</t>
    <rPh sb="0" eb="3">
      <t>ホセイケイスウ</t>
    </rPh>
    <rPh sb="4" eb="7">
      <t>ケイサンシキ</t>
    </rPh>
    <rPh sb="11" eb="15">
      <t>トウヒスウレツ</t>
    </rPh>
    <rPh sb="16" eb="17">
      <t>ワ</t>
    </rPh>
    <rPh sb="18" eb="19">
      <t>モチ</t>
    </rPh>
    <rPh sb="21" eb="23">
      <t>ケイサン</t>
    </rPh>
    <phoneticPr fontId="1"/>
  </si>
  <si>
    <t>補正係数</t>
    <rPh sb="0" eb="2">
      <t>ホセイ</t>
    </rPh>
    <rPh sb="2" eb="4">
      <t>ケイスウ</t>
    </rPh>
    <phoneticPr fontId="1"/>
  </si>
  <si>
    <t>■補正後の応札価格</t>
    <rPh sb="1" eb="4">
      <t>ホセイゴ</t>
    </rPh>
    <rPh sb="5" eb="7">
      <t>オウサツ</t>
    </rPh>
    <rPh sb="7" eb="9">
      <t>カカク</t>
    </rPh>
    <phoneticPr fontId="1"/>
  </si>
  <si>
    <t>補正後の可変費</t>
    <rPh sb="0" eb="3">
      <t>ホセイゴ</t>
    </rPh>
    <rPh sb="4" eb="6">
      <t>カヘン</t>
    </rPh>
    <rPh sb="6" eb="7">
      <t>ヒ</t>
    </rPh>
    <phoneticPr fontId="1"/>
  </si>
  <si>
    <t>補正後の応札価格</t>
    <rPh sb="0" eb="3">
      <t>ホセイゴ</t>
    </rPh>
    <rPh sb="4" eb="6">
      <t>オウサツ</t>
    </rPh>
    <rPh sb="6" eb="8">
      <t>カカク</t>
    </rPh>
    <phoneticPr fontId="1"/>
  </si>
  <si>
    <t>←端数切捨て</t>
    <rPh sb="1" eb="3">
      <t>ハスウ</t>
    </rPh>
    <rPh sb="3" eb="5">
      <t>キリス</t>
    </rPh>
    <phoneticPr fontId="1"/>
  </si>
  <si>
    <t>x：上昇率の10年平均の差</t>
    <rPh sb="2" eb="5">
      <t>ジョウショウリツ</t>
    </rPh>
    <rPh sb="8" eb="9">
      <t>ネン</t>
    </rPh>
    <rPh sb="9" eb="11">
      <t>ヘイキン</t>
    </rPh>
    <rPh sb="12" eb="13">
      <t>サ</t>
    </rPh>
    <phoneticPr fontId="1"/>
  </si>
  <si>
    <t>x：米国の生産者物価指数の上昇率の過去10年平均と日本の生産者物価指数の上昇率の過去10年平均の差</t>
    <rPh sb="2" eb="4">
      <t>ベイコク</t>
    </rPh>
    <rPh sb="5" eb="8">
      <t>セイサンシャ</t>
    </rPh>
    <rPh sb="8" eb="10">
      <t>ブッカ</t>
    </rPh>
    <rPh sb="10" eb="12">
      <t>シスウ</t>
    </rPh>
    <rPh sb="13" eb="15">
      <t>ジョウショウ</t>
    </rPh>
    <rPh sb="15" eb="16">
      <t>リツ</t>
    </rPh>
    <rPh sb="17" eb="19">
      <t>カコ</t>
    </rPh>
    <rPh sb="21" eb="22">
      <t>ネン</t>
    </rPh>
    <rPh sb="22" eb="24">
      <t>ヘイキン</t>
    </rPh>
    <rPh sb="25" eb="27">
      <t>ニホン</t>
    </rPh>
    <rPh sb="28" eb="31">
      <t>セイサンシャ</t>
    </rPh>
    <rPh sb="31" eb="33">
      <t>ブッカ</t>
    </rPh>
    <rPh sb="33" eb="35">
      <t>シスウ</t>
    </rPh>
    <rPh sb="36" eb="38">
      <t>ジョウショウ</t>
    </rPh>
    <rPh sb="38" eb="39">
      <t>リツ</t>
    </rPh>
    <rPh sb="40" eb="42">
      <t>カコ</t>
    </rPh>
    <rPh sb="44" eb="45">
      <t>ネン</t>
    </rPh>
    <rPh sb="45" eb="47">
      <t>ヘイキン</t>
    </rPh>
    <rPh sb="48" eb="49">
      <t>サ</t>
    </rPh>
    <phoneticPr fontId="1"/>
  </si>
  <si>
    <t>■補正用のxの計算</t>
    <rPh sb="1" eb="4">
      <t>ホセイヨウ</t>
    </rPh>
    <rPh sb="7" eb="9">
      <t>ケイサン</t>
    </rPh>
    <phoneticPr fontId="1"/>
  </si>
  <si>
    <t>■補正用のPPI抽出とyの計算</t>
    <rPh sb="1" eb="4">
      <t>ホセイヨウ</t>
    </rPh>
    <rPh sb="8" eb="10">
      <t>チュウシュツ</t>
    </rPh>
    <rPh sb="13" eb="15">
      <t>ケイサン</t>
    </rPh>
    <phoneticPr fontId="1"/>
  </si>
  <si>
    <t>y：貯留対象国の企業物価指数の上昇率の過去10年平均と日本の企業物価指数の上昇率の過去10年平均の差</t>
    <rPh sb="2" eb="4">
      <t>チョリュウ</t>
    </rPh>
    <rPh sb="4" eb="6">
      <t>タイショウ</t>
    </rPh>
    <rPh sb="6" eb="7">
      <t>コク</t>
    </rPh>
    <rPh sb="8" eb="10">
      <t>キギョウ</t>
    </rPh>
    <rPh sb="10" eb="12">
      <t>ブッカ</t>
    </rPh>
    <rPh sb="12" eb="14">
      <t>シスウ</t>
    </rPh>
    <rPh sb="15" eb="17">
      <t>ジョウショウ</t>
    </rPh>
    <rPh sb="17" eb="18">
      <t>リツ</t>
    </rPh>
    <rPh sb="19" eb="21">
      <t>カコ</t>
    </rPh>
    <rPh sb="23" eb="24">
      <t>ネン</t>
    </rPh>
    <rPh sb="24" eb="26">
      <t>ヘイキン</t>
    </rPh>
    <rPh sb="27" eb="29">
      <t>ニホン</t>
    </rPh>
    <rPh sb="30" eb="32">
      <t>キギョウ</t>
    </rPh>
    <rPh sb="32" eb="34">
      <t>ブッカ</t>
    </rPh>
    <rPh sb="34" eb="36">
      <t>シスウ</t>
    </rPh>
    <rPh sb="37" eb="39">
      <t>ジョウショウ</t>
    </rPh>
    <rPh sb="39" eb="40">
      <t>リツ</t>
    </rPh>
    <rPh sb="41" eb="43">
      <t>カコ</t>
    </rPh>
    <rPh sb="45" eb="46">
      <t>ネン</t>
    </rPh>
    <rPh sb="46" eb="48">
      <t>ヘイキン</t>
    </rPh>
    <rPh sb="49" eb="50">
      <t>サ</t>
    </rPh>
    <phoneticPr fontId="1"/>
  </si>
  <si>
    <t>■補正後の可変費の計算</t>
    <rPh sb="1" eb="4">
      <t>ホセイゴ</t>
    </rPh>
    <rPh sb="5" eb="7">
      <t>カヘン</t>
    </rPh>
    <rPh sb="7" eb="8">
      <t>ヒ</t>
    </rPh>
    <rPh sb="9" eb="11">
      <t>ケイサン</t>
    </rPh>
    <phoneticPr fontId="1"/>
  </si>
  <si>
    <t>アメリカ</t>
    <phoneticPr fontId="1"/>
  </si>
  <si>
    <t>既設石炭火力をCCS付きにするための改修</t>
    <rPh sb="0" eb="2">
      <t>キセツ</t>
    </rPh>
    <rPh sb="2" eb="4">
      <t>セキタン</t>
    </rPh>
    <rPh sb="4" eb="6">
      <t>カリョク</t>
    </rPh>
    <rPh sb="10" eb="11">
      <t>ツ</t>
    </rPh>
    <rPh sb="18" eb="20">
      <t>カイシュウ</t>
    </rPh>
    <phoneticPr fontId="1"/>
  </si>
  <si>
    <t>既設LNG火力をCCS付きにするための改修</t>
    <phoneticPr fontId="1"/>
  </si>
  <si>
    <t>補正要否を選択してください</t>
    <rPh sb="0" eb="4">
      <t>ホセイヨウヒ</t>
    </rPh>
    <rPh sb="5" eb="7">
      <t>センタク</t>
    </rPh>
    <phoneticPr fontId="1"/>
  </si>
  <si>
    <t>CCS付火力について、可変費の補正要否「要」を選択した場合のみ以下を入力してください。</t>
    <rPh sb="3" eb="4">
      <t>ツキ</t>
    </rPh>
    <rPh sb="4" eb="6">
      <t>カリョク</t>
    </rPh>
    <rPh sb="11" eb="14">
      <t>カヘンヒ</t>
    </rPh>
    <rPh sb="15" eb="17">
      <t>ホセイ</t>
    </rPh>
    <rPh sb="20" eb="21">
      <t>ヨウ</t>
    </rPh>
    <rPh sb="23" eb="25">
      <t>センタク</t>
    </rPh>
    <rPh sb="27" eb="29">
      <t>バアイ</t>
    </rPh>
    <rPh sb="31" eb="33">
      <t>イカ</t>
    </rPh>
    <rPh sb="34" eb="36">
      <t>ニュウリョク</t>
    </rPh>
    <phoneticPr fontId="1"/>
  </si>
  <si>
    <t>■補正後の応札価格の算定に係る情報</t>
    <phoneticPr fontId="1"/>
  </si>
  <si>
    <t>契約単価の補正方法_可変費の補正シートで
選択した補正要否を参照しています</t>
    <rPh sb="21" eb="23">
      <t>センタク</t>
    </rPh>
    <rPh sb="25" eb="29">
      <t>ホセイヨウヒ</t>
    </rPh>
    <rPh sb="30" eb="32">
      <t>サンショウ</t>
    </rPh>
    <phoneticPr fontId="1"/>
  </si>
  <si>
    <t>自動計算です</t>
    <rPh sb="0" eb="2">
      <t>ジドウ</t>
    </rPh>
    <rPh sb="2" eb="4">
      <t>ケイサン</t>
    </rPh>
    <phoneticPr fontId="1"/>
  </si>
  <si>
    <t>y：上昇率の10年平均の差</t>
    <rPh sb="2" eb="5">
      <t>ジョウショウリツ</t>
    </rPh>
    <rPh sb="8" eb="9">
      <t>ネン</t>
    </rPh>
    <rPh sb="9" eb="11">
      <t>ヘイキン</t>
    </rPh>
    <rPh sb="12" eb="13">
      <t>サ</t>
    </rPh>
    <phoneticPr fontId="1"/>
  </si>
  <si>
    <t>■ 国内貯留に係る補正要否の選択</t>
    <rPh sb="2" eb="4">
      <t>コクナイ</t>
    </rPh>
    <rPh sb="4" eb="6">
      <t>チョリュウ</t>
    </rPh>
    <rPh sb="7" eb="8">
      <t>カカ</t>
    </rPh>
    <rPh sb="9" eb="13">
      <t>ホセイヨウヒ</t>
    </rPh>
    <rPh sb="14" eb="16">
      <t>センタク</t>
    </rPh>
    <phoneticPr fontId="1"/>
  </si>
  <si>
    <t>■ 海外貯留に係る補正要否の選択</t>
    <rPh sb="2" eb="4">
      <t>カイガイ</t>
    </rPh>
    <rPh sb="4" eb="6">
      <t>チョリュウ</t>
    </rPh>
    <rPh sb="7" eb="8">
      <t>カカ</t>
    </rPh>
    <rPh sb="9" eb="13">
      <t>ホセイヨウヒ</t>
    </rPh>
    <rPh sb="14" eb="16">
      <t>センタク</t>
    </rPh>
    <phoneticPr fontId="1"/>
  </si>
  <si>
    <t>入力不要です</t>
    <rPh sb="0" eb="2">
      <t>ニュウリョク</t>
    </rPh>
    <rPh sb="2" eb="4">
      <t>フヨウ</t>
    </rPh>
    <phoneticPr fontId="1"/>
  </si>
  <si>
    <t>2. 物価・金利変動等に伴う契約単価の補正式を参照し、応札価格に含まれる費用ごとの補正要否を入力してください。</t>
    <rPh sb="3" eb="5">
      <t>ブッカ</t>
    </rPh>
    <rPh sb="6" eb="11">
      <t>キンリヘンドウトウ</t>
    </rPh>
    <rPh sb="12" eb="13">
      <t>トモナ</t>
    </rPh>
    <rPh sb="14" eb="18">
      <t>ケイヤクタンカ</t>
    </rPh>
    <rPh sb="19" eb="22">
      <t>ホセイシキ</t>
    </rPh>
    <rPh sb="24" eb="26">
      <t>ヒヨウ</t>
    </rPh>
    <rPh sb="29" eb="33">
      <t>ホセイヨウヒ</t>
    </rPh>
    <rPh sb="34" eb="36">
      <t>ニュウリョク</t>
    </rPh>
    <phoneticPr fontId="1"/>
  </si>
  <si>
    <t>※ 選択した補正要否は、容量確保契約書において対象/対象外に読み替えます</t>
  </si>
  <si>
    <t>米国生産者物価指数</t>
    <rPh sb="0" eb="2">
      <t>ベイコク</t>
    </rPh>
    <rPh sb="2" eb="5">
      <t>セイサンシャ</t>
    </rPh>
    <rPh sb="5" eb="7">
      <t>ブッカ</t>
    </rPh>
    <rPh sb="7" eb="9">
      <t>シスウ</t>
    </rPh>
    <phoneticPr fontId="1"/>
  </si>
  <si>
    <r>
      <t>国内企業物価指数</t>
    </r>
    <r>
      <rPr>
        <vertAlign val="superscript"/>
        <sz val="11"/>
        <rFont val="Meiryo UI"/>
        <family val="3"/>
        <charset val="128"/>
      </rPr>
      <t>※2</t>
    </r>
    <rPh sb="0" eb="2">
      <t>コクナイ</t>
    </rPh>
    <rPh sb="2" eb="4">
      <t>キギョウ</t>
    </rPh>
    <rPh sb="4" eb="6">
      <t>ブッカ</t>
    </rPh>
    <rPh sb="6" eb="8">
      <t>シスウ</t>
    </rPh>
    <phoneticPr fontId="1"/>
  </si>
  <si>
    <t>貯留対象国の企業物価指数</t>
    <rPh sb="0" eb="5">
      <t>チョリュウタイショウコク</t>
    </rPh>
    <rPh sb="6" eb="12">
      <t>キギョウブッカシスウ</t>
    </rPh>
    <phoneticPr fontId="1"/>
  </si>
  <si>
    <t>米国の生産者物価指数の上昇率の過去10年平均</t>
    <rPh sb="0" eb="2">
      <t>ベイコク</t>
    </rPh>
    <rPh sb="3" eb="6">
      <t>セイサンシャ</t>
    </rPh>
    <rPh sb="6" eb="8">
      <t>ブッカ</t>
    </rPh>
    <rPh sb="8" eb="10">
      <t>シスウ</t>
    </rPh>
    <rPh sb="11" eb="13">
      <t>ジョウショウ</t>
    </rPh>
    <rPh sb="13" eb="14">
      <t>リツ</t>
    </rPh>
    <rPh sb="15" eb="17">
      <t>カコ</t>
    </rPh>
    <rPh sb="19" eb="20">
      <t>ネン</t>
    </rPh>
    <rPh sb="20" eb="22">
      <t>ヘイキン</t>
    </rPh>
    <phoneticPr fontId="1"/>
  </si>
  <si>
    <t>可変費の補正要否「要」を選択した場合の諸情報</t>
    <rPh sb="0" eb="3">
      <t>カヘンヒ</t>
    </rPh>
    <rPh sb="4" eb="6">
      <t>ホセイ</t>
    </rPh>
    <rPh sb="9" eb="10">
      <t>ヨウ</t>
    </rPh>
    <rPh sb="12" eb="14">
      <t>センタク</t>
    </rPh>
    <rPh sb="16" eb="18">
      <t>バアイ</t>
    </rPh>
    <rPh sb="19" eb="22">
      <t>ショジョウホウ</t>
    </rPh>
    <phoneticPr fontId="1"/>
  </si>
  <si>
    <t>補正後の応札価格における可変費の算定方法に係る諸情報</t>
    <rPh sb="0" eb="2">
      <t>ホセイ</t>
    </rPh>
    <rPh sb="2" eb="3">
      <t>ゴ</t>
    </rPh>
    <rPh sb="4" eb="6">
      <t>オウサツ</t>
    </rPh>
    <rPh sb="6" eb="8">
      <t>カカク</t>
    </rPh>
    <rPh sb="12" eb="14">
      <t>カヘン</t>
    </rPh>
    <rPh sb="14" eb="15">
      <t>ヒ</t>
    </rPh>
    <rPh sb="16" eb="18">
      <t>サンテイ</t>
    </rPh>
    <rPh sb="18" eb="20">
      <t>ホウホウ</t>
    </rPh>
    <rPh sb="21" eb="22">
      <t>カカ</t>
    </rPh>
    <rPh sb="23" eb="26">
      <t>ショジョウホウ</t>
    </rPh>
    <phoneticPr fontId="1"/>
  </si>
  <si>
    <t>契約単価 ×（対象実需給年度前年の消費者物価指数　/ 応札年度前年の消費者物価指数）</t>
    <rPh sb="0" eb="4">
      <t>ケイヤクタンカ</t>
    </rPh>
    <rPh sb="7" eb="14">
      <t>タイショウジツジュキュウネンド</t>
    </rPh>
    <rPh sb="14" eb="16">
      <t>ゼンネン</t>
    </rPh>
    <rPh sb="17" eb="24">
      <t>ショウヒシャブッカシスウ</t>
    </rPh>
    <rPh sb="27" eb="33">
      <t>オウサツネンドゼンネン</t>
    </rPh>
    <phoneticPr fontId="1"/>
  </si>
  <si>
    <t>契約単価全体
※消費者物価指数（コアCPI）による補正</t>
    <rPh sb="0" eb="4">
      <t>ケイヤクタンカ</t>
    </rPh>
    <rPh sb="4" eb="6">
      <t>ゼンタイ</t>
    </rPh>
    <rPh sb="8" eb="15">
      <t>ショウヒシャブッカシスウ</t>
    </rPh>
    <rPh sb="24" eb="26">
      <t>ホセイ</t>
    </rPh>
    <phoneticPr fontId="1"/>
  </si>
  <si>
    <t>③ 輸送・貯留費用（OPEXのうち燃料費に限る。）について補正に用いる貿易統計価格の燃料種</t>
    <rPh sb="2" eb="4">
      <t>ユソウ</t>
    </rPh>
    <rPh sb="5" eb="9">
      <t>チョリュウヒヨウ</t>
    </rPh>
    <rPh sb="17" eb="20">
      <t>ネンリョウヒ</t>
    </rPh>
    <rPh sb="21" eb="22">
      <t>カギ</t>
    </rPh>
    <rPh sb="29" eb="31">
      <t>ホセイ</t>
    </rPh>
    <rPh sb="32" eb="33">
      <t>モチ</t>
    </rPh>
    <rPh sb="35" eb="37">
      <t>ボウエキ</t>
    </rPh>
    <rPh sb="37" eb="39">
      <t>トウケイ</t>
    </rPh>
    <rPh sb="39" eb="41">
      <t>カカク</t>
    </rPh>
    <rPh sb="42" eb="44">
      <t>ネンリョウ</t>
    </rPh>
    <rPh sb="44" eb="45">
      <t>シュ</t>
    </rPh>
    <phoneticPr fontId="1"/>
  </si>
  <si>
    <t>※ 補正後の応札価格の端数処理については、容量確保契約約款の第5条と同等の要件を適用します</t>
    <rPh sb="2" eb="5">
      <t>ホセイゴ</t>
    </rPh>
    <rPh sb="6" eb="10">
      <t>オウサツカカク</t>
    </rPh>
    <rPh sb="11" eb="15">
      <t>ハスウショリ</t>
    </rPh>
    <rPh sb="21" eb="23">
      <t>ヨウリョウ</t>
    </rPh>
    <rPh sb="23" eb="25">
      <t>カクホ</t>
    </rPh>
    <rPh sb="25" eb="27">
      <t>ケイヤク</t>
    </rPh>
    <rPh sb="27" eb="29">
      <t>ヤッカン</t>
    </rPh>
    <rPh sb="30" eb="31">
      <t>ダイ</t>
    </rPh>
    <rPh sb="32" eb="33">
      <t>ジョウ</t>
    </rPh>
    <rPh sb="34" eb="36">
      <t>ドウトウ</t>
    </rPh>
    <rPh sb="37" eb="39">
      <t>ヨウケン</t>
    </rPh>
    <rPh sb="40" eb="42">
      <t>テキヨウ</t>
    </rPh>
    <phoneticPr fontId="1"/>
  </si>
  <si>
    <r>
      <t>{(1＋x)＋(1＋x)</t>
    </r>
    <r>
      <rPr>
        <vertAlign val="superscript"/>
        <sz val="11"/>
        <color theme="1"/>
        <rFont val="Meiryo UI"/>
        <family val="3"/>
        <charset val="128"/>
      </rPr>
      <t>2</t>
    </r>
    <r>
      <rPr>
        <sz val="11"/>
        <color theme="1"/>
        <rFont val="Meiryo UI"/>
        <family val="3"/>
        <charset val="128"/>
      </rPr>
      <t>＋…＋(1＋x)</t>
    </r>
    <r>
      <rPr>
        <vertAlign val="superscript"/>
        <sz val="11"/>
        <color theme="1"/>
        <rFont val="Meiryo UI"/>
        <family val="3"/>
        <charset val="128"/>
      </rPr>
      <t>s</t>
    </r>
    <r>
      <rPr>
        <sz val="11"/>
        <color theme="1"/>
        <rFont val="Meiryo UI"/>
        <family val="3"/>
        <charset val="128"/>
      </rPr>
      <t>}/s  =((1+x)*((1+x)</t>
    </r>
    <r>
      <rPr>
        <vertAlign val="superscript"/>
        <sz val="11"/>
        <color theme="1"/>
        <rFont val="Meiryo UI"/>
        <family val="3"/>
        <charset val="128"/>
      </rPr>
      <t>s-1</t>
    </r>
    <r>
      <rPr>
        <sz val="11"/>
        <color theme="1"/>
        <rFont val="Meiryo UI"/>
        <family val="3"/>
        <charset val="128"/>
      </rPr>
      <t>)/x)/s</t>
    </r>
    <phoneticPr fontId="1"/>
  </si>
  <si>
    <r>
      <t>{(1＋y)＋(1＋y)</t>
    </r>
    <r>
      <rPr>
        <vertAlign val="superscript"/>
        <sz val="11"/>
        <color theme="1"/>
        <rFont val="Meiryo UI"/>
        <family val="3"/>
        <charset val="128"/>
      </rPr>
      <t>2</t>
    </r>
    <r>
      <rPr>
        <sz val="11"/>
        <color theme="1"/>
        <rFont val="Meiryo UI"/>
        <family val="3"/>
        <charset val="128"/>
      </rPr>
      <t>＋…＋(1＋y)</t>
    </r>
    <r>
      <rPr>
        <vertAlign val="superscript"/>
        <sz val="11"/>
        <color theme="1"/>
        <rFont val="Meiryo UI"/>
        <family val="3"/>
        <charset val="128"/>
      </rPr>
      <t>s</t>
    </r>
    <r>
      <rPr>
        <sz val="11"/>
        <color theme="1"/>
        <rFont val="Meiryo UI"/>
        <family val="3"/>
        <charset val="128"/>
      </rPr>
      <t>}/s  =((1+y)*((1+y)</t>
    </r>
    <r>
      <rPr>
        <vertAlign val="superscript"/>
        <sz val="11"/>
        <color theme="1"/>
        <rFont val="Meiryo UI"/>
        <family val="3"/>
        <charset val="128"/>
      </rPr>
      <t>s-1</t>
    </r>
    <r>
      <rPr>
        <sz val="11"/>
        <color theme="1"/>
        <rFont val="Meiryo UI"/>
        <family val="3"/>
        <charset val="128"/>
      </rPr>
      <t>)/y)/s</t>
    </r>
    <phoneticPr fontId="1"/>
  </si>
  <si>
    <t>補正要否を選択してください</t>
    <rPh sb="0" eb="2">
      <t>ホセイ</t>
    </rPh>
    <rPh sb="2" eb="4">
      <t>ヨウヒ</t>
    </rPh>
    <rPh sb="5" eb="7">
      <t>センタク</t>
    </rPh>
    <phoneticPr fontId="1"/>
  </si>
  <si>
    <t>貯留対象国の企業物価指数の上昇率の過去10年平均</t>
    <rPh sb="0" eb="2">
      <t>チョリュウ</t>
    </rPh>
    <rPh sb="2" eb="4">
      <t>タイショウ</t>
    </rPh>
    <rPh sb="4" eb="5">
      <t>コク</t>
    </rPh>
    <rPh sb="6" eb="8">
      <t>キギョウ</t>
    </rPh>
    <rPh sb="8" eb="10">
      <t>ブッカ</t>
    </rPh>
    <rPh sb="10" eb="12">
      <t>シスウ</t>
    </rPh>
    <rPh sb="13" eb="15">
      <t>ジョウショウ</t>
    </rPh>
    <rPh sb="15" eb="16">
      <t>リツ</t>
    </rPh>
    <rPh sb="17" eb="19">
      <t>カコ</t>
    </rPh>
    <rPh sb="21" eb="22">
      <t>ネン</t>
    </rPh>
    <rPh sb="22" eb="24">
      <t>ヘイキン</t>
    </rPh>
    <phoneticPr fontId="1"/>
  </si>
  <si>
    <t>貯留対象国</t>
    <rPh sb="0" eb="5">
      <t>チョリュウタイショウコク</t>
    </rPh>
    <phoneticPr fontId="5"/>
  </si>
  <si>
    <t>貯留対象国</t>
    <rPh sb="0" eb="2">
      <t>チョリュウ</t>
    </rPh>
    <rPh sb="2" eb="4">
      <t>タイショウ</t>
    </rPh>
    <rPh sb="4" eb="5">
      <t>コク</t>
    </rPh>
    <phoneticPr fontId="1"/>
  </si>
  <si>
    <t>貯留対象国</t>
    <rPh sb="0" eb="2">
      <t>チョリュウ</t>
    </rPh>
    <rPh sb="2" eb="4">
      <t>タイショウ</t>
    </rPh>
    <rPh sb="4" eb="5">
      <t>コク</t>
    </rPh>
    <phoneticPr fontId="5"/>
  </si>
  <si>
    <t>制度適用期間にわたって貯留対象国の生産者物価指数及び企業物価指数での可変費の補正式</t>
    <rPh sb="0" eb="2">
      <t>セイド</t>
    </rPh>
    <rPh sb="2" eb="4">
      <t>テキヨウ</t>
    </rPh>
    <rPh sb="4" eb="6">
      <t>キカン</t>
    </rPh>
    <rPh sb="11" eb="13">
      <t>チョリュウ</t>
    </rPh>
    <rPh sb="13" eb="15">
      <t>タイショウ</t>
    </rPh>
    <rPh sb="15" eb="16">
      <t>コク</t>
    </rPh>
    <rPh sb="17" eb="20">
      <t>セイサンシャ</t>
    </rPh>
    <rPh sb="20" eb="24">
      <t>ブッカシスウ</t>
    </rPh>
    <rPh sb="24" eb="25">
      <t>オヨ</t>
    </rPh>
    <rPh sb="26" eb="32">
      <t>キギョウブッカシスウ</t>
    </rPh>
    <rPh sb="34" eb="36">
      <t>カヘン</t>
    </rPh>
    <rPh sb="36" eb="37">
      <t>ヒ</t>
    </rPh>
    <rPh sb="38" eb="41">
      <t>ホセイシキ</t>
    </rPh>
    <phoneticPr fontId="1"/>
  </si>
  <si>
    <r>
      <t>CO</t>
    </r>
    <r>
      <rPr>
        <sz val="9"/>
        <rFont val="Meiryo UI"/>
        <family val="3"/>
        <charset val="128"/>
      </rPr>
      <t>2</t>
    </r>
    <r>
      <rPr>
        <sz val="11"/>
        <rFont val="Meiryo UI"/>
        <family val="3"/>
        <charset val="128"/>
      </rPr>
      <t>分離回収に要する燃料費と（外部調達する場合の）蒸気代の合計</t>
    </r>
    <rPh sb="3" eb="5">
      <t>ブンリ</t>
    </rPh>
    <rPh sb="5" eb="7">
      <t>カイシュウ</t>
    </rPh>
    <rPh sb="8" eb="9">
      <t>ヨウ</t>
    </rPh>
    <rPh sb="11" eb="14">
      <t>ネンリョウヒ</t>
    </rPh>
    <rPh sb="16" eb="18">
      <t>ガイブ</t>
    </rPh>
    <rPh sb="18" eb="20">
      <t>チョウタツ</t>
    </rPh>
    <rPh sb="22" eb="24">
      <t>バアイ</t>
    </rPh>
    <rPh sb="26" eb="28">
      <t>ジョウキ</t>
    </rPh>
    <rPh sb="28" eb="29">
      <t>ダイ</t>
    </rPh>
    <rPh sb="30" eb="32">
      <t>ゴウケイ</t>
    </rPh>
    <phoneticPr fontId="1"/>
  </si>
  <si>
    <t>開始年PPI</t>
    <rPh sb="0" eb="3">
      <t>カイシネン</t>
    </rPh>
    <phoneticPr fontId="1"/>
  </si>
  <si>
    <t>終了年PPI</t>
    <rPh sb="0" eb="2">
      <t>シュウリョウ</t>
    </rPh>
    <rPh sb="2" eb="3">
      <t>トシ</t>
    </rPh>
    <phoneticPr fontId="1"/>
  </si>
  <si>
    <t>入力不要です
資本費・運転維持費・可変費・資本コストの補正要否がすべて「不要」の場合は
契約単価全体での補正が適用されます</t>
    <rPh sb="0" eb="4">
      <t>ニュウリョクフヨウ</t>
    </rPh>
    <rPh sb="27" eb="31">
      <t>ホセイヨウヒ</t>
    </rPh>
    <rPh sb="36" eb="38">
      <t>フヨウ</t>
    </rPh>
    <rPh sb="40" eb="42">
      <t>バアイ</t>
    </rPh>
    <rPh sb="44" eb="50">
      <t>ケイヤクタンカゼンタイ</t>
    </rPh>
    <rPh sb="52" eb="54">
      <t>ホセイ</t>
    </rPh>
    <rPh sb="55" eb="57">
      <t>テキヨウ</t>
    </rPh>
    <phoneticPr fontId="1"/>
  </si>
  <si>
    <t>④ 分離回収費用（燃料費、電気代）[円/kW/年]</t>
    <rPh sb="2" eb="8">
      <t>ブンリカイシュウヒヨウ</t>
    </rPh>
    <rPh sb="9" eb="12">
      <t>ネンリョウヒ</t>
    </rPh>
    <rPh sb="13" eb="16">
      <t>デンキダイ</t>
    </rPh>
    <phoneticPr fontId="1"/>
  </si>
  <si>
    <t>⑤ 分離回収費用（CO2吸収液等のその他費用）[円/kW/年]</t>
    <rPh sb="2" eb="8">
      <t>ブンリカイシュウヒヨウ</t>
    </rPh>
    <rPh sb="12" eb="14">
      <t>キュウシュウ</t>
    </rPh>
    <rPh sb="14" eb="15">
      <t>エキ</t>
    </rPh>
    <rPh sb="15" eb="16">
      <t>トウ</t>
    </rPh>
    <rPh sb="19" eb="20">
      <t>タ</t>
    </rPh>
    <rPh sb="20" eb="22">
      <t>ヒヨウ</t>
    </rPh>
    <phoneticPr fontId="1"/>
  </si>
  <si>
    <t>⑥ 分離回収費用（合計）[円/kW/年]</t>
    <rPh sb="2" eb="8">
      <t>ブンリカイシュウヒヨウ</t>
    </rPh>
    <rPh sb="9" eb="11">
      <t>ゴウケイ</t>
    </rPh>
    <phoneticPr fontId="1"/>
  </si>
  <si>
    <t>⑪ 輸送・貯留費用（OPEXのうち燃料費・電気代に限る。）[円/kW/年]</t>
    <rPh sb="2" eb="4">
      <t>ユソウ</t>
    </rPh>
    <rPh sb="5" eb="7">
      <t>チョリュウ</t>
    </rPh>
    <rPh sb="7" eb="9">
      <t>ヒヨウ</t>
    </rPh>
    <rPh sb="17" eb="20">
      <t>ネンリョウヒ</t>
    </rPh>
    <rPh sb="21" eb="24">
      <t>デンキダイ</t>
    </rPh>
    <rPh sb="25" eb="26">
      <t>カギ</t>
    </rPh>
    <phoneticPr fontId="1"/>
  </si>
  <si>
    <t>① 輸送費用（OPEXのうち燃料費・電気代を除いた費用に限る。）について
米国の生産者物価指数に係る補正要否</t>
    <rPh sb="2" eb="4">
      <t>ユソウ</t>
    </rPh>
    <rPh sb="4" eb="6">
      <t>ヒヨウ</t>
    </rPh>
    <rPh sb="14" eb="17">
      <t>ネンリョウヒ</t>
    </rPh>
    <rPh sb="18" eb="21">
      <t>デンキダイ</t>
    </rPh>
    <rPh sb="22" eb="23">
      <t>ノゾ</t>
    </rPh>
    <rPh sb="25" eb="27">
      <t>ヒヨウ</t>
    </rPh>
    <rPh sb="28" eb="29">
      <t>カギ</t>
    </rPh>
    <rPh sb="37" eb="39">
      <t>ベイコク</t>
    </rPh>
    <rPh sb="40" eb="43">
      <t>セイサンシャ</t>
    </rPh>
    <rPh sb="43" eb="45">
      <t>ブッカ</t>
    </rPh>
    <rPh sb="45" eb="47">
      <t>シスウ</t>
    </rPh>
    <rPh sb="48" eb="49">
      <t>カカ</t>
    </rPh>
    <rPh sb="50" eb="52">
      <t>ホセイ</t>
    </rPh>
    <rPh sb="52" eb="54">
      <t>ヨウヒ</t>
    </rPh>
    <phoneticPr fontId="1"/>
  </si>
  <si>
    <t>② 貯留費用（OPEXのうち燃料費・電気代を除いた費用に限る。）について
貯留対象国の企業物価指数による補正要否</t>
    <rPh sb="37" eb="42">
      <t>チョリュウタイショウコク</t>
    </rPh>
    <rPh sb="43" eb="49">
      <t>キギョウブッカシスウ</t>
    </rPh>
    <rPh sb="52" eb="54">
      <t>ホセイ</t>
    </rPh>
    <rPh sb="54" eb="56">
      <t>ヨウヒ</t>
    </rPh>
    <phoneticPr fontId="1"/>
  </si>
  <si>
    <t>※ グレーセルの項目は原則入力不要です。ただし、選択内容により入力が必要な場合があります。また、入力内容が赤字になった項目は入力しないでください。</t>
    <phoneticPr fontId="1"/>
  </si>
  <si>
    <t>統計局</t>
    <rPh sb="0" eb="3">
      <t>トウケイキョク</t>
    </rPh>
    <phoneticPr fontId="14"/>
  </si>
  <si>
    <t>IMF</t>
  </si>
  <si>
    <t>※1 応札時に当該指標による補正を不要と選択した場合は、1とする</t>
    <phoneticPr fontId="1"/>
  </si>
  <si>
    <t>貯留方法ごとの分離回収費用及び輸送・貯留費用（下記の合計）</t>
    <rPh sb="0" eb="4">
      <t>チョリュウホウホウ</t>
    </rPh>
    <rPh sb="7" eb="9">
      <t>ブンリ</t>
    </rPh>
    <rPh sb="9" eb="11">
      <t>カイシュウ</t>
    </rPh>
    <rPh sb="11" eb="13">
      <t>ヒヨウ</t>
    </rPh>
    <rPh sb="13" eb="14">
      <t>オヨ</t>
    </rPh>
    <rPh sb="15" eb="17">
      <t>ユソウ</t>
    </rPh>
    <rPh sb="18" eb="20">
      <t>チョリュウ</t>
    </rPh>
    <rPh sb="20" eb="22">
      <t>ヒヨウ</t>
    </rPh>
    <rPh sb="23" eb="25">
      <t>カキ</t>
    </rPh>
    <rPh sb="26" eb="28">
      <t>ゴウケイ</t>
    </rPh>
    <phoneticPr fontId="1"/>
  </si>
  <si>
    <r>
      <t>分離回収費用
（CO</t>
    </r>
    <r>
      <rPr>
        <vertAlign val="subscript"/>
        <sz val="9"/>
        <rFont val="Meiryo UI"/>
        <family val="3"/>
        <charset val="128"/>
      </rPr>
      <t>2</t>
    </r>
    <r>
      <rPr>
        <sz val="11"/>
        <rFont val="Meiryo UI"/>
        <family val="3"/>
        <charset val="128"/>
      </rPr>
      <t>吸収液等のその他費用）</t>
    </r>
    <phoneticPr fontId="1"/>
  </si>
  <si>
    <r>
      <t>② CO</t>
    </r>
    <r>
      <rPr>
        <vertAlign val="subscript"/>
        <sz val="11"/>
        <color theme="1"/>
        <rFont val="Meiryo UI"/>
        <family val="3"/>
        <charset val="128"/>
      </rPr>
      <t>2</t>
    </r>
    <r>
      <rPr>
        <sz val="11"/>
        <color theme="1"/>
        <rFont val="Meiryo UI"/>
        <family val="3"/>
        <charset val="128"/>
      </rPr>
      <t>分離回収に要する燃料費と
（外部調達する場合の）蒸気代の合計について
補正に用いる貿易統計価格の燃料種</t>
    </r>
    <rPh sb="5" eb="7">
      <t>ブンリ</t>
    </rPh>
    <rPh sb="7" eb="9">
      <t>カイシュウ</t>
    </rPh>
    <rPh sb="10" eb="11">
      <t>ヨウ</t>
    </rPh>
    <rPh sb="13" eb="16">
      <t>ネンリョウヒ</t>
    </rPh>
    <rPh sb="19" eb="21">
      <t>ガイブ</t>
    </rPh>
    <rPh sb="21" eb="23">
      <t>チョウタツ</t>
    </rPh>
    <rPh sb="25" eb="27">
      <t>バアイ</t>
    </rPh>
    <rPh sb="29" eb="31">
      <t>ジョウキ</t>
    </rPh>
    <rPh sb="31" eb="32">
      <t>ダイ</t>
    </rPh>
    <rPh sb="33" eb="35">
      <t>ゴウケイ</t>
    </rPh>
    <rPh sb="40" eb="42">
      <t>ホセイ</t>
    </rPh>
    <rPh sb="43" eb="44">
      <t>モチ</t>
    </rPh>
    <rPh sb="46" eb="48">
      <t>ボウエキ</t>
    </rPh>
    <rPh sb="48" eb="50">
      <t>トウケイ</t>
    </rPh>
    <rPh sb="50" eb="52">
      <t>カカク</t>
    </rPh>
    <rPh sb="53" eb="55">
      <t>ネンリョウ</t>
    </rPh>
    <rPh sb="55" eb="56">
      <t>シュ</t>
    </rPh>
    <phoneticPr fontId="1"/>
  </si>
  <si>
    <t>※2 一部の貯留対象国において、各情報取得先で取得した諸元をもとに本機関で算出した指数を用います</t>
    <rPh sb="3" eb="5">
      <t>イチブ</t>
    </rPh>
    <rPh sb="6" eb="11">
      <t>チョリュウタイショウコク</t>
    </rPh>
    <rPh sb="16" eb="17">
      <t>カク</t>
    </rPh>
    <rPh sb="17" eb="22">
      <t>ジョウホウシュトクサキ</t>
    </rPh>
    <rPh sb="23" eb="25">
      <t>シュトク</t>
    </rPh>
    <rPh sb="27" eb="29">
      <t>ショゲン</t>
    </rPh>
    <rPh sb="33" eb="36">
      <t>ホンキカン</t>
    </rPh>
    <rPh sb="37" eb="39">
      <t>サンシュツ</t>
    </rPh>
    <rPh sb="41" eb="43">
      <t>シスウ</t>
    </rPh>
    <rPh sb="44" eb="45">
      <t>モチ</t>
    </rPh>
    <phoneticPr fontId="1"/>
  </si>
  <si>
    <t>④ 貯留対象国</t>
    <rPh sb="2" eb="7">
      <t>チョリュウタイショウコク</t>
    </rPh>
    <phoneticPr fontId="1"/>
  </si>
  <si>
    <t>⑤ 輸送・貯留費用（CAPEXに限る。）について国内企業物価指数による補正要否</t>
    <rPh sb="2" eb="4">
      <t>ユソウ</t>
    </rPh>
    <rPh sb="5" eb="7">
      <t>チョリュウ</t>
    </rPh>
    <rPh sb="7" eb="9">
      <t>ヒヨウ</t>
    </rPh>
    <rPh sb="16" eb="17">
      <t>カギ</t>
    </rPh>
    <rPh sb="24" eb="26">
      <t>コクナイ</t>
    </rPh>
    <rPh sb="26" eb="32">
      <t>キギョウブッカシスウ</t>
    </rPh>
    <rPh sb="35" eb="37">
      <t>ホセイ</t>
    </rPh>
    <rPh sb="37" eb="39">
      <t>ヨウヒ</t>
    </rPh>
    <phoneticPr fontId="1"/>
  </si>
  <si>
    <t>⑥ 米国生産者物価指数による補正要否</t>
    <phoneticPr fontId="1"/>
  </si>
  <si>
    <t>⑦ 輸送費用（CAPEXに限る。）について
米国生産者物価指数による補正要否</t>
    <rPh sb="13" eb="14">
      <t>カギ</t>
    </rPh>
    <rPh sb="21" eb="23">
      <t>ベイコク</t>
    </rPh>
    <rPh sb="23" eb="26">
      <t>セイサンシャ</t>
    </rPh>
    <rPh sb="26" eb="28">
      <t>ブッカ</t>
    </rPh>
    <rPh sb="28" eb="30">
      <t>シスウ</t>
    </rPh>
    <rPh sb="33" eb="35">
      <t>ホセイ</t>
    </rPh>
    <phoneticPr fontId="1"/>
  </si>
  <si>
    <t>⑧ 貯留対象国の企業物価指数による補正要否</t>
    <phoneticPr fontId="1"/>
  </si>
  <si>
    <t>⑨ 貯留費用（CAPEXに限る。）について
貯留対象国の企業物価指数による補正要否</t>
    <rPh sb="2" eb="6">
      <t>チョリュウヒヨウ</t>
    </rPh>
    <rPh sb="13" eb="14">
      <t>カギ</t>
    </rPh>
    <rPh sb="22" eb="24">
      <t>チョリュウ</t>
    </rPh>
    <phoneticPr fontId="1"/>
  </si>
  <si>
    <t>⑩ 米ドル為替レートの変化率による補正要否</t>
    <phoneticPr fontId="1"/>
  </si>
  <si>
    <t>⑪ 輸送費用（CAPEXに限る。）について
米ドル為替レートの変化率による補正要否</t>
    <phoneticPr fontId="1"/>
  </si>
  <si>
    <t>⑫ 貯留費用（CAPEXに限る。）について
米ドル為替レートの変化率による補正要否</t>
    <phoneticPr fontId="1"/>
  </si>
  <si>
    <t>0.日本</t>
    <rPh sb="2" eb="4">
      <t>ニホン</t>
    </rPh>
    <phoneticPr fontId="17"/>
  </si>
  <si>
    <t>既設火力の改修</t>
    <phoneticPr fontId="1"/>
  </si>
  <si>
    <t>補正要否を選択してください</t>
  </si>
  <si>
    <t>⑥で「要」を選択した場合のみ、
補正要否を選択してください</t>
  </si>
  <si>
    <t>⑧で「要」を選択した場合のみ、
補正要否を選択してください</t>
  </si>
  <si>
    <t>⑩で「要」を選択した場合のみ、
補正要否を選択してください</t>
  </si>
  <si>
    <t>電源等識別番号</t>
    <rPh sb="0" eb="7">
      <t>デンゲントウシキベツバンゴウ</t>
    </rPh>
    <phoneticPr fontId="1"/>
  </si>
  <si>
    <t>電源等情報登録様式（D1）に登録した内容を入力してください
※電源等識別番号は10桁で入力してください</t>
    <rPh sb="0" eb="2">
      <t>デンゲン</t>
    </rPh>
    <rPh sb="2" eb="3">
      <t>トウ</t>
    </rPh>
    <rPh sb="3" eb="5">
      <t>ジョウホウ</t>
    </rPh>
    <rPh sb="5" eb="7">
      <t>トウロク</t>
    </rPh>
    <rPh sb="7" eb="9">
      <t>ヨウシキ</t>
    </rPh>
    <rPh sb="14" eb="16">
      <t>トウロク</t>
    </rPh>
    <rPh sb="18" eb="20">
      <t>ナイヨウ</t>
    </rPh>
    <rPh sb="21" eb="23">
      <t>ニュウリョク</t>
    </rPh>
    <rPh sb="32" eb="34">
      <t>デンゲン</t>
    </rPh>
    <rPh sb="34" eb="35">
      <t>トウ</t>
    </rPh>
    <rPh sb="35" eb="37">
      <t>シキベツ</t>
    </rPh>
    <rPh sb="37" eb="39">
      <t>バンゴウ</t>
    </rPh>
    <rPh sb="42" eb="43">
      <t>ケタ</t>
    </rPh>
    <rPh sb="44" eb="46">
      <t>ニュウリョク</t>
    </rPh>
    <phoneticPr fontId="1"/>
  </si>
  <si>
    <t>※ グレーセルの項目は入力不要です。</t>
    <phoneticPr fontId="1"/>
  </si>
  <si>
    <t>補正指標取得先 ※1</t>
    <rPh sb="0" eb="4">
      <t>ホセイシヒョウ</t>
    </rPh>
    <rPh sb="4" eb="7">
      <t>シュトクサキ</t>
    </rPh>
    <phoneticPr fontId="1"/>
  </si>
  <si>
    <t>国土交通省HP
（https://www.mlit.go.jp/sogoseisaku/jouhouka/sosei_jouhouka_tk4_000112.html）</t>
    <phoneticPr fontId="1"/>
  </si>
  <si>
    <t>日本銀行時系列統計データ検索サイト
（https://www.stat-search.boj.or.jp/index.html）</t>
    <rPh sb="0" eb="4">
      <t>ニホンギンコウ</t>
    </rPh>
    <phoneticPr fontId="1"/>
  </si>
  <si>
    <t>総務省統計局HP
（https://www.stat.go.jp/data/cpi/1.html）</t>
    <rPh sb="0" eb="3">
      <t>ソウムショウ</t>
    </rPh>
    <rPh sb="3" eb="6">
      <t>トウケイキョク</t>
    </rPh>
    <phoneticPr fontId="1"/>
  </si>
  <si>
    <t>建設工事費デフレーターは資本費を参照
日本銀行時系列統計データ検索サイト
（https://www.stat-search.boj.or.jp/index.html）</t>
    <phoneticPr fontId="1"/>
  </si>
  <si>
    <t>※ 物価・金利変動等に伴う契約単価の補正方法及び応札フォーマットに記載されている応札価格に含まれる費用を契約情報として扱い、当該情報をもとに契約単価の補正を行います。</t>
    <rPh sb="2" eb="4">
      <t>ブッカ</t>
    </rPh>
    <rPh sb="5" eb="10">
      <t>キンリヘンドウトウ</t>
    </rPh>
    <rPh sb="11" eb="12">
      <t>トモナ</t>
    </rPh>
    <rPh sb="13" eb="17">
      <t>ケイヤクタンカ</t>
    </rPh>
    <rPh sb="18" eb="20">
      <t>ホセイ</t>
    </rPh>
    <rPh sb="20" eb="22">
      <t>ホウホウ</t>
    </rPh>
    <rPh sb="22" eb="23">
      <t>オヨ</t>
    </rPh>
    <rPh sb="24" eb="26">
      <t>オウサツ</t>
    </rPh>
    <rPh sb="33" eb="35">
      <t>キサイ</t>
    </rPh>
    <rPh sb="40" eb="44">
      <t>オウサツカカク</t>
    </rPh>
    <rPh sb="45" eb="46">
      <t>フク</t>
    </rPh>
    <rPh sb="49" eb="51">
      <t>ヒヨウ</t>
    </rPh>
    <rPh sb="52" eb="56">
      <t>ケイヤクジョウホウ</t>
    </rPh>
    <rPh sb="59" eb="60">
      <t>アツカ</t>
    </rPh>
    <rPh sb="62" eb="66">
      <t>トウガイジョウホウ</t>
    </rPh>
    <rPh sb="70" eb="74">
      <t>ケイヤクタンカ</t>
    </rPh>
    <rPh sb="75" eb="77">
      <t>ホセイ</t>
    </rPh>
    <rPh sb="78" eb="79">
      <t>オコナ</t>
    </rPh>
    <phoneticPr fontId="1"/>
  </si>
  <si>
    <t>資本コスト ×（供給力提供開始年度前年度の建設工事費デフレーター / 
応札年度前年度の建設工事費デフレーター）×（（応札年度のベースのWACC5.5%＋（対象実需給年度前年の金利－応札年度前年の金利）） / 応札年度のベースのWACC5.5%）</t>
    <phoneticPr fontId="1"/>
  </si>
  <si>
    <r>
      <t>補正後の分離回収費用（燃料費、電気代）＋ 補正後の分離回収費用（CO</t>
    </r>
    <r>
      <rPr>
        <vertAlign val="subscript"/>
        <sz val="11"/>
        <rFont val="Meiryo UI"/>
        <family val="3"/>
        <charset val="128"/>
      </rPr>
      <t>2</t>
    </r>
    <r>
      <rPr>
        <sz val="11"/>
        <rFont val="Meiryo UI"/>
        <family val="3"/>
        <charset val="128"/>
      </rPr>
      <t>吸収液等のその他費用）＋ 輸送・貯留費用</t>
    </r>
    <phoneticPr fontId="1"/>
  </si>
  <si>
    <t>■ 可変費の補正に係る情報</t>
    <rPh sb="2" eb="4">
      <t>カヘン</t>
    </rPh>
    <rPh sb="4" eb="5">
      <t>ヒ</t>
    </rPh>
    <rPh sb="6" eb="8">
      <t>ホセイ</t>
    </rPh>
    <rPh sb="9" eb="10">
      <t>カカ</t>
    </rPh>
    <rPh sb="11" eb="13">
      <t>ジョウホウ</t>
    </rPh>
    <phoneticPr fontId="1"/>
  </si>
  <si>
    <t>■（参考）CCSの可変費の補正式</t>
    <rPh sb="2" eb="4">
      <t>サンコウ</t>
    </rPh>
    <rPh sb="9" eb="11">
      <t>カヘン</t>
    </rPh>
    <rPh sb="11" eb="12">
      <t>ヒ</t>
    </rPh>
    <rPh sb="13" eb="16">
      <t>ホセイシキ</t>
    </rPh>
    <phoneticPr fontId="1"/>
  </si>
  <si>
    <t>2. 国内貯留又は海外貯留に係る補正要否を選択してください。</t>
    <rPh sb="3" eb="5">
      <t>コクナイ</t>
    </rPh>
    <rPh sb="5" eb="7">
      <t>チョリュウ</t>
    </rPh>
    <rPh sb="7" eb="8">
      <t>マタ</t>
    </rPh>
    <rPh sb="9" eb="13">
      <t>カイガイチョリュウ</t>
    </rPh>
    <rPh sb="17" eb="21">
      <t>ホセイヨウヒ</t>
    </rPh>
    <rPh sb="22" eb="24">
      <t>センタク</t>
    </rPh>
    <phoneticPr fontId="1"/>
  </si>
  <si>
    <t>1. CCS付火力の分離回収費用及び輸送・貯留費用の算定式をもとに、可変費の補正に係る情報を入力してください。</t>
    <rPh sb="6" eb="7">
      <t>ツキ</t>
    </rPh>
    <rPh sb="7" eb="9">
      <t>カリョク</t>
    </rPh>
    <rPh sb="10" eb="12">
      <t>ブンリ</t>
    </rPh>
    <rPh sb="12" eb="14">
      <t>カイシュウ</t>
    </rPh>
    <rPh sb="14" eb="16">
      <t>ヒヨウ</t>
    </rPh>
    <rPh sb="16" eb="17">
      <t>オヨ</t>
    </rPh>
    <rPh sb="18" eb="20">
      <t>ユソウ</t>
    </rPh>
    <rPh sb="21" eb="23">
      <t>チョリュウ</t>
    </rPh>
    <rPh sb="23" eb="25">
      <t>ヒヨウ</t>
    </rPh>
    <rPh sb="26" eb="28">
      <t>サンテイ</t>
    </rPh>
    <rPh sb="28" eb="29">
      <t>シキ</t>
    </rPh>
    <rPh sb="34" eb="36">
      <t>カヘン</t>
    </rPh>
    <rPh sb="36" eb="37">
      <t>ヒ</t>
    </rPh>
    <rPh sb="38" eb="40">
      <t>ホセイ</t>
    </rPh>
    <rPh sb="41" eb="42">
      <t>カカ</t>
    </rPh>
    <rPh sb="43" eb="45">
      <t>ジョウホウ</t>
    </rPh>
    <rPh sb="46" eb="48">
      <t>ニュウリョク</t>
    </rPh>
    <phoneticPr fontId="1"/>
  </si>
  <si>
    <t>LNG、石炭または石油を選択してください</t>
    <phoneticPr fontId="1"/>
  </si>
  <si>
    <t>国内貯留/海外貯留を選択してください</t>
    <rPh sb="0" eb="4">
      <t>コクナイチョリュウ</t>
    </rPh>
    <rPh sb="5" eb="9">
      <t>カイガイチョリュウ</t>
    </rPh>
    <rPh sb="10" eb="12">
      <t>センタク</t>
    </rPh>
    <phoneticPr fontId="1"/>
  </si>
  <si>
    <t>海外貯留を選択した場合のみ選択してください</t>
    <rPh sb="0" eb="4">
      <t>カイガイチョリュウ</t>
    </rPh>
    <rPh sb="5" eb="7">
      <t>センタク</t>
    </rPh>
    <rPh sb="9" eb="11">
      <t>バアイ</t>
    </rPh>
    <rPh sb="13" eb="15">
      <t>センタク</t>
    </rPh>
    <phoneticPr fontId="1"/>
  </si>
  <si>
    <t>情報取得先　※1</t>
    <rPh sb="0" eb="5">
      <t>ジョウホウシュトクサキ</t>
    </rPh>
    <phoneticPr fontId="1"/>
  </si>
  <si>
    <t>財務省貿易統計HPより取得</t>
    <rPh sb="0" eb="3">
      <t>ザイムショウ</t>
    </rPh>
    <rPh sb="3" eb="7">
      <t>ボウエキトウケイ</t>
    </rPh>
    <rPh sb="11" eb="13">
      <t>シュトク</t>
    </rPh>
    <phoneticPr fontId="1"/>
  </si>
  <si>
    <t>日本銀行時系列統計データ検索サイトより取得</t>
    <rPh sb="0" eb="2">
      <t>ニホン</t>
    </rPh>
    <rPh sb="2" eb="4">
      <t>ギンコウ</t>
    </rPh>
    <rPh sb="4" eb="7">
      <t>ジケイレツ</t>
    </rPh>
    <rPh sb="7" eb="9">
      <t>トウケイ</t>
    </rPh>
    <rPh sb="12" eb="14">
      <t>ケンサク</t>
    </rPh>
    <rPh sb="19" eb="21">
      <t>シュトク</t>
    </rPh>
    <phoneticPr fontId="1"/>
  </si>
  <si>
    <t>JEPX HPより取得</t>
    <rPh sb="9" eb="11">
      <t>シュトク</t>
    </rPh>
    <phoneticPr fontId="1"/>
  </si>
  <si>
    <t>米国労働省労働統計局HPより取得</t>
    <rPh sb="0" eb="2">
      <t>ベイコク</t>
    </rPh>
    <rPh sb="14" eb="16">
      <t>シュトク</t>
    </rPh>
    <phoneticPr fontId="1"/>
  </si>
  <si>
    <t>INTERNATIONAL MONETARY FUND HPより取得</t>
    <rPh sb="32" eb="34">
      <t>シュトク</t>
    </rPh>
    <phoneticPr fontId="1"/>
  </si>
  <si>
    <t>国内スポット市場価格（システムプライス）</t>
    <rPh sb="0" eb="2">
      <t>コクナイ</t>
    </rPh>
    <rPh sb="6" eb="10">
      <t>シジョウカカク</t>
    </rPh>
    <phoneticPr fontId="1"/>
  </si>
  <si>
    <t>輸送・貯留費用（OPEXのうち燃料費に限る）</t>
    <rPh sb="0" eb="2">
      <t>ユソウ</t>
    </rPh>
    <rPh sb="3" eb="5">
      <t>チョリュウ</t>
    </rPh>
    <rPh sb="5" eb="7">
      <t>ヒヨウ</t>
    </rPh>
    <rPh sb="15" eb="18">
      <t>ネンリョウヒ</t>
    </rPh>
    <rPh sb="19" eb="20">
      <t>カギ</t>
    </rPh>
    <phoneticPr fontId="1"/>
  </si>
  <si>
    <t>輸送・貯留費用（OPEXのうち電気代に限る）</t>
    <rPh sb="0" eb="2">
      <t>ユソウ</t>
    </rPh>
    <rPh sb="3" eb="5">
      <t>チョリュウ</t>
    </rPh>
    <rPh sb="5" eb="7">
      <t>ヒヨウ</t>
    </rPh>
    <rPh sb="15" eb="18">
      <t>デンキダイ</t>
    </rPh>
    <rPh sb="19" eb="20">
      <t>カギ</t>
    </rPh>
    <phoneticPr fontId="1"/>
  </si>
  <si>
    <t>輸送・貯留費用（CAPEXに限る）</t>
    <rPh sb="0" eb="2">
      <t>ユソウ</t>
    </rPh>
    <rPh sb="3" eb="5">
      <t>チョリュウ</t>
    </rPh>
    <rPh sb="5" eb="7">
      <t>ヒヨウ</t>
    </rPh>
    <rPh sb="14" eb="15">
      <t>カギ</t>
    </rPh>
    <phoneticPr fontId="1"/>
  </si>
  <si>
    <t>分離回収費用（その他費用）と輸送・貯留費用（OPEXのうち燃料費・電気代を除いた費用に限る）の合計</t>
    <rPh sb="0" eb="6">
      <t>ブンリカイシュウヒヨウ</t>
    </rPh>
    <rPh sb="9" eb="12">
      <t>タヒヨウ</t>
    </rPh>
    <rPh sb="14" eb="16">
      <t>ユソウ</t>
    </rPh>
    <rPh sb="17" eb="21">
      <t>チョリュウヒヨウ</t>
    </rPh>
    <rPh sb="29" eb="32">
      <t>ネンリョウヒ</t>
    </rPh>
    <rPh sb="33" eb="36">
      <t>デンキダイ</t>
    </rPh>
    <rPh sb="37" eb="38">
      <t>ノゾ</t>
    </rPh>
    <rPh sb="40" eb="42">
      <t>ヒヨウ</t>
    </rPh>
    <rPh sb="43" eb="44">
      <t>カギ</t>
    </rPh>
    <rPh sb="47" eb="49">
      <t>ゴウケイ</t>
    </rPh>
    <phoneticPr fontId="1"/>
  </si>
  <si>
    <t>石炭・LNG・石油の貿易統計価格</t>
    <rPh sb="0" eb="2">
      <t>セキタン</t>
    </rPh>
    <rPh sb="7" eb="9">
      <t>セキユ</t>
    </rPh>
    <rPh sb="10" eb="12">
      <t>ボウエキ</t>
    </rPh>
    <rPh sb="12" eb="14">
      <t>トウケイ</t>
    </rPh>
    <rPh sb="14" eb="16">
      <t>カカク</t>
    </rPh>
    <phoneticPr fontId="1"/>
  </si>
  <si>
    <r>
      <t>国内企業物価指数</t>
    </r>
    <r>
      <rPr>
        <vertAlign val="superscript"/>
        <sz val="11"/>
        <rFont val="Meiryo UI"/>
        <family val="3"/>
        <charset val="128"/>
      </rPr>
      <t>※2</t>
    </r>
    <rPh sb="0" eb="2">
      <t>コクナイ</t>
    </rPh>
    <rPh sb="2" eb="8">
      <t>キギョウブッカシスウ</t>
    </rPh>
    <phoneticPr fontId="1"/>
  </si>
  <si>
    <t>米ドル為替レート</t>
    <rPh sb="0" eb="1">
      <t>ベイ</t>
    </rPh>
    <rPh sb="3" eb="5">
      <t>カワセ</t>
    </rPh>
    <phoneticPr fontId="1"/>
  </si>
  <si>
    <t>輸送費用（CAPEXに限る）</t>
    <rPh sb="0" eb="2">
      <t>ユソウ</t>
    </rPh>
    <rPh sb="2" eb="4">
      <t>ヒヨウ</t>
    </rPh>
    <rPh sb="11" eb="12">
      <t>カギ</t>
    </rPh>
    <phoneticPr fontId="1"/>
  </si>
  <si>
    <t>輸送費用（OPEXのうち燃料費・電気代を除いた費用に限る）</t>
    <rPh sb="0" eb="2">
      <t>ユソウ</t>
    </rPh>
    <rPh sb="2" eb="4">
      <t>ヒヨウ</t>
    </rPh>
    <rPh sb="12" eb="15">
      <t>ネンリョウヒ</t>
    </rPh>
    <rPh sb="16" eb="19">
      <t>デンキダイ</t>
    </rPh>
    <rPh sb="20" eb="21">
      <t>ノゾ</t>
    </rPh>
    <rPh sb="23" eb="25">
      <t>ヒヨウ</t>
    </rPh>
    <rPh sb="26" eb="27">
      <t>カギ</t>
    </rPh>
    <phoneticPr fontId="1"/>
  </si>
  <si>
    <t>貯留費用（CAPEXに限る）</t>
    <rPh sb="0" eb="2">
      <t>チョリュウ</t>
    </rPh>
    <rPh sb="2" eb="4">
      <t>ヒヨウ</t>
    </rPh>
    <rPh sb="11" eb="12">
      <t>カギ</t>
    </rPh>
    <phoneticPr fontId="1"/>
  </si>
  <si>
    <t>貯留費用（OPEXのうち燃料費・電気代を除いた費用に限る）</t>
    <rPh sb="0" eb="2">
      <t>チョリュウ</t>
    </rPh>
    <rPh sb="2" eb="4">
      <t>ヒヨウ</t>
    </rPh>
    <phoneticPr fontId="1"/>
  </si>
  <si>
    <t>輸送・貯留費用（OPEXのうち燃料費に限る）</t>
    <rPh sb="0" eb="2">
      <t>ユソウ</t>
    </rPh>
    <rPh sb="3" eb="5">
      <t>チョリュウ</t>
    </rPh>
    <rPh sb="5" eb="7">
      <t>ヒヨウ</t>
    </rPh>
    <rPh sb="15" eb="18">
      <t>ネンリョウヒ</t>
    </rPh>
    <phoneticPr fontId="1"/>
  </si>
  <si>
    <t>輸送・貯留費用（OPEXのうち電気代に限る）</t>
    <rPh sb="0" eb="2">
      <t>ユソウ</t>
    </rPh>
    <rPh sb="3" eb="5">
      <t>チョリュウ</t>
    </rPh>
    <rPh sb="5" eb="7">
      <t>ヒヨウ</t>
    </rPh>
    <rPh sb="15" eb="18">
      <t>デンキダイ</t>
    </rPh>
    <phoneticPr fontId="1"/>
  </si>
  <si>
    <t>LNG・石炭・石油の貿易統計価格</t>
    <rPh sb="4" eb="6">
      <t>セキタン</t>
    </rPh>
    <rPh sb="7" eb="9">
      <t>セキユ</t>
    </rPh>
    <rPh sb="10" eb="12">
      <t>ボウエキ</t>
    </rPh>
    <rPh sb="12" eb="14">
      <t>トウケイ</t>
    </rPh>
    <rPh sb="14" eb="16">
      <t>カカク</t>
    </rPh>
    <phoneticPr fontId="1"/>
  </si>
  <si>
    <r>
      <t>CO</t>
    </r>
    <r>
      <rPr>
        <vertAlign val="subscript"/>
        <sz val="9"/>
        <rFont val="Meiryo UI"/>
        <family val="3"/>
        <charset val="128"/>
      </rPr>
      <t>2</t>
    </r>
    <r>
      <rPr>
        <sz val="11"/>
        <rFont val="Meiryo UI"/>
        <family val="3"/>
        <charset val="128"/>
      </rPr>
      <t>分離回収に要する燃料費
と（外部調達する場合の）蒸気代の合計
×LNG・石炭・石油貿易統計価格の変化率
＋
（外部からCO</t>
    </r>
    <r>
      <rPr>
        <vertAlign val="subscript"/>
        <sz val="9"/>
        <rFont val="Meiryo UI"/>
        <family val="3"/>
        <charset val="128"/>
      </rPr>
      <t>2</t>
    </r>
    <r>
      <rPr>
        <sz val="11"/>
        <rFont val="Meiryo UI"/>
        <family val="3"/>
        <charset val="128"/>
      </rPr>
      <t>分離回収のための電気を調達する場合の）CO</t>
    </r>
    <r>
      <rPr>
        <sz val="9"/>
        <rFont val="Meiryo UI"/>
        <family val="3"/>
        <charset val="128"/>
      </rPr>
      <t>2</t>
    </r>
    <r>
      <rPr>
        <sz val="11"/>
        <rFont val="Meiryo UI"/>
        <family val="3"/>
        <charset val="128"/>
      </rPr>
      <t>分離回収に要する電気代
×国内スポット市場価格（システムプライス）の変化率</t>
    </r>
    <rPh sb="31" eb="33">
      <t>ゴウケイ</t>
    </rPh>
    <rPh sb="39" eb="41">
      <t>セキタン</t>
    </rPh>
    <rPh sb="42" eb="44">
      <t>セキユ</t>
    </rPh>
    <phoneticPr fontId="1"/>
  </si>
  <si>
    <r>
      <t>輸送費用（CAPEXに限る）
×（供給力提供開始年度前年の米国生産者物価指数 / 応札年度前年の米国生産者物価指数）</t>
    </r>
    <r>
      <rPr>
        <vertAlign val="superscript"/>
        <sz val="11"/>
        <rFont val="Meiryo UI"/>
        <family val="3"/>
        <charset val="128"/>
      </rPr>
      <t xml:space="preserve">※1
</t>
    </r>
    <r>
      <rPr>
        <sz val="11"/>
        <rFont val="Meiryo UI"/>
        <family val="3"/>
        <charset val="128"/>
      </rPr>
      <t>× 米ドル為替レート変化率</t>
    </r>
    <r>
      <rPr>
        <vertAlign val="superscript"/>
        <sz val="11"/>
        <rFont val="Meiryo UI"/>
        <family val="3"/>
        <charset val="128"/>
      </rPr>
      <t>※1</t>
    </r>
    <r>
      <rPr>
        <sz val="11"/>
        <rFont val="Meiryo UI"/>
        <family val="3"/>
        <charset val="128"/>
      </rPr>
      <t xml:space="preserve">
＋
輸送費用（OPEXのうち燃料費・電気代を除いた費用に限る）
× 米国生産者物価指数の変化率</t>
    </r>
    <r>
      <rPr>
        <vertAlign val="superscript"/>
        <sz val="11"/>
        <rFont val="Meiryo UI"/>
        <family val="3"/>
        <charset val="128"/>
      </rPr>
      <t xml:space="preserve">※1 </t>
    </r>
    <r>
      <rPr>
        <sz val="11"/>
        <rFont val="Meiryo UI"/>
        <family val="3"/>
        <charset val="128"/>
      </rPr>
      <t>× 米ドル為替レート変化率</t>
    </r>
    <r>
      <rPr>
        <vertAlign val="superscript"/>
        <sz val="11"/>
        <rFont val="Meiryo UI"/>
        <family val="3"/>
        <charset val="128"/>
      </rPr>
      <t>※1</t>
    </r>
    <r>
      <rPr>
        <sz val="11"/>
        <rFont val="Meiryo UI"/>
        <family val="3"/>
        <charset val="128"/>
      </rPr>
      <t xml:space="preserve">
＋
貯留費用（CAPEXに限る）
×（供給力提供開始年度前年の貯留対象国の企業物価指数
/ 応札年度前年の貯留対象国の企業物価指数）</t>
    </r>
    <r>
      <rPr>
        <vertAlign val="superscript"/>
        <sz val="11"/>
        <rFont val="Meiryo UI"/>
        <family val="3"/>
        <charset val="128"/>
      </rPr>
      <t>※1</t>
    </r>
    <r>
      <rPr>
        <sz val="11"/>
        <rFont val="Meiryo UI"/>
        <family val="3"/>
        <charset val="128"/>
      </rPr>
      <t>× 米ドル為替レート変化率</t>
    </r>
    <r>
      <rPr>
        <vertAlign val="superscript"/>
        <sz val="11"/>
        <rFont val="Meiryo UI"/>
        <family val="3"/>
        <charset val="128"/>
      </rPr>
      <t>※1</t>
    </r>
    <r>
      <rPr>
        <sz val="11"/>
        <rFont val="Meiryo UI"/>
        <family val="3"/>
        <charset val="128"/>
      </rPr>
      <t xml:space="preserve">
＋
貯留費用（OPEXのうち燃料費・電気代を除いた費用に限る）
× 貯留対象国の企業物価指数の変化率</t>
    </r>
    <r>
      <rPr>
        <vertAlign val="superscript"/>
        <sz val="11"/>
        <rFont val="Meiryo UI"/>
        <family val="3"/>
        <charset val="128"/>
      </rPr>
      <t>※1</t>
    </r>
    <r>
      <rPr>
        <sz val="11"/>
        <rFont val="Meiryo UI"/>
        <family val="3"/>
        <charset val="128"/>
      </rPr>
      <t xml:space="preserve"> × 米ドル為替レートの変化率</t>
    </r>
    <r>
      <rPr>
        <vertAlign val="superscript"/>
        <sz val="11"/>
        <rFont val="Meiryo UI"/>
        <family val="3"/>
        <charset val="128"/>
      </rPr>
      <t xml:space="preserve">※1
</t>
    </r>
    <r>
      <rPr>
        <sz val="11"/>
        <rFont val="Meiryo UI"/>
        <family val="3"/>
        <charset val="128"/>
      </rPr>
      <t>＋
輸送・貯留費用（OPEXのうち燃料費に限る）×  LNG・石炭・石油貿易統計価格の変化率
＋
輸送・貯留費用（OPEXのうち電気代に限る）×  米ドル為替レートの変化率</t>
    </r>
    <r>
      <rPr>
        <vertAlign val="superscript"/>
        <sz val="11"/>
        <rFont val="Meiryo UI"/>
        <family val="3"/>
        <charset val="128"/>
      </rPr>
      <t>※1</t>
    </r>
    <rPh sb="11" eb="12">
      <t>カギ</t>
    </rPh>
    <rPh sb="41" eb="43">
      <t>オウサツ</t>
    </rPh>
    <rPh sb="63" eb="64">
      <t>ベイ</t>
    </rPh>
    <rPh sb="66" eb="68">
      <t>カワセ</t>
    </rPh>
    <rPh sb="71" eb="74">
      <t>ヘンカリツ</t>
    </rPh>
    <rPh sb="91" eb="94">
      <t>ネンリョウヒ</t>
    </rPh>
    <rPh sb="95" eb="98">
      <t>デンキダイ</t>
    </rPh>
    <rPh sb="99" eb="100">
      <t>ノゾ</t>
    </rPh>
    <rPh sb="102" eb="104">
      <t>ヒヨウ</t>
    </rPh>
    <rPh sb="105" eb="106">
      <t>カギ</t>
    </rPh>
    <rPh sb="156" eb="157">
      <t>カギ</t>
    </rPh>
    <rPh sb="190" eb="192">
      <t>オウサツ</t>
    </rPh>
    <rPh sb="242" eb="245">
      <t>ネンリョウヒ</t>
    </rPh>
    <rPh sb="246" eb="249">
      <t>デンキダイ</t>
    </rPh>
    <rPh sb="250" eb="251">
      <t>ノゾ</t>
    </rPh>
    <rPh sb="253" eb="255">
      <t>ヒヨウ</t>
    </rPh>
    <rPh sb="256" eb="257">
      <t>カギ</t>
    </rPh>
    <rPh sb="300" eb="302">
      <t>ユソウ</t>
    </rPh>
    <rPh sb="303" eb="307">
      <t>チョリュウヒヨウ</t>
    </rPh>
    <rPh sb="315" eb="318">
      <t>ネンリョウヒ</t>
    </rPh>
    <rPh sb="319" eb="320">
      <t>カギ</t>
    </rPh>
    <rPh sb="362" eb="365">
      <t>デンキダイ</t>
    </rPh>
    <rPh sb="372" eb="373">
      <t>ベイ</t>
    </rPh>
    <rPh sb="375" eb="377">
      <t>カワセ</t>
    </rPh>
    <rPh sb="381" eb="383">
      <t>ヘンカ</t>
    </rPh>
    <rPh sb="383" eb="384">
      <t>リツ</t>
    </rPh>
    <phoneticPr fontId="1"/>
  </si>
  <si>
    <r>
      <t>輸送・貯留費用（CAPEXに限る）
×（供給力提供開始年度前年の国内企業物価指数 / 応札年度前年の国内企業物価指数）</t>
    </r>
    <r>
      <rPr>
        <vertAlign val="superscript"/>
        <sz val="11"/>
        <rFont val="Meiryo UI"/>
        <family val="3"/>
        <charset val="128"/>
      </rPr>
      <t>※1</t>
    </r>
    <r>
      <rPr>
        <sz val="11"/>
        <rFont val="Meiryo UI"/>
        <family val="3"/>
        <charset val="128"/>
      </rPr>
      <t xml:space="preserve">
＋
輸送・貯留費用（OPEXのうち燃料費に限る）× LNG・石炭・石油貿易統計価格の変化率
＋
輸送・貯留費用（OPEXのうち電気代に限る）× 国内スポット市場価格（システムプライス）の変化率
＋
分離回収費用（その他費用）と輸送・貯留費用（OPEXのうち燃料費・電気代を除いた費用に限る）の合計　× 国内企業物価指数の変化率</t>
    </r>
    <r>
      <rPr>
        <vertAlign val="superscript"/>
        <sz val="11"/>
        <rFont val="Meiryo UI"/>
        <family val="3"/>
        <charset val="128"/>
      </rPr>
      <t>※1</t>
    </r>
    <rPh sb="43" eb="45">
      <t>オウサツ</t>
    </rPh>
    <rPh sb="95" eb="97">
      <t>セキユ</t>
    </rPh>
    <phoneticPr fontId="1"/>
  </si>
  <si>
    <t>情報取得先　※1※2</t>
    <rPh sb="0" eb="5">
      <t>ジョウホウシュトクサキ</t>
    </rPh>
    <phoneticPr fontId="1"/>
  </si>
  <si>
    <t>INTERNATIONAL MONETARY FUND 及び 政府統計局 HPより取得</t>
    <rPh sb="28" eb="29">
      <t>オヨ</t>
    </rPh>
    <rPh sb="31" eb="33">
      <t>セイフ</t>
    </rPh>
    <rPh sb="33" eb="36">
      <t>トウケイキョク</t>
    </rPh>
    <rPh sb="41" eb="43">
      <t>シュトク</t>
    </rPh>
    <phoneticPr fontId="1"/>
  </si>
  <si>
    <t>CCS付火力について、可変費の補正要否「要」かつ海外貯留を選択し、輸送費用（OPEXのうち燃料費・電気代を除いた費用に限る。）について米国の生産者物価指数及び</t>
    <rPh sb="3" eb="4">
      <t>ツキ</t>
    </rPh>
    <rPh sb="4" eb="6">
      <t>カリョク</t>
    </rPh>
    <rPh sb="11" eb="13">
      <t>カヘン</t>
    </rPh>
    <rPh sb="13" eb="14">
      <t>ヒ</t>
    </rPh>
    <rPh sb="15" eb="17">
      <t>ホセイ</t>
    </rPh>
    <rPh sb="17" eb="19">
      <t>ヨウヒ</t>
    </rPh>
    <rPh sb="20" eb="21">
      <t>ヨウ</t>
    </rPh>
    <rPh sb="24" eb="26">
      <t>カイガイ</t>
    </rPh>
    <rPh sb="26" eb="28">
      <t>チョリュウ</t>
    </rPh>
    <rPh sb="29" eb="31">
      <t>センタク</t>
    </rPh>
    <phoneticPr fontId="1"/>
  </si>
  <si>
    <t>貯留費用（OPEXのうち燃料費・電気代を除いた費用に限る。）について貯留対象国の企業物価指数の両方又は片方による補正要否「要」を選択した場合のみ以下を入力してください。</t>
    <rPh sb="34" eb="36">
      <t>センタク</t>
    </rPh>
    <rPh sb="38" eb="40">
      <t>バアイ</t>
    </rPh>
    <rPh sb="40" eb="42">
      <t>ニュウリョク</t>
    </rPh>
    <rPh sb="58" eb="60">
      <t>ヨウヒ</t>
    </rPh>
    <rPh sb="72" eb="74">
      <t>イカ</t>
    </rPh>
    <phoneticPr fontId="1"/>
  </si>
  <si>
    <t>契約単価の補正方法_可変費の補正シートで
選択した貯留対象国を参照しています
※赤セル表示となった場合は、貯留対象国に対する補正後の応札価格の算出に必要な諸元が不足しているため本機関まで連絡してください</t>
    <rPh sb="0" eb="2">
      <t>ケイヤク</t>
    </rPh>
    <rPh sb="2" eb="4">
      <t>タンカ</t>
    </rPh>
    <rPh sb="5" eb="7">
      <t>ホセイ</t>
    </rPh>
    <rPh sb="7" eb="9">
      <t>ホウホウ</t>
    </rPh>
    <rPh sb="10" eb="12">
      <t>カヘン</t>
    </rPh>
    <rPh sb="12" eb="13">
      <t>ヒ</t>
    </rPh>
    <rPh sb="14" eb="16">
      <t>ホセイ</t>
    </rPh>
    <rPh sb="21" eb="23">
      <t>センタク</t>
    </rPh>
    <rPh sb="25" eb="27">
      <t>チョリュウ</t>
    </rPh>
    <rPh sb="27" eb="29">
      <t>タイショウ</t>
    </rPh>
    <rPh sb="29" eb="30">
      <t>コク</t>
    </rPh>
    <rPh sb="31" eb="33">
      <t>サンショウ</t>
    </rPh>
    <rPh sb="53" eb="57">
      <t>チョリュウタイショウ</t>
    </rPh>
    <rPh sb="88" eb="89">
      <t>ホン</t>
    </rPh>
    <phoneticPr fontId="1"/>
  </si>
  <si>
    <t>応札情報をもとに入力してください
※入力内容に誤りがあると、補正後の応札価格を適切に算定できず、応札が認められない場合があります。応札フォーマットと整合するように十分確認し、正確に入力してください
※制度適用期間は、期待容量等算定諸元一覧及び応札フォーマットと整合する形で、20以上40以下の整数を記載してください。</t>
    <phoneticPr fontId="1"/>
  </si>
  <si>
    <t>■（参考）補正後の応札価格における可変費の補正式</t>
    <rPh sb="2" eb="4">
      <t>サンコウ</t>
    </rPh>
    <rPh sb="5" eb="7">
      <t>ホセイ</t>
    </rPh>
    <rPh sb="7" eb="8">
      <t>ゴ</t>
    </rPh>
    <rPh sb="9" eb="11">
      <t>オウサツ</t>
    </rPh>
    <rPh sb="11" eb="13">
      <t>カカク</t>
    </rPh>
    <rPh sb="17" eb="19">
      <t>カヘン</t>
    </rPh>
    <rPh sb="19" eb="20">
      <t>ヒ</t>
    </rPh>
    <rPh sb="21" eb="23">
      <t>ホセイ</t>
    </rPh>
    <rPh sb="23" eb="24">
      <t>シキ</t>
    </rPh>
    <phoneticPr fontId="1"/>
  </si>
  <si>
    <r>
      <t>分離回収費用（合計）
＋ 輸送費用（OPEXのうち燃料費・電気代を除いた費用に限る） × {(1＋x)＋(1＋x)</t>
    </r>
    <r>
      <rPr>
        <vertAlign val="superscript"/>
        <sz val="11"/>
        <rFont val="Meiryo UI"/>
        <family val="3"/>
        <charset val="128"/>
      </rPr>
      <t>2</t>
    </r>
    <r>
      <rPr>
        <sz val="11"/>
        <rFont val="Meiryo UI"/>
        <family val="3"/>
        <charset val="128"/>
      </rPr>
      <t>＋…＋(1＋x)</t>
    </r>
    <r>
      <rPr>
        <vertAlign val="superscript"/>
        <sz val="11"/>
        <rFont val="Meiryo UI"/>
        <family val="3"/>
        <charset val="128"/>
      </rPr>
      <t>s</t>
    </r>
    <r>
      <rPr>
        <sz val="11"/>
        <rFont val="Meiryo UI"/>
        <family val="3"/>
        <charset val="128"/>
      </rPr>
      <t>}/s 
＋ 輸送費用（CAPEXに限る）
＋ 貯留費用（OPEXのうち燃料費・電気代を除いた費用に限る） × {(1＋y)＋(1＋y)</t>
    </r>
    <r>
      <rPr>
        <vertAlign val="superscript"/>
        <sz val="11"/>
        <rFont val="Meiryo UI"/>
        <family val="3"/>
        <charset val="128"/>
      </rPr>
      <t>2</t>
    </r>
    <r>
      <rPr>
        <sz val="11"/>
        <rFont val="Meiryo UI"/>
        <family val="3"/>
        <charset val="128"/>
      </rPr>
      <t>＋…＋(1＋y)</t>
    </r>
    <r>
      <rPr>
        <vertAlign val="superscript"/>
        <sz val="11"/>
        <rFont val="Meiryo UI"/>
        <family val="3"/>
        <charset val="128"/>
      </rPr>
      <t>s</t>
    </r>
    <r>
      <rPr>
        <sz val="11"/>
        <rFont val="Meiryo UI"/>
        <family val="3"/>
        <charset val="128"/>
      </rPr>
      <t>}/s 
＋ 貯留費用（CAPEXに限る）
＋ 輸送・貯留費用（OPEXのうち燃料費・電気代に限る）</t>
    </r>
    <rPh sb="25" eb="28">
      <t>ネンリョウヒ</t>
    </rPh>
    <rPh sb="29" eb="32">
      <t>デンキダイ</t>
    </rPh>
    <rPh sb="33" eb="34">
      <t>ノゾ</t>
    </rPh>
    <rPh sb="36" eb="38">
      <t>ヒヨウ</t>
    </rPh>
    <rPh sb="39" eb="40">
      <t>カギ</t>
    </rPh>
    <rPh sb="85" eb="86">
      <t>カギ</t>
    </rPh>
    <rPh sb="103" eb="106">
      <t>ネンリョウヒ</t>
    </rPh>
    <rPh sb="107" eb="110">
      <t>デンキダイ</t>
    </rPh>
    <rPh sb="111" eb="112">
      <t>ノゾ</t>
    </rPh>
    <rPh sb="114" eb="116">
      <t>ヒヨウ</t>
    </rPh>
    <rPh sb="117" eb="118">
      <t>カギ</t>
    </rPh>
    <rPh sb="163" eb="164">
      <t>カギ</t>
    </rPh>
    <phoneticPr fontId="1"/>
  </si>
  <si>
    <t xml:space="preserve">     ※ 輸送費用（OPEXのうち燃料費・電気代を除いた費用に限る）について、米国の生産者物価指数による補正を選択していない場合は0とします。</t>
    <phoneticPr fontId="1"/>
  </si>
  <si>
    <t xml:space="preserve">     ※ 貯留費用（OPEXのうち燃料費・電気代を除いた費用に限る）について、貯留対象国の企業物価指数による補正を選択していない場合は0とします。</t>
    <phoneticPr fontId="1"/>
  </si>
  <si>
    <t>日本の生産者物価指数の上昇率の過去10年平均</t>
    <rPh sb="0" eb="2">
      <t>ニホン</t>
    </rPh>
    <rPh sb="3" eb="6">
      <t>セイサンシャ</t>
    </rPh>
    <rPh sb="6" eb="8">
      <t>ブッカ</t>
    </rPh>
    <rPh sb="8" eb="10">
      <t>シスウ</t>
    </rPh>
    <rPh sb="11" eb="13">
      <t>ジョウショウ</t>
    </rPh>
    <rPh sb="13" eb="14">
      <t>リツ</t>
    </rPh>
    <rPh sb="15" eb="17">
      <t>カコ</t>
    </rPh>
    <rPh sb="19" eb="20">
      <t>ネン</t>
    </rPh>
    <rPh sb="20" eb="22">
      <t>ヘイキン</t>
    </rPh>
    <phoneticPr fontId="1"/>
  </si>
  <si>
    <t>日本の企業物価指数の上昇率の過去10年平均</t>
    <rPh sb="0" eb="2">
      <t>ニホン</t>
    </rPh>
    <rPh sb="3" eb="5">
      <t>キギョウ</t>
    </rPh>
    <rPh sb="5" eb="7">
      <t>ブッカ</t>
    </rPh>
    <rPh sb="7" eb="9">
      <t>シスウ</t>
    </rPh>
    <rPh sb="10" eb="12">
      <t>ジョウショウ</t>
    </rPh>
    <rPh sb="12" eb="13">
      <t>リツ</t>
    </rPh>
    <phoneticPr fontId="1"/>
  </si>
  <si>
    <t>補正後の応札価格における可変費の補正式や価格情報を参考に、補正後の応札価格の算定に係る情報を入力してください。</t>
    <rPh sb="0" eb="2">
      <t>ホセイ</t>
    </rPh>
    <rPh sb="2" eb="3">
      <t>ゴ</t>
    </rPh>
    <rPh sb="4" eb="6">
      <t>オウサツ</t>
    </rPh>
    <rPh sb="6" eb="8">
      <t>カカク</t>
    </rPh>
    <rPh sb="12" eb="14">
      <t>カヘン</t>
    </rPh>
    <rPh sb="14" eb="15">
      <t>ヒ</t>
    </rPh>
    <rPh sb="16" eb="18">
      <t>ホセイ</t>
    </rPh>
    <rPh sb="18" eb="19">
      <t>シキ</t>
    </rPh>
    <rPh sb="20" eb="24">
      <t>カカクジョウホウ</t>
    </rPh>
    <rPh sb="24" eb="25">
      <t>サンシキ</t>
    </rPh>
    <rPh sb="25" eb="27">
      <t>サンコウ</t>
    </rPh>
    <rPh sb="29" eb="32">
      <t>ホセイゴ</t>
    </rPh>
    <rPh sb="33" eb="35">
      <t>オウサツ</t>
    </rPh>
    <rPh sb="35" eb="37">
      <t>カカク</t>
    </rPh>
    <rPh sb="38" eb="40">
      <t>サンテイ</t>
    </rPh>
    <rPh sb="41" eb="42">
      <t>カカ</t>
    </rPh>
    <rPh sb="43" eb="45">
      <t>ジョウホウ</t>
    </rPh>
    <rPh sb="46" eb="48">
      <t>ニュウリョク</t>
    </rPh>
    <phoneticPr fontId="1"/>
  </si>
  <si>
    <t>⑬ 資本費 [円/kW/年]</t>
    <phoneticPr fontId="1"/>
  </si>
  <si>
    <t>⑭ 運転維持費 [円/kW/年]</t>
    <phoneticPr fontId="1"/>
  </si>
  <si>
    <t>⑮ 資本コスト [円/kW/年]</t>
    <phoneticPr fontId="1"/>
  </si>
  <si>
    <t>⑯ 補正後の可変費 [円/kW/年]</t>
    <rPh sb="6" eb="8">
      <t>カヘン</t>
    </rPh>
    <rPh sb="8" eb="9">
      <t>ヒ</t>
    </rPh>
    <phoneticPr fontId="1"/>
  </si>
  <si>
    <t>⑰ 補正後の応札価格 [円/kW/年]</t>
    <phoneticPr fontId="1"/>
  </si>
  <si>
    <t>⑫ 制度適用期間の年数 [年]</t>
    <rPh sb="2" eb="8">
      <t>セイドテキヨウキカン</t>
    </rPh>
    <rPh sb="9" eb="11">
      <t>ネンスウ</t>
    </rPh>
    <rPh sb="13" eb="14">
      <t>トシ</t>
    </rPh>
    <phoneticPr fontId="1"/>
  </si>
  <si>
    <t>⑦ 輸送費用（OPEXのうち燃料費・電気代を除いた費用に限る。）[円/kW/年]</t>
    <rPh sb="2" eb="6">
      <t>ユソウヒヨウ</t>
    </rPh>
    <rPh sb="14" eb="17">
      <t>ネンリョウヒ</t>
    </rPh>
    <rPh sb="18" eb="21">
      <t>デンキダイ</t>
    </rPh>
    <rPh sb="22" eb="23">
      <t>ノゾ</t>
    </rPh>
    <rPh sb="25" eb="27">
      <t>ヒヨウ</t>
    </rPh>
    <rPh sb="28" eb="29">
      <t>カギ</t>
    </rPh>
    <phoneticPr fontId="1"/>
  </si>
  <si>
    <t>⑧ 輸送費用（CAPEXに限る。）[円/kW/年]</t>
    <rPh sb="2" eb="6">
      <t>ユソウヒヨウ</t>
    </rPh>
    <rPh sb="13" eb="14">
      <t>カギ</t>
    </rPh>
    <phoneticPr fontId="1"/>
  </si>
  <si>
    <t>⑨ 貯留費用（OPEXのうち燃料費・電気代を除いた費用に限る。）[円/kW/年]</t>
    <rPh sb="2" eb="6">
      <t>チョリュウヒヨウ</t>
    </rPh>
    <phoneticPr fontId="1"/>
  </si>
  <si>
    <t>⑩ 貯留費用（CAPEXに限る。）[円/kW/年]</t>
    <rPh sb="2" eb="6">
      <t>チョリュウヒヨウ</t>
    </rPh>
    <rPh sb="13" eb="14">
      <t>カギ</t>
    </rPh>
    <phoneticPr fontId="1"/>
  </si>
  <si>
    <t>IMF+α</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</si>
</sst>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19">
    <font>
      <sz val="11"/>
      <color theme="1"/>
      <name val="游ゴシック"/>
      <family val="2"/>
      <charset val="128"/>
      <scheme val="minor"/>
    </font>
    <font>
      <sz val="6"/>
      <name val="游ゴシック"/>
      <family val="2"/>
      <charset val="128"/>
      <scheme val="minor"/>
    </font>
    <font>
      <sz val="11"/>
      <color theme="1"/>
      <name val="Meiryo UI"/>
      <family val="3"/>
      <charset val="128"/>
    </font>
    <font>
      <b/>
      <sz val="11"/>
      <color theme="1"/>
      <name val="Meiryo UI"/>
      <family val="3"/>
      <charset val="128"/>
    </font>
    <font>
      <sz val="11"/>
      <color theme="1"/>
      <name val="Meiryo UI"/>
      <family val="2"/>
      <charset val="128"/>
    </font>
    <font>
      <sz val="6"/>
      <name val="游ゴシック"/>
      <family val="3"/>
      <charset val="128"/>
      <scheme val="minor"/>
    </font>
    <font>
      <sz val="11"/>
      <color theme="1"/>
      <name val="游ゴシック"/>
      <family val="2"/>
      <scheme val="minor"/>
    </font>
    <font>
      <sz val="6"/>
      <name val="Meiryo UI"/>
      <family val="2"/>
      <charset val="128"/>
    </font>
    <font>
      <sz val="11"/>
      <color rgb="FFFF0000"/>
      <name val="Meiryo UI"/>
      <family val="3"/>
      <charset val="128"/>
    </font>
    <font>
      <sz val="11"/>
      <name val="Meiryo UI"/>
      <family val="3"/>
      <charset val="128"/>
    </font>
    <font>
      <b/>
      <sz val="11"/>
      <name val="Meiryo UI"/>
      <family val="3"/>
      <charset val="128"/>
    </font>
    <font>
      <sz val="11"/>
      <name val="游ゴシック"/>
      <family val="2"/>
      <charset val="128"/>
      <scheme val="minor"/>
    </font>
    <font>
      <sz val="9"/>
      <name val="Meiryo UI"/>
      <family val="3"/>
      <charset val="128"/>
    </font>
    <font>
      <vertAlign val="superscript"/>
      <sz val="11"/>
      <name val="Meiryo UI"/>
      <family val="3"/>
      <charset val="128"/>
    </font>
    <font>
      <vertAlign val="superscript"/>
      <sz val="11"/>
      <color theme="1"/>
      <name val="Meiryo UI"/>
      <family val="3"/>
      <charset val="128"/>
    </font>
    <font>
      <vertAlign val="subscript"/>
      <sz val="9"/>
      <name val="Meiryo UI"/>
      <family val="3"/>
      <charset val="128"/>
    </font>
    <font>
      <vertAlign val="subscript"/>
      <sz val="11"/>
      <color theme="1"/>
      <name val="Meiryo UI"/>
      <family val="3"/>
      <charset val="128"/>
    </font>
    <font>
      <sz val="11"/>
      <color theme="1"/>
      <name val="游ゴシック"/>
      <family val="2"/>
      <charset val="128"/>
      <scheme val="minor"/>
    </font>
    <font>
      <vertAlign val="subscript"/>
      <sz val="11"/>
      <name val="Meiryo UI"/>
      <family val="3"/>
      <charset val="128"/>
    </font>
  </fonts>
  <fills count="10">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s>
  <borders count="2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bottom style="double">
        <color theme="0" tint="-0.249977111117893"/>
      </bottom>
      <diagonal/>
    </border>
    <border>
      <left style="thin">
        <color theme="0" tint="-0.249977111117893"/>
      </left>
      <right/>
      <top/>
      <bottom style="double">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double">
        <color theme="0" tint="-0.249977111117893"/>
      </top>
      <bottom/>
      <diagonal/>
    </border>
    <border>
      <left style="thin">
        <color theme="0" tint="-0.249977111117893"/>
      </left>
      <right/>
      <top style="double">
        <color theme="0" tint="-0.249977111117893"/>
      </top>
      <bottom/>
      <diagonal/>
    </border>
    <border>
      <left/>
      <right style="thin">
        <color theme="0" tint="-0.249977111117893"/>
      </right>
      <top style="double">
        <color theme="0" tint="-0.24997711111789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s>
  <cellStyleXfs count="3">
    <xf numFmtId="0" fontId="0" fillId="0" borderId="0">
      <alignment vertical="center"/>
    </xf>
    <xf numFmtId="0" fontId="4" fillId="0" borderId="0">
      <alignment vertical="center"/>
    </xf>
    <xf numFmtId="0" fontId="6" fillId="0" borderId="0"/>
  </cellStyleXfs>
  <cellXfs count="13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0" xfId="0" applyFont="1" applyAlignment="1">
      <alignment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0" xfId="0" applyFont="1" applyAlignment="1">
      <alignment horizontal="left" vertical="center" wrapText="1"/>
    </xf>
    <xf numFmtId="0" fontId="2" fillId="5" borderId="0" xfId="1" applyFont="1" applyFill="1" applyAlignment="1"/>
    <xf numFmtId="0" fontId="6" fillId="0" borderId="0" xfId="2"/>
    <xf numFmtId="0" fontId="2" fillId="0" borderId="0" xfId="1" applyFont="1" applyAlignment="1"/>
    <xf numFmtId="0" fontId="2" fillId="0" borderId="0" xfId="2" applyFont="1"/>
    <xf numFmtId="0" fontId="2" fillId="0" borderId="9" xfId="0" applyFont="1" applyBorder="1" applyAlignment="1">
      <alignment horizontal="left" vertical="top" wrapText="1"/>
    </xf>
    <xf numFmtId="0" fontId="9" fillId="0" borderId="1" xfId="0" applyFont="1" applyBorder="1" applyAlignment="1">
      <alignment horizontal="righ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9" fillId="0" borderId="9" xfId="0" applyFont="1" applyBorder="1" applyAlignment="1">
      <alignment horizontal="left" vertical="top" wrapText="1"/>
    </xf>
    <xf numFmtId="0" fontId="9" fillId="0" borderId="9" xfId="0" applyFont="1" applyBorder="1" applyAlignment="1">
      <alignment horizontal="left" vertical="top"/>
    </xf>
    <xf numFmtId="0" fontId="9" fillId="0" borderId="2" xfId="0" applyFont="1" applyBorder="1" applyAlignment="1">
      <alignment horizontal="left" vertical="top" wrapText="1"/>
    </xf>
    <xf numFmtId="0" fontId="9" fillId="0" borderId="2" xfId="0" applyFont="1" applyBorder="1" applyAlignment="1">
      <alignment horizontal="left" vertical="top"/>
    </xf>
    <xf numFmtId="0" fontId="10" fillId="0" borderId="0" xfId="0" applyFont="1" applyAlignment="1">
      <alignment horizontal="left" vertical="center"/>
    </xf>
    <xf numFmtId="0" fontId="10" fillId="0" borderId="0" xfId="0" applyFont="1">
      <alignment vertical="center"/>
    </xf>
    <xf numFmtId="0" fontId="9" fillId="0" borderId="0" xfId="0" applyFont="1">
      <alignment vertical="center"/>
    </xf>
    <xf numFmtId="0" fontId="11" fillId="0" borderId="0" xfId="0" applyFont="1">
      <alignment vertical="center"/>
    </xf>
    <xf numFmtId="0" fontId="9" fillId="3" borderId="5"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0" borderId="0" xfId="0" applyFont="1" applyAlignment="1">
      <alignment horizontal="left" vertical="center" wrapText="1"/>
    </xf>
    <xf numFmtId="0" fontId="2" fillId="4"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protection locked="0"/>
    </xf>
    <xf numFmtId="0" fontId="9" fillId="4" borderId="1" xfId="0" applyFont="1" applyFill="1" applyBorder="1" applyAlignment="1" applyProtection="1">
      <alignment horizontal="center" vertical="center"/>
      <protection locked="0"/>
    </xf>
    <xf numFmtId="49" fontId="2" fillId="4" borderId="1" xfId="0" applyNumberFormat="1" applyFont="1" applyFill="1" applyBorder="1" applyAlignment="1" applyProtection="1">
      <alignment horizontal="left" vertical="center" wrapText="1"/>
      <protection locked="0"/>
    </xf>
    <xf numFmtId="0" fontId="9"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0" borderId="0" xfId="0" applyFont="1">
      <alignment vertical="center"/>
    </xf>
    <xf numFmtId="3" fontId="9" fillId="4" borderId="1" xfId="0" applyNumberFormat="1" applyFont="1" applyFill="1" applyBorder="1" applyProtection="1">
      <alignment vertical="center"/>
      <protection locked="0"/>
    </xf>
    <xf numFmtId="0" fontId="9" fillId="0" borderId="0" xfId="0" applyFont="1" applyAlignment="1">
      <alignment vertical="center" wrapText="1"/>
    </xf>
    <xf numFmtId="0" fontId="9" fillId="7" borderId="1" xfId="0" applyFont="1" applyFill="1" applyBorder="1" applyAlignment="1">
      <alignment horizontal="left" vertical="center" wrapText="1"/>
    </xf>
    <xf numFmtId="0" fontId="2" fillId="5" borderId="0" xfId="0" applyFont="1" applyFill="1">
      <alignment vertical="center"/>
    </xf>
    <xf numFmtId="0" fontId="2" fillId="5" borderId="15" xfId="0" applyFont="1" applyFill="1" applyBorder="1">
      <alignment vertical="center"/>
    </xf>
    <xf numFmtId="0" fontId="2" fillId="3" borderId="15" xfId="0" applyFont="1" applyFill="1" applyBorder="1">
      <alignment vertical="center"/>
    </xf>
    <xf numFmtId="0" fontId="2" fillId="0" borderId="15" xfId="0" applyFont="1" applyBorder="1">
      <alignment vertical="center"/>
    </xf>
    <xf numFmtId="0" fontId="2" fillId="3" borderId="16" xfId="0" applyFont="1" applyFill="1" applyBorder="1">
      <alignment vertical="center"/>
    </xf>
    <xf numFmtId="0" fontId="2" fillId="3" borderId="17" xfId="0" applyFont="1" applyFill="1" applyBorder="1">
      <alignment vertical="center"/>
    </xf>
    <xf numFmtId="0" fontId="2" fillId="0" borderId="0" xfId="0" quotePrefix="1" applyFont="1">
      <alignment vertical="center"/>
    </xf>
    <xf numFmtId="3" fontId="2" fillId="0" borderId="15" xfId="0" applyNumberFormat="1" applyFont="1" applyBorder="1">
      <alignment vertical="center"/>
    </xf>
    <xf numFmtId="0" fontId="9" fillId="7" borderId="1" xfId="0" applyFont="1" applyFill="1" applyBorder="1" applyAlignment="1">
      <alignment vertical="center" wrapText="1"/>
    </xf>
    <xf numFmtId="0" fontId="9" fillId="7" borderId="1" xfId="0" applyFont="1" applyFill="1" applyBorder="1">
      <alignment vertical="center"/>
    </xf>
    <xf numFmtId="0" fontId="2" fillId="7" borderId="1" xfId="0" applyFont="1" applyFill="1" applyBorder="1">
      <alignment vertical="center"/>
    </xf>
    <xf numFmtId="0" fontId="9" fillId="7" borderId="2" xfId="0" applyFont="1" applyFill="1" applyBorder="1" applyAlignment="1">
      <alignment horizontal="center" vertical="center"/>
    </xf>
    <xf numFmtId="0" fontId="9" fillId="2" borderId="1" xfId="0" applyFont="1" applyFill="1" applyBorder="1" applyAlignment="1">
      <alignment horizontal="center" vertical="center"/>
    </xf>
    <xf numFmtId="0" fontId="2" fillId="4" borderId="1" xfId="0" applyFont="1" applyFill="1" applyBorder="1" applyAlignment="1" applyProtection="1">
      <alignment vertical="center" wrapText="1"/>
      <protection locked="0"/>
    </xf>
    <xf numFmtId="0" fontId="9" fillId="4" borderId="1" xfId="0" applyFont="1" applyFill="1" applyBorder="1" applyAlignment="1" applyProtection="1">
      <alignment horizontal="left" vertical="center" wrapText="1"/>
      <protection locked="0"/>
    </xf>
    <xf numFmtId="0" fontId="9" fillId="6" borderId="5" xfId="0" applyFont="1" applyFill="1" applyBorder="1" applyAlignment="1">
      <alignment horizontal="left" vertical="center"/>
    </xf>
    <xf numFmtId="0" fontId="9" fillId="6" borderId="6" xfId="0" applyFont="1" applyFill="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lignment vertical="center"/>
    </xf>
    <xf numFmtId="0" fontId="9" fillId="0" borderId="1" xfId="0" applyFont="1" applyBorder="1" applyAlignment="1">
      <alignment horizontal="center" vertical="center" wrapText="1"/>
    </xf>
    <xf numFmtId="0" fontId="2" fillId="8" borderId="0" xfId="0" applyFont="1" applyFill="1">
      <alignment vertical="center"/>
    </xf>
    <xf numFmtId="0" fontId="9" fillId="8" borderId="0" xfId="0" applyFont="1" applyFill="1">
      <alignment vertical="center"/>
    </xf>
    <xf numFmtId="0" fontId="2" fillId="9" borderId="0" xfId="0" applyFont="1" applyFill="1">
      <alignment vertical="center"/>
    </xf>
    <xf numFmtId="0" fontId="9" fillId="9" borderId="0" xfId="0" applyFont="1" applyFill="1">
      <alignment vertical="center"/>
    </xf>
    <xf numFmtId="176" fontId="2" fillId="0" borderId="15" xfId="0" applyNumberFormat="1" applyFont="1" applyBorder="1">
      <alignment vertical="center"/>
    </xf>
    <xf numFmtId="0" fontId="2" fillId="7" borderId="1" xfId="0" applyFont="1" applyFill="1" applyBorder="1" applyAlignment="1">
      <alignment horizontal="left" vertical="center" wrapText="1"/>
    </xf>
    <xf numFmtId="3" fontId="9" fillId="7" borderId="1" xfId="0" applyNumberFormat="1" applyFont="1" applyFill="1" applyBorder="1" applyAlignment="1">
      <alignment horizontal="center" vertical="center" wrapText="1"/>
    </xf>
    <xf numFmtId="3" fontId="9" fillId="7" borderId="1" xfId="0" applyNumberFormat="1" applyFont="1" applyFill="1" applyBorder="1" applyAlignment="1">
      <alignment vertical="center" wrapText="1"/>
    </xf>
    <xf numFmtId="3" fontId="9" fillId="7" borderId="1" xfId="0" applyNumberFormat="1" applyFont="1" applyFill="1" applyBorder="1">
      <alignment vertical="center"/>
    </xf>
    <xf numFmtId="3" fontId="9" fillId="7" borderId="1" xfId="0" applyNumberFormat="1" applyFont="1" applyFill="1" applyBorder="1" applyProtection="1">
      <alignment vertical="center"/>
      <protection hidden="1"/>
    </xf>
    <xf numFmtId="0" fontId="2" fillId="0" borderId="12" xfId="0" applyFont="1" applyBorder="1" applyAlignment="1">
      <alignment horizontal="left" vertical="top" wrapText="1"/>
    </xf>
    <xf numFmtId="0" fontId="2" fillId="0" borderId="2"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8" xfId="0" applyFont="1" applyBorder="1" applyAlignment="1">
      <alignment horizontal="left" vertical="top" wrapText="1"/>
    </xf>
    <xf numFmtId="0" fontId="9" fillId="0" borderId="11" xfId="0" applyFont="1" applyBorder="1" applyAlignment="1">
      <alignment horizontal="left" vertical="top" wrapText="1"/>
    </xf>
    <xf numFmtId="0" fontId="2" fillId="0" borderId="1" xfId="0" applyFont="1" applyBorder="1" applyAlignment="1">
      <alignment horizontal="left" vertical="top"/>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2" fillId="2" borderId="1" xfId="0" applyFont="1" applyFill="1" applyBorder="1" applyAlignment="1">
      <alignment horizontal="center"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2" fillId="0" borderId="2" xfId="0" applyFont="1" applyBorder="1" applyAlignment="1">
      <alignment horizontal="left" vertical="center" wrapText="1"/>
    </xf>
    <xf numFmtId="0" fontId="9" fillId="7" borderId="1" xfId="0" applyFont="1" applyFill="1" applyBorder="1" applyAlignment="1">
      <alignment horizontal="left" vertical="center"/>
    </xf>
    <xf numFmtId="0" fontId="9" fillId="0" borderId="20" xfId="0" applyFont="1" applyBorder="1" applyAlignment="1">
      <alignment horizontal="left" vertical="top" wrapText="1"/>
    </xf>
    <xf numFmtId="0" fontId="9"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7" borderId="18" xfId="0" applyFont="1" applyFill="1" applyBorder="1" applyAlignment="1">
      <alignment horizontal="left" vertical="center" wrapText="1"/>
    </xf>
    <xf numFmtId="0" fontId="2" fillId="7" borderId="19" xfId="0" applyFont="1" applyFill="1" applyBorder="1" applyAlignment="1">
      <alignment horizontal="left" vertical="center" wrapText="1"/>
    </xf>
    <xf numFmtId="0" fontId="2" fillId="7" borderId="20" xfId="0" applyFont="1" applyFill="1" applyBorder="1" applyAlignment="1">
      <alignment horizontal="left" vertical="center" wrapText="1"/>
    </xf>
    <xf numFmtId="0" fontId="2" fillId="7" borderId="21" xfId="0" applyFont="1" applyFill="1" applyBorder="1" applyAlignment="1">
      <alignment horizontal="left" vertical="center" wrapText="1"/>
    </xf>
    <xf numFmtId="0" fontId="2" fillId="7" borderId="8"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9" fillId="0" borderId="18" xfId="0" applyFont="1" applyBorder="1" applyAlignment="1">
      <alignment horizontal="left"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21" xfId="0" applyFont="1" applyBorder="1" applyAlignment="1">
      <alignment horizontal="left" vertical="center"/>
    </xf>
    <xf numFmtId="0" fontId="9" fillId="0" borderId="8" xfId="0" applyFont="1" applyBorder="1" applyAlignment="1">
      <alignment horizontal="left" vertical="center"/>
    </xf>
    <xf numFmtId="0" fontId="9" fillId="0" borderId="11" xfId="0" applyFont="1" applyBorder="1" applyAlignment="1">
      <alignment horizontal="left" vertical="center"/>
    </xf>
    <xf numFmtId="0" fontId="9" fillId="0" borderId="1" xfId="0" applyFont="1" applyBorder="1" applyAlignment="1">
      <alignment horizontal="left" vertical="center" wrapText="1"/>
    </xf>
    <xf numFmtId="0" fontId="10" fillId="0" borderId="0" xfId="0" applyFont="1" applyAlignment="1">
      <alignment horizontal="left" vertical="center" wrapText="1"/>
    </xf>
    <xf numFmtId="0" fontId="9" fillId="3" borderId="1" xfId="0" applyFont="1" applyFill="1" applyBorder="1" applyAlignment="1">
      <alignment horizontal="center" vertical="center" wrapText="1"/>
    </xf>
    <xf numFmtId="0" fontId="9" fillId="3" borderId="5"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6" xfId="0" applyFont="1" applyFill="1" applyBorder="1" applyAlignment="1">
      <alignment horizontal="center" vertical="center"/>
    </xf>
    <xf numFmtId="0" fontId="2" fillId="0" borderId="1" xfId="0" applyFont="1" applyBorder="1" applyAlignment="1">
      <alignment horizontal="left"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9" fillId="6" borderId="5" xfId="0" applyFont="1" applyFill="1" applyBorder="1" applyAlignment="1">
      <alignment horizontal="left" vertical="center"/>
    </xf>
    <xf numFmtId="0" fontId="9" fillId="6" borderId="6" xfId="0" applyFont="1" applyFill="1" applyBorder="1" applyAlignment="1">
      <alignment horizontal="left" vertical="center"/>
    </xf>
    <xf numFmtId="0" fontId="9" fillId="2" borderId="1" xfId="0" applyFont="1" applyFill="1" applyBorder="1" applyAlignment="1">
      <alignment horizontal="center"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9" fillId="0" borderId="1" xfId="0" applyFont="1" applyBorder="1" applyAlignment="1">
      <alignment vertical="center" wrapText="1"/>
    </xf>
    <xf numFmtId="0" fontId="9" fillId="7" borderId="1" xfId="0" applyFont="1" applyFill="1" applyBorder="1" applyAlignment="1">
      <alignmen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3" borderId="1" xfId="0" applyFont="1" applyFill="1" applyBorder="1" applyAlignment="1">
      <alignment horizontal="center" vertical="center"/>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9" fillId="0" borderId="6" xfId="0" applyFont="1" applyBorder="1" applyAlignment="1">
      <alignment horizontal="left" vertical="center" wrapText="1"/>
    </xf>
    <xf numFmtId="0" fontId="9" fillId="7" borderId="5" xfId="0" applyFont="1" applyFill="1" applyBorder="1" applyAlignment="1">
      <alignment horizontal="left" vertical="center" wrapText="1"/>
    </xf>
    <xf numFmtId="0" fontId="9" fillId="7" borderId="6" xfId="0" applyFont="1" applyFill="1" applyBorder="1" applyAlignment="1">
      <alignment horizontal="left" vertical="center" wrapText="1"/>
    </xf>
    <xf numFmtId="0" fontId="9" fillId="7" borderId="1" xfId="0" applyFont="1" applyFill="1" applyBorder="1" applyAlignment="1">
      <alignment horizontal="left" vertical="center" wrapText="1"/>
    </xf>
  </cellXfs>
  <cellStyles count="3">
    <cellStyle name="標準" xfId="0" builtinId="0"/>
    <cellStyle name="標準 2 2" xfId="1" xr:uid="{0B1A5448-D673-4A02-A5B8-2075B500D7C5}"/>
    <cellStyle name="標準 2 2 2" xfId="2" xr:uid="{F2E044BD-33EE-4F3A-A6E7-BA3D0803AFE5}"/>
  </cellStyles>
  <dxfs count="28">
    <dxf>
      <font>
        <color rgb="FFFF0000"/>
      </font>
    </dxf>
    <dxf>
      <font>
        <color rgb="FFFF0000"/>
      </font>
    </dxf>
    <dxf>
      <font>
        <color theme="0"/>
      </font>
      <fill>
        <patternFill patternType="solid">
          <fgColor indexed="64"/>
          <bgColor rgb="FFFF0000"/>
        </patternFill>
      </fill>
    </dxf>
    <dxf>
      <fill>
        <patternFill>
          <bgColor theme="0" tint="-0.499984740745262"/>
        </patternFill>
      </fill>
    </dxf>
    <dxf>
      <fill>
        <patternFill>
          <bgColor theme="0" tint="-0.499984740745262"/>
        </patternFill>
      </fill>
    </dxf>
    <dxf>
      <fill>
        <patternFill>
          <bgColor theme="0" tint="-0.499984740745262"/>
        </patternFill>
      </fill>
    </dxf>
    <dxf>
      <font>
        <color rgb="FF000000"/>
      </font>
      <fill>
        <patternFill patternType="solid">
          <fgColor indexed="64"/>
          <bgColor rgb="FF808080"/>
        </patternFill>
      </fill>
    </dxf>
    <dxf>
      <fill>
        <patternFill>
          <bgColor theme="0" tint="-0.499984740745262"/>
        </patternFill>
      </fill>
    </dxf>
    <dxf>
      <fill>
        <patternFill>
          <bgColor theme="0" tint="-0.499984740745262"/>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patternType="solid">
          <fgColor indexed="64"/>
          <bgColor theme="0" tint="-0.499984740745262"/>
        </patternFill>
      </fill>
    </dxf>
    <dxf>
      <font>
        <color rgb="FFFF0000"/>
      </font>
      <fill>
        <patternFill>
          <bgColor theme="0" tint="-0.499984740745262"/>
        </patternFill>
      </fill>
    </dxf>
    <dxf>
      <font>
        <color rgb="FFFF0000"/>
      </font>
      <fill>
        <patternFill patternType="solid">
          <fgColor indexed="64"/>
          <bgColor rgb="FF808080"/>
        </patternFill>
      </fill>
    </dxf>
    <dxf>
      <font>
        <color rgb="FFFF0000"/>
      </font>
      <fill>
        <patternFill>
          <bgColor theme="0" tint="-0.499984740745262"/>
        </patternFill>
      </fill>
    </dxf>
    <dxf>
      <font>
        <color rgb="FFFF0000"/>
      </font>
      <fill>
        <patternFill patternType="solid">
          <fgColor indexed="64"/>
          <bgColor rgb="FF808080"/>
        </patternFill>
      </fill>
    </dxf>
    <dxf>
      <font>
        <color rgb="FFFF0000"/>
      </font>
      <fill>
        <patternFill>
          <bgColor theme="0" tint="-0.499984740745262"/>
        </patternFill>
      </fill>
    </dxf>
    <dxf>
      <font>
        <color rgb="FFFF0000"/>
      </font>
      <fill>
        <patternFill>
          <bgColor theme="0" tint="-0.499984740745262"/>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auto="1"/>
      </font>
      <fill>
        <patternFill patternType="solid">
          <fgColor indexed="64"/>
          <bgColor rgb="FF808080"/>
        </patternFill>
      </fill>
    </dxf>
    <dxf>
      <fill>
        <patternFill>
          <bgColor theme="0" tint="-0.499984740745262"/>
        </patternFill>
      </fill>
    </dxf>
    <dxf>
      <font>
        <color rgb="FF000000"/>
      </font>
      <fill>
        <patternFill patternType="solid">
          <fgColor indexed="64"/>
          <bgColor rgb="FF808080"/>
        </patternFill>
      </fill>
    </dxf>
    <dxf>
      <fill>
        <patternFill>
          <bgColor theme="0" tint="-0.499984740745262"/>
        </patternFill>
      </fill>
    </dxf>
    <dxf>
      <font>
        <color rgb="FF000000"/>
      </font>
      <fill>
        <patternFill patternType="solid">
          <fgColor indexed="64"/>
          <bgColor rgb="FF808080"/>
        </patternFill>
      </fill>
    </dxf>
    <dxf>
      <fill>
        <patternFill>
          <bgColor theme="0" tint="-0.499984740745262"/>
        </patternFill>
      </fill>
    </dxf>
    <dxf>
      <font>
        <color rgb="FF000000"/>
      </font>
      <fill>
        <patternFill patternType="solid">
          <fgColor indexed="64"/>
          <bgColor rgb="FF808080"/>
        </patternFill>
      </fill>
    </dxf>
    <dxf>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44179</xdr:colOff>
      <xdr:row>20</xdr:row>
      <xdr:rowOff>21770</xdr:rowOff>
    </xdr:from>
    <xdr:to>
      <xdr:col>5</xdr:col>
      <xdr:colOff>177529</xdr:colOff>
      <xdr:row>26</xdr:row>
      <xdr:rowOff>619793</xdr:rowOff>
    </xdr:to>
    <xdr:sp macro="" textlink="">
      <xdr:nvSpPr>
        <xdr:cNvPr id="4" name="右中かっこ 3">
          <a:extLst>
            <a:ext uri="{FF2B5EF4-FFF2-40B4-BE49-F238E27FC236}">
              <a16:creationId xmlns:a16="http://schemas.microsoft.com/office/drawing/2014/main" id="{CFC4CDCC-347F-8D3A-C245-47D54B7942A6}"/>
            </a:ext>
          </a:extLst>
        </xdr:cNvPr>
        <xdr:cNvSpPr/>
      </xdr:nvSpPr>
      <xdr:spPr>
        <a:xfrm>
          <a:off x="9714855" y="3383535"/>
          <a:ext cx="133350" cy="1886699"/>
        </a:xfrm>
        <a:prstGeom prst="rightBrace">
          <a:avLst/>
        </a:prstGeom>
        <a:ln>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solidFill>
              <a:schemeClr val="tx1"/>
            </a:solidFill>
            <a:latin typeface="Meiryo UI" panose="020B0604030504040204" pitchFamily="50" charset="-128"/>
            <a:ea typeface="Meiryo UI" panose="020B0604030504040204" pitchFamily="50" charset="-128"/>
            <a:cs typeface="+mn-cs"/>
          </a:endParaRPr>
        </a:p>
      </xdr:txBody>
    </xdr:sp>
    <xdr:clientData/>
  </xdr:twoCellAnchor>
  <xdr:twoCellAnchor>
    <xdr:from>
      <xdr:col>5</xdr:col>
      <xdr:colOff>277467</xdr:colOff>
      <xdr:row>20</xdr:row>
      <xdr:rowOff>68857</xdr:rowOff>
    </xdr:from>
    <xdr:to>
      <xdr:col>6</xdr:col>
      <xdr:colOff>219075</xdr:colOff>
      <xdr:row>26</xdr:row>
      <xdr:rowOff>593911</xdr:rowOff>
    </xdr:to>
    <xdr:sp macro="" textlink="">
      <xdr:nvSpPr>
        <xdr:cNvPr id="6" name="正方形/長方形 5">
          <a:extLst>
            <a:ext uri="{FF2B5EF4-FFF2-40B4-BE49-F238E27FC236}">
              <a16:creationId xmlns:a16="http://schemas.microsoft.com/office/drawing/2014/main" id="{D48A98E7-7FF1-2DB0-400E-A33F499EEA5A}"/>
            </a:ext>
          </a:extLst>
        </xdr:cNvPr>
        <xdr:cNvSpPr/>
      </xdr:nvSpPr>
      <xdr:spPr>
        <a:xfrm>
          <a:off x="9959349" y="4540004"/>
          <a:ext cx="4804961" cy="1936995"/>
        </a:xfrm>
        <a:prstGeom prst="rect">
          <a:avLst/>
        </a:prstGeom>
        <a:solidFill>
          <a:schemeClr val="bg1">
            <a:lumMod val="95000"/>
          </a:schemeClr>
        </a:solidFill>
        <a:ln w="28575">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留意点</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下記の補正式を参照し、費用ごとに補正要否を記載してください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資本費・運転維持費・可変費・資本コストのすべてを補正不要（不要を入力）とした場合は、契約単価全体を消費者物価指数（コア</a:t>
          </a:r>
          <a:r>
            <a:rPr kumimoji="1" lang="en-US" altLang="ja-JP" sz="1100">
              <a:solidFill>
                <a:sysClr val="windowText" lastClr="000000"/>
              </a:solidFill>
              <a:latin typeface="Meiryo UI" panose="020B0604030504040204" pitchFamily="50" charset="-128"/>
              <a:ea typeface="Meiryo UI" panose="020B0604030504040204" pitchFamily="50" charset="-128"/>
            </a:rPr>
            <a:t>CPI</a:t>
          </a:r>
          <a:r>
            <a:rPr kumimoji="1" lang="ja-JP" altLang="en-US" sz="1100">
              <a:solidFill>
                <a:sysClr val="windowText" lastClr="000000"/>
              </a:solidFill>
              <a:latin typeface="Meiryo UI" panose="020B0604030504040204" pitchFamily="50" charset="-128"/>
              <a:ea typeface="Meiryo UI" panose="020B0604030504040204" pitchFamily="50" charset="-128"/>
            </a:rPr>
            <a:t>）で補正します</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ja-JP" altLang="en-US" sz="1100">
              <a:solidFill>
                <a:sysClr val="windowText" lastClr="000000"/>
              </a:solidFill>
              <a:latin typeface="Meiryo UI" panose="020B0604030504040204" pitchFamily="50" charset="-128"/>
              <a:ea typeface="Meiryo UI" panose="020B0604030504040204" pitchFamily="50" charset="-128"/>
            </a:rPr>
            <a:t>・ 応札価格に含まれる費用の一部を補正不要（不要を入力）とした場合は、当該費用について制度適用期間終了年度まで補正を行なわないことにご注意ください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応札の受付期間以降は費用ごとの補正要否の変更は認めません</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可変費の補正を希望する場合は、後続のシートの入力が必要となります</a:t>
          </a:r>
        </a:p>
      </xdr:txBody>
    </xdr:sp>
    <xdr:clientData/>
  </xdr:twoCellAnchor>
  <xdr:twoCellAnchor>
    <xdr:from>
      <xdr:col>5</xdr:col>
      <xdr:colOff>2655275</xdr:colOff>
      <xdr:row>0</xdr:row>
      <xdr:rowOff>172726</xdr:rowOff>
    </xdr:from>
    <xdr:to>
      <xdr:col>5</xdr:col>
      <xdr:colOff>4860179</xdr:colOff>
      <xdr:row>3</xdr:row>
      <xdr:rowOff>0</xdr:rowOff>
    </xdr:to>
    <xdr:sp macro="" textlink="">
      <xdr:nvSpPr>
        <xdr:cNvPr id="2" name="正方形/長方形 1">
          <a:extLst>
            <a:ext uri="{FF2B5EF4-FFF2-40B4-BE49-F238E27FC236}">
              <a16:creationId xmlns:a16="http://schemas.microsoft.com/office/drawing/2014/main" id="{3BB07A74-5179-297B-03AE-9113A74AF839}"/>
            </a:ext>
          </a:extLst>
        </xdr:cNvPr>
        <xdr:cNvSpPr/>
      </xdr:nvSpPr>
      <xdr:spPr>
        <a:xfrm>
          <a:off x="12325951" y="172726"/>
          <a:ext cx="2204904" cy="499627"/>
        </a:xfrm>
        <a:prstGeom prst="rect">
          <a:avLst/>
        </a:prstGeom>
        <a:solidFill>
          <a:schemeClr val="bg1">
            <a:lumMod val="85000"/>
          </a:schemeClr>
        </a:solidFill>
        <a:ln w="28575">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ja-JP" altLang="en-US" sz="1600" b="1">
              <a:solidFill>
                <a:sysClr val="windowText" lastClr="000000"/>
              </a:solidFill>
              <a:latin typeface="Meiryo UI" panose="020B0604030504040204" pitchFamily="50" charset="-128"/>
              <a:ea typeface="Meiryo UI" panose="020B0604030504040204" pitchFamily="50" charset="-128"/>
            </a:rPr>
            <a:t>応札年度</a:t>
          </a:r>
          <a:r>
            <a:rPr kumimoji="1" lang="en-US" altLang="ja-JP" sz="1600" b="1">
              <a:solidFill>
                <a:sysClr val="windowText" lastClr="000000"/>
              </a:solidFill>
              <a:latin typeface="Meiryo UI" panose="020B0604030504040204" pitchFamily="50" charset="-128"/>
              <a:ea typeface="Meiryo UI" panose="020B0604030504040204" pitchFamily="50" charset="-128"/>
            </a:rPr>
            <a:t>2026</a:t>
          </a:r>
          <a:r>
            <a:rPr kumimoji="1" lang="ja-JP" altLang="en-US" sz="1600" b="1">
              <a:solidFill>
                <a:sysClr val="windowText" lastClr="000000"/>
              </a:solidFill>
              <a:latin typeface="Meiryo UI" panose="020B0604030504040204" pitchFamily="50" charset="-128"/>
              <a:ea typeface="Meiryo UI" panose="020B0604030504040204" pitchFamily="50" charset="-128"/>
            </a:rPr>
            <a:t>年度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59952</xdr:colOff>
      <xdr:row>1</xdr:row>
      <xdr:rowOff>5042</xdr:rowOff>
    </xdr:from>
    <xdr:to>
      <xdr:col>26</xdr:col>
      <xdr:colOff>176645</xdr:colOff>
      <xdr:row>35</xdr:row>
      <xdr:rowOff>57150</xdr:rowOff>
    </xdr:to>
    <xdr:sp macro="" textlink="">
      <xdr:nvSpPr>
        <xdr:cNvPr id="3" name="正方形/長方形 2">
          <a:extLst>
            <a:ext uri="{FF2B5EF4-FFF2-40B4-BE49-F238E27FC236}">
              <a16:creationId xmlns:a16="http://schemas.microsoft.com/office/drawing/2014/main" id="{6BD8AF97-1ED0-4A90-B7A9-03D73068D7B0}"/>
            </a:ext>
          </a:extLst>
        </xdr:cNvPr>
        <xdr:cNvSpPr/>
      </xdr:nvSpPr>
      <xdr:spPr>
        <a:xfrm>
          <a:off x="12499602" y="205067"/>
          <a:ext cx="9032093" cy="6891058"/>
        </a:xfrm>
        <a:prstGeom prst="rect">
          <a:avLst/>
        </a:prstGeom>
        <a:solidFill>
          <a:srgbClr val="FFFF00"/>
        </a:solidFill>
        <a:ln w="9525">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■補正用の</a:t>
          </a:r>
          <a:r>
            <a:rPr kumimoji="1" lang="en-US" altLang="ja-JP" sz="1100">
              <a:solidFill>
                <a:sysClr val="windowText" lastClr="000000"/>
              </a:solidFill>
              <a:latin typeface="Meiryo UI" panose="020B0604030504040204" pitchFamily="50" charset="-128"/>
              <a:ea typeface="Meiryo UI" panose="020B0604030504040204" pitchFamily="50" charset="-128"/>
            </a:rPr>
            <a:t>x</a:t>
          </a:r>
          <a:r>
            <a:rPr kumimoji="1" lang="ja-JP" altLang="en-US" sz="1100">
              <a:solidFill>
                <a:sysClr val="windowText" lastClr="000000"/>
              </a:solidFill>
              <a:latin typeface="Meiryo UI" panose="020B0604030504040204" pitchFamily="50" charset="-128"/>
              <a:ea typeface="Meiryo UI" panose="020B0604030504040204" pitchFamily="50" charset="-128"/>
            </a:rPr>
            <a:t>の計算、■補正用の</a:t>
          </a:r>
          <a:r>
            <a:rPr kumimoji="1" lang="en-US" altLang="ja-JP" sz="1100">
              <a:solidFill>
                <a:sysClr val="windowText" lastClr="000000"/>
              </a:solidFill>
              <a:latin typeface="Meiryo UI" panose="020B0604030504040204" pitchFamily="50" charset="-128"/>
              <a:ea typeface="Meiryo UI" panose="020B0604030504040204" pitchFamily="50" charset="-128"/>
            </a:rPr>
            <a:t>PPI</a:t>
          </a:r>
          <a:r>
            <a:rPr kumimoji="1" lang="ja-JP" altLang="en-US" sz="1100">
              <a:solidFill>
                <a:sysClr val="windowText" lastClr="000000"/>
              </a:solidFill>
              <a:latin typeface="Meiryo UI" panose="020B0604030504040204" pitchFamily="50" charset="-128"/>
              <a:ea typeface="Meiryo UI" panose="020B0604030504040204" pitchFamily="50" charset="-128"/>
            </a:rPr>
            <a:t>抽出と</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の計算</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・調達国と日本の開始年、終了年の指数をもとに</a:t>
          </a:r>
          <a:r>
            <a:rPr kumimoji="1" lang="en-US" altLang="ja-JP" sz="1100">
              <a:solidFill>
                <a:sysClr val="windowText" lastClr="000000"/>
              </a:solidFill>
              <a:latin typeface="Meiryo UI" panose="020B0604030504040204" pitchFamily="50" charset="-128"/>
              <a:ea typeface="Meiryo UI" panose="020B0604030504040204" pitchFamily="50" charset="-128"/>
            </a:rPr>
            <a:t>x,y</a:t>
          </a:r>
          <a:r>
            <a:rPr kumimoji="1" lang="ja-JP" altLang="en-US" sz="1100">
              <a:solidFill>
                <a:sysClr val="windowText" lastClr="000000"/>
              </a:solidFill>
              <a:latin typeface="Meiryo UI" panose="020B0604030504040204" pitchFamily="50" charset="-128"/>
              <a:ea typeface="Meiryo UI" panose="020B0604030504040204" pitchFamily="50" charset="-128"/>
            </a:rPr>
            <a:t>を求めています。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補正要否の選択によって</a:t>
          </a:r>
          <a:r>
            <a:rPr kumimoji="1" lang="en-US" altLang="ja-JP" sz="1100">
              <a:solidFill>
                <a:sysClr val="windowText" lastClr="000000"/>
              </a:solidFill>
              <a:latin typeface="Meiryo UI" panose="020B0604030504040204" pitchFamily="50" charset="-128"/>
              <a:ea typeface="Meiryo UI" panose="020B0604030504040204" pitchFamily="50" charset="-128"/>
            </a:rPr>
            <a:t>x,y</a:t>
          </a:r>
          <a:r>
            <a:rPr kumimoji="1" lang="ja-JP" altLang="en-US" sz="1100">
              <a:solidFill>
                <a:sysClr val="windowText" lastClr="000000"/>
              </a:solidFill>
              <a:latin typeface="Meiryo UI" panose="020B0604030504040204" pitchFamily="50" charset="-128"/>
              <a:ea typeface="Meiryo UI" panose="020B0604030504040204" pitchFamily="50" charset="-128"/>
            </a:rPr>
            <a:t>が</a:t>
          </a:r>
          <a:r>
            <a:rPr kumimoji="1" lang="en-US" altLang="ja-JP" sz="1100">
              <a:solidFill>
                <a:sysClr val="windowText" lastClr="000000"/>
              </a:solidFill>
              <a:latin typeface="Meiryo UI" panose="020B0604030504040204" pitchFamily="50" charset="-128"/>
              <a:ea typeface="Meiryo UI" panose="020B0604030504040204" pitchFamily="50" charset="-128"/>
            </a:rPr>
            <a:t>0</a:t>
          </a:r>
          <a:r>
            <a:rPr kumimoji="1" lang="ja-JP" altLang="en-US" sz="1100">
              <a:solidFill>
                <a:sysClr val="windowText" lastClr="000000"/>
              </a:solidFill>
              <a:latin typeface="Meiryo UI" panose="020B0604030504040204" pitchFamily="50" charset="-128"/>
              <a:ea typeface="Meiryo UI" panose="020B0604030504040204" pitchFamily="50" charset="-128"/>
            </a:rPr>
            <a:t>となるよう前提で、補正式を組んでいます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en-US" altLang="ja-JP" sz="1100">
              <a:solidFill>
                <a:sysClr val="windowText" lastClr="000000"/>
              </a:solidFill>
              <a:latin typeface="Meiryo UI" panose="020B0604030504040204" pitchFamily="50" charset="-128"/>
              <a:ea typeface="Meiryo UI" panose="020B0604030504040204" pitchFamily="50" charset="-128"/>
            </a:rPr>
            <a:t>H6=IF(</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海外貯留の場合</a:t>
          </a:r>
          <a:r>
            <a:rPr kumimoji="1" lang="en-US" altLang="ja-JP" sz="1100">
              <a:solidFill>
                <a:sysClr val="windowText" lastClr="000000"/>
              </a:solidFill>
              <a:latin typeface="Meiryo UI" panose="020B0604030504040204" pitchFamily="50" charset="-128"/>
              <a:ea typeface="Meiryo UI" panose="020B0604030504040204" pitchFamily="50" charset="-128"/>
            </a:rPr>
            <a:t>!$D$19="</a:t>
          </a:r>
          <a:r>
            <a:rPr kumimoji="1" lang="ja-JP" altLang="en-US" sz="1100">
              <a:solidFill>
                <a:sysClr val="windowText" lastClr="000000"/>
              </a:solidFill>
              <a:latin typeface="Meiryo UI" panose="020B0604030504040204" pitchFamily="50" charset="-128"/>
              <a:ea typeface="Meiryo UI" panose="020B0604030504040204" pitchFamily="50" charset="-128"/>
            </a:rPr>
            <a:t>不要</a:t>
          </a:r>
          <a:r>
            <a:rPr kumimoji="1" lang="en-US" altLang="ja-JP" sz="1100">
              <a:solidFill>
                <a:sysClr val="windowText" lastClr="000000"/>
              </a:solidFill>
              <a:latin typeface="Meiryo UI" panose="020B0604030504040204" pitchFamily="50" charset="-128"/>
              <a:ea typeface="Meiryo UI" panose="020B0604030504040204" pitchFamily="50" charset="-128"/>
            </a:rPr>
            <a:t>",0,((H3/G3)^(1/10)-1)-((H4/G4)^(1/10)-1))</a:t>
          </a:r>
          <a:r>
            <a:rPr kumimoji="1" lang="ja-JP" altLang="en-US" sz="1100">
              <a:solidFill>
                <a:sysClr val="windowText" lastClr="000000"/>
              </a:solidFill>
              <a:latin typeface="Meiryo UI" panose="020B0604030504040204" pitchFamily="50" charset="-128"/>
              <a:ea typeface="Meiryo UI" panose="020B0604030504040204" pitchFamily="50" charset="-128"/>
            </a:rPr>
            <a:t> ★入力している関数</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 H14=IF(</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海外貯留の場合</a:t>
          </a:r>
          <a:r>
            <a:rPr kumimoji="1" lang="en-US" altLang="ja-JP" sz="1100">
              <a:solidFill>
                <a:sysClr val="windowText" lastClr="000000"/>
              </a:solidFill>
              <a:latin typeface="Meiryo UI" panose="020B0604030504040204" pitchFamily="50" charset="-128"/>
              <a:ea typeface="Meiryo UI" panose="020B0604030504040204" pitchFamily="50" charset="-128"/>
            </a:rPr>
            <a:t>!$D$20="</a:t>
          </a:r>
          <a:r>
            <a:rPr kumimoji="1" lang="ja-JP" altLang="en-US" sz="1100">
              <a:solidFill>
                <a:sysClr val="windowText" lastClr="000000"/>
              </a:solidFill>
              <a:latin typeface="Meiryo UI" panose="020B0604030504040204" pitchFamily="50" charset="-128"/>
              <a:ea typeface="Meiryo UI" panose="020B0604030504040204" pitchFamily="50" charset="-128"/>
            </a:rPr>
            <a:t>不要</a:t>
          </a:r>
          <a:r>
            <a:rPr kumimoji="1" lang="en-US" altLang="ja-JP" sz="1100">
              <a:solidFill>
                <a:sysClr val="windowText" lastClr="000000"/>
              </a:solidFill>
              <a:latin typeface="Meiryo UI" panose="020B0604030504040204" pitchFamily="50" charset="-128"/>
              <a:ea typeface="Meiryo UI" panose="020B0604030504040204" pitchFamily="50" charset="-128"/>
            </a:rPr>
            <a:t>",0,((H12/G12)^(1/10)-1)-((H13/G13)^(1/10)-1))</a:t>
          </a:r>
          <a:r>
            <a:rPr kumimoji="1" lang="ja-JP" altLang="en-US" sz="1100">
              <a:solidFill>
                <a:sysClr val="windowText" lastClr="000000"/>
              </a:solidFill>
              <a:latin typeface="Meiryo UI" panose="020B0604030504040204" pitchFamily="50" charset="-128"/>
              <a:ea typeface="Meiryo UI" panose="020B0604030504040204" pitchFamily="50" charset="-128"/>
            </a:rPr>
            <a:t> ★入力している関数</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■補正係数の計算</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x,y</a:t>
          </a:r>
          <a:r>
            <a:rPr kumimoji="1" lang="ja-JP" altLang="en-US" sz="1100">
              <a:solidFill>
                <a:sysClr val="windowText" lastClr="000000"/>
              </a:solidFill>
              <a:latin typeface="Meiryo UI" panose="020B0604030504040204" pitchFamily="50" charset="-128"/>
              <a:ea typeface="Meiryo UI" panose="020B0604030504040204" pitchFamily="50" charset="-128"/>
            </a:rPr>
            <a:t> 及び </a:t>
          </a:r>
          <a:r>
            <a:rPr kumimoji="1" lang="en-US" altLang="ja-JP" sz="1100">
              <a:solidFill>
                <a:sysClr val="windowText" lastClr="000000"/>
              </a:solidFill>
              <a:latin typeface="Meiryo UI" panose="020B0604030504040204" pitchFamily="50" charset="-128"/>
              <a:ea typeface="Meiryo UI" panose="020B0604030504040204" pitchFamily="50" charset="-128"/>
            </a:rPr>
            <a:t>s</a:t>
          </a:r>
          <a:r>
            <a:rPr kumimoji="1" lang="ja-JP" altLang="en-US" sz="1100">
              <a:solidFill>
                <a:sysClr val="windowText" lastClr="000000"/>
              </a:solidFill>
              <a:latin typeface="Meiryo UI" panose="020B0604030504040204" pitchFamily="50" charset="-128"/>
              <a:ea typeface="Meiryo UI" panose="020B0604030504040204" pitchFamily="50" charset="-128"/>
            </a:rPr>
            <a:t> を用いた補正係数の計算は、等比数列の和を用いて式を簡略化（</a:t>
          </a:r>
          <a:r>
            <a:rPr kumimoji="1" lang="en-US" altLang="ja-JP" sz="1100">
              <a:solidFill>
                <a:sysClr val="windowText" lastClr="000000"/>
              </a:solidFill>
              <a:latin typeface="Meiryo UI" panose="020B0604030504040204" pitchFamily="50" charset="-128"/>
              <a:ea typeface="Meiryo UI" panose="020B0604030504040204" pitchFamily="50" charset="-128"/>
            </a:rPr>
            <a:t>x</a:t>
          </a:r>
          <a:r>
            <a:rPr kumimoji="1" lang="ja-JP" altLang="en-US" sz="1100">
              <a:solidFill>
                <a:sysClr val="windowText" lastClr="000000"/>
              </a:solidFill>
              <a:latin typeface="Meiryo UI" panose="020B0604030504040204" pitchFamily="50" charset="-128"/>
              <a:ea typeface="Meiryo UI" panose="020B0604030504040204" pitchFamily="50" charset="-128"/>
            </a:rPr>
            <a:t>を例示）</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x)</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x)^2</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x)^s}/s  =((1+x)*((1+r)^s-1)/x)/s</a:t>
          </a: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G21=IF(H5=0,1,((1+H5)*((1+H5)^H6-1)/H5)/H6)</a:t>
          </a:r>
          <a:r>
            <a:rPr kumimoji="1" lang="ja-JP" altLang="en-US" sz="1100">
              <a:solidFill>
                <a:sysClr val="windowText" lastClr="000000"/>
              </a:solidFill>
              <a:latin typeface="Meiryo UI" panose="020B0604030504040204" pitchFamily="50" charset="-128"/>
              <a:ea typeface="Meiryo UI" panose="020B0604030504040204" pitchFamily="50" charset="-128"/>
            </a:rPr>
            <a:t>　★入力している関数</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G26=IF(H14=0,1,((1+H15)*((1+H14)^H15-1)/H14)/H15) </a:t>
          </a:r>
          <a:r>
            <a:rPr kumimoji="1" lang="ja-JP" altLang="en-US" sz="1100">
              <a:solidFill>
                <a:sysClr val="windowText" lastClr="000000"/>
              </a:solidFill>
              <a:latin typeface="Meiryo UI" panose="020B0604030504040204" pitchFamily="50" charset="-128"/>
              <a:ea typeface="Meiryo UI" panose="020B0604030504040204" pitchFamily="50" charset="-128"/>
            </a:rPr>
            <a:t>★入力している関数</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en-US" altLang="ja-JP" sz="1100">
              <a:solidFill>
                <a:sysClr val="windowText" lastClr="000000"/>
              </a:solidFill>
              <a:latin typeface="Meiryo UI" panose="020B0604030504040204" pitchFamily="50" charset="-128"/>
              <a:ea typeface="Meiryo UI" panose="020B0604030504040204" pitchFamily="50" charset="-128"/>
            </a:rPr>
            <a:t>※x,y</a:t>
          </a:r>
          <a:r>
            <a:rPr kumimoji="1" lang="ja-JP" altLang="en-US" sz="1100">
              <a:solidFill>
                <a:sysClr val="windowText" lastClr="000000"/>
              </a:solidFill>
              <a:latin typeface="Meiryo UI" panose="020B0604030504040204" pitchFamily="50" charset="-128"/>
              <a:ea typeface="Meiryo UI" panose="020B0604030504040204" pitchFamily="50" charset="-128"/>
            </a:rPr>
            <a:t>が</a:t>
          </a:r>
          <a:r>
            <a:rPr kumimoji="1" lang="en-US" altLang="ja-JP" sz="1100">
              <a:solidFill>
                <a:sysClr val="windowText" lastClr="000000"/>
              </a:solidFill>
              <a:latin typeface="Meiryo UI" panose="020B0604030504040204" pitchFamily="50" charset="-128"/>
              <a:ea typeface="Meiryo UI" panose="020B0604030504040204" pitchFamily="50" charset="-128"/>
            </a:rPr>
            <a:t>0</a:t>
          </a:r>
          <a:r>
            <a:rPr kumimoji="1" lang="ja-JP" altLang="en-US" sz="1100">
              <a:solidFill>
                <a:sysClr val="windowText" lastClr="000000"/>
              </a:solidFill>
              <a:latin typeface="Meiryo UI" panose="020B0604030504040204" pitchFamily="50" charset="-128"/>
              <a:ea typeface="Meiryo UI" panose="020B0604030504040204" pitchFamily="50" charset="-128"/>
            </a:rPr>
            <a:t>になった際の補正係数は、理論上「</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」となるとして作成</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■補正後の可変費</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補正係数をもとに補正の種別を計算</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・分離回収費用</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合計</a:t>
          </a:r>
          <a:r>
            <a:rPr kumimoji="1" lang="en-US" altLang="ja-JP" sz="1100">
              <a:solidFill>
                <a:sysClr val="windowText" lastClr="000000"/>
              </a:solidFill>
              <a:latin typeface="Meiryo UI" panose="020B0604030504040204" pitchFamily="50" charset="-128"/>
              <a:ea typeface="Meiryo UI" panose="020B0604030504040204" pitchFamily="50" charset="-128"/>
            </a:rPr>
            <a:t>) </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輸送費用のうち</a:t>
          </a:r>
          <a:r>
            <a:rPr kumimoji="1" lang="en-US" altLang="ja-JP" sz="1100">
              <a:solidFill>
                <a:sysClr val="windowText" lastClr="000000"/>
              </a:solidFill>
              <a:latin typeface="Meiryo UI" panose="020B0604030504040204" pitchFamily="50" charset="-128"/>
              <a:ea typeface="Meiryo UI" panose="020B0604030504040204" pitchFamily="50" charset="-128"/>
            </a:rPr>
            <a:t>OPEX × {(1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x)</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x)2</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x)s}/s </a:t>
          </a:r>
          <a:r>
            <a:rPr kumimoji="1" lang="ja-JP" altLang="en-US" sz="1100">
              <a:solidFill>
                <a:sysClr val="windowText" lastClr="000000"/>
              </a:solidFill>
              <a:latin typeface="Meiryo UI" panose="020B0604030504040204" pitchFamily="50" charset="-128"/>
              <a:ea typeface="Meiryo UI" panose="020B0604030504040204" pitchFamily="50" charset="-128"/>
            </a:rPr>
            <a:t>＋ 輸送費用のうち</a:t>
          </a:r>
          <a:r>
            <a:rPr kumimoji="1" lang="en-US" altLang="ja-JP" sz="1100">
              <a:solidFill>
                <a:sysClr val="windowText" lastClr="000000"/>
              </a:solidFill>
              <a:latin typeface="Meiryo UI" panose="020B0604030504040204" pitchFamily="50" charset="-128"/>
              <a:ea typeface="Meiryo UI" panose="020B0604030504040204" pitchFamily="50" charset="-128"/>
            </a:rPr>
            <a:t>CAPEX</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貯留費用のうち</a:t>
          </a:r>
          <a:r>
            <a:rPr kumimoji="1" lang="en-US" altLang="ja-JP" sz="1100">
              <a:solidFill>
                <a:sysClr val="windowText" lastClr="000000"/>
              </a:solidFill>
              <a:latin typeface="Meiryo UI" panose="020B0604030504040204" pitchFamily="50" charset="-128"/>
              <a:ea typeface="Meiryo UI" panose="020B0604030504040204" pitchFamily="50" charset="-128"/>
            </a:rPr>
            <a:t>OPEX × {(1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y)</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y)2</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y)s}/s </a:t>
          </a:r>
          <a:r>
            <a:rPr kumimoji="1" lang="ja-JP" altLang="en-US" sz="1100">
              <a:solidFill>
                <a:sysClr val="windowText" lastClr="000000"/>
              </a:solidFill>
              <a:latin typeface="Meiryo UI" panose="020B0604030504040204" pitchFamily="50" charset="-128"/>
              <a:ea typeface="Meiryo UI" panose="020B0604030504040204" pitchFamily="50" charset="-128"/>
            </a:rPr>
            <a:t>＋ 貯留費用のうち</a:t>
          </a:r>
          <a:r>
            <a:rPr kumimoji="1" lang="en-US" altLang="ja-JP" sz="1100">
              <a:solidFill>
                <a:sysClr val="windowText" lastClr="000000"/>
              </a:solidFill>
              <a:latin typeface="Meiryo UI" panose="020B0604030504040204" pitchFamily="50" charset="-128"/>
              <a:ea typeface="Meiryo UI" panose="020B0604030504040204" pitchFamily="50" charset="-128"/>
            </a:rPr>
            <a:t>CAPEX</a:t>
          </a: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海外貯留の</a:t>
          </a:r>
          <a:r>
            <a:rPr kumimoji="1" lang="en-US" altLang="ja-JP" sz="1100">
              <a:solidFill>
                <a:sysClr val="windowText" lastClr="000000"/>
              </a:solidFill>
              <a:latin typeface="Meiryo UI" panose="020B0604030504040204" pitchFamily="50" charset="-128"/>
              <a:ea typeface="Meiryo UI" panose="020B0604030504040204" pitchFamily="50" charset="-128"/>
            </a:rPr>
            <a:t>CCS</a:t>
          </a:r>
          <a:r>
            <a:rPr kumimoji="1" lang="ja-JP" altLang="en-US" sz="1100">
              <a:solidFill>
                <a:sysClr val="windowText" lastClr="000000"/>
              </a:solidFill>
              <a:latin typeface="Meiryo UI" panose="020B0604030504040204" pitchFamily="50" charset="-128"/>
              <a:ea typeface="Meiryo UI" panose="020B0604030504040204" pitchFamily="50" charset="-128"/>
            </a:rPr>
            <a:t>付火力</a:t>
          </a:r>
          <a:r>
            <a:rPr kumimoji="1" lang="en-US" altLang="ja-JP" sz="1100">
              <a:solidFill>
                <a:sysClr val="windowText" lastClr="000000"/>
              </a:solidFill>
              <a:latin typeface="Meiryo UI" panose="020B0604030504040204" pitchFamily="50" charset="-128"/>
              <a:ea typeface="Meiryo UI" panose="020B0604030504040204" pitchFamily="50" charset="-128"/>
            </a:rPr>
            <a:t>!$D$22+</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海外貯留の</a:t>
          </a:r>
          <a:r>
            <a:rPr kumimoji="1" lang="en-US" altLang="ja-JP" sz="1100">
              <a:solidFill>
                <a:sysClr val="windowText" lastClr="000000"/>
              </a:solidFill>
              <a:latin typeface="Meiryo UI" panose="020B0604030504040204" pitchFamily="50" charset="-128"/>
              <a:ea typeface="Meiryo UI" panose="020B0604030504040204" pitchFamily="50" charset="-128"/>
            </a:rPr>
            <a:t>CCS</a:t>
          </a:r>
          <a:r>
            <a:rPr kumimoji="1" lang="ja-JP" altLang="en-US" sz="1100">
              <a:solidFill>
                <a:sysClr val="windowText" lastClr="000000"/>
              </a:solidFill>
              <a:latin typeface="Meiryo UI" panose="020B0604030504040204" pitchFamily="50" charset="-128"/>
              <a:ea typeface="Meiryo UI" panose="020B0604030504040204" pitchFamily="50" charset="-128"/>
            </a:rPr>
            <a:t>付火力</a:t>
          </a:r>
          <a:r>
            <a:rPr kumimoji="1" lang="en-US" altLang="ja-JP" sz="1100">
              <a:solidFill>
                <a:sysClr val="windowText" lastClr="000000"/>
              </a:solidFill>
              <a:latin typeface="Meiryo UI" panose="020B0604030504040204" pitchFamily="50" charset="-128"/>
              <a:ea typeface="Meiryo UI" panose="020B0604030504040204" pitchFamily="50" charset="-128"/>
            </a:rPr>
            <a:t>!$D$23*'</a:t>
          </a:r>
          <a:r>
            <a:rPr kumimoji="1" lang="ja-JP" altLang="en-US" sz="1100">
              <a:solidFill>
                <a:sysClr val="windowText" lastClr="000000"/>
              </a:solidFill>
              <a:latin typeface="Meiryo UI" panose="020B0604030504040204" pitchFamily="50" charset="-128"/>
              <a:ea typeface="Meiryo UI" panose="020B0604030504040204" pitchFamily="50" charset="-128"/>
            </a:rPr>
            <a:t>調達国の消費者物価指数管理シート</a:t>
          </a:r>
          <a:r>
            <a:rPr kumimoji="1" lang="en-US" altLang="ja-JP" sz="1100">
              <a:solidFill>
                <a:sysClr val="windowText" lastClr="000000"/>
              </a:solidFill>
              <a:latin typeface="Meiryo UI" panose="020B0604030504040204" pitchFamily="50" charset="-128"/>
              <a:ea typeface="Meiryo UI" panose="020B0604030504040204" pitchFamily="50" charset="-128"/>
            </a:rPr>
            <a:t>_PPI(</a:t>
          </a:r>
          <a:r>
            <a:rPr kumimoji="1" lang="ja-JP" altLang="en-US" sz="1100">
              <a:solidFill>
                <a:sysClr val="windowText" lastClr="000000"/>
              </a:solidFill>
              <a:latin typeface="Meiryo UI" panose="020B0604030504040204" pitchFamily="50" charset="-128"/>
              <a:ea typeface="Meiryo UI" panose="020B0604030504040204" pitchFamily="50" charset="-128"/>
            </a:rPr>
            <a:t>非表示</a:t>
          </a:r>
          <a:r>
            <a:rPr kumimoji="1" lang="en-US" altLang="ja-JP" sz="1100">
              <a:solidFill>
                <a:sysClr val="windowText" lastClr="000000"/>
              </a:solidFill>
              <a:latin typeface="Meiryo UI" panose="020B0604030504040204" pitchFamily="50" charset="-128"/>
              <a:ea typeface="Meiryo UI" panose="020B0604030504040204" pitchFamily="50" charset="-128"/>
            </a:rPr>
            <a:t>)'!$G$22+</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海外貯留の</a:t>
          </a:r>
          <a:r>
            <a:rPr kumimoji="1" lang="en-US" altLang="ja-JP" sz="1100">
              <a:solidFill>
                <a:sysClr val="windowText" lastClr="000000"/>
              </a:solidFill>
              <a:latin typeface="Meiryo UI" panose="020B0604030504040204" pitchFamily="50" charset="-128"/>
              <a:ea typeface="Meiryo UI" panose="020B0604030504040204" pitchFamily="50" charset="-128"/>
            </a:rPr>
            <a:t>CCS</a:t>
          </a:r>
          <a:r>
            <a:rPr kumimoji="1" lang="ja-JP" altLang="en-US" sz="1100">
              <a:solidFill>
                <a:sysClr val="windowText" lastClr="000000"/>
              </a:solidFill>
              <a:latin typeface="Meiryo UI" panose="020B0604030504040204" pitchFamily="50" charset="-128"/>
              <a:ea typeface="Meiryo UI" panose="020B0604030504040204" pitchFamily="50" charset="-128"/>
            </a:rPr>
            <a:t>付火力</a:t>
          </a:r>
          <a:r>
            <a:rPr kumimoji="1" lang="en-US" altLang="ja-JP" sz="1100">
              <a:solidFill>
                <a:sysClr val="windowText" lastClr="000000"/>
              </a:solidFill>
              <a:latin typeface="Meiryo UI" panose="020B0604030504040204" pitchFamily="50" charset="-128"/>
              <a:ea typeface="Meiryo UI" panose="020B0604030504040204" pitchFamily="50" charset="-128"/>
            </a:rPr>
            <a:t>!$D$24+</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海外貯留の</a:t>
          </a:r>
          <a:r>
            <a:rPr kumimoji="1" lang="en-US" altLang="ja-JP" sz="1100">
              <a:solidFill>
                <a:sysClr val="windowText" lastClr="000000"/>
              </a:solidFill>
              <a:latin typeface="Meiryo UI" panose="020B0604030504040204" pitchFamily="50" charset="-128"/>
              <a:ea typeface="Meiryo UI" panose="020B0604030504040204" pitchFamily="50" charset="-128"/>
            </a:rPr>
            <a:t>CCS</a:t>
          </a:r>
          <a:r>
            <a:rPr kumimoji="1" lang="ja-JP" altLang="en-US" sz="1100">
              <a:solidFill>
                <a:sysClr val="windowText" lastClr="000000"/>
              </a:solidFill>
              <a:latin typeface="Meiryo UI" panose="020B0604030504040204" pitchFamily="50" charset="-128"/>
              <a:ea typeface="Meiryo UI" panose="020B0604030504040204" pitchFamily="50" charset="-128"/>
            </a:rPr>
            <a:t>付火力</a:t>
          </a:r>
          <a:r>
            <a:rPr kumimoji="1" lang="en-US" altLang="ja-JP" sz="1100">
              <a:solidFill>
                <a:sysClr val="windowText" lastClr="000000"/>
              </a:solidFill>
              <a:latin typeface="Meiryo UI" panose="020B0604030504040204" pitchFamily="50" charset="-128"/>
              <a:ea typeface="Meiryo UI" panose="020B0604030504040204" pitchFamily="50" charset="-128"/>
            </a:rPr>
            <a:t>!$D$25*'</a:t>
          </a:r>
          <a:r>
            <a:rPr kumimoji="1" lang="ja-JP" altLang="en-US" sz="1100">
              <a:solidFill>
                <a:sysClr val="windowText" lastClr="000000"/>
              </a:solidFill>
              <a:latin typeface="Meiryo UI" panose="020B0604030504040204" pitchFamily="50" charset="-128"/>
              <a:ea typeface="Meiryo UI" panose="020B0604030504040204" pitchFamily="50" charset="-128"/>
            </a:rPr>
            <a:t>調達国の消費者物価指数管理シート</a:t>
          </a:r>
          <a:r>
            <a:rPr kumimoji="1" lang="en-US" altLang="ja-JP" sz="1100">
              <a:solidFill>
                <a:sysClr val="windowText" lastClr="000000"/>
              </a:solidFill>
              <a:latin typeface="Meiryo UI" panose="020B0604030504040204" pitchFamily="50" charset="-128"/>
              <a:ea typeface="Meiryo UI" panose="020B0604030504040204" pitchFamily="50" charset="-128"/>
            </a:rPr>
            <a:t>_PPI(</a:t>
          </a:r>
          <a:r>
            <a:rPr kumimoji="1" lang="ja-JP" altLang="en-US" sz="1100">
              <a:solidFill>
                <a:sysClr val="windowText" lastClr="000000"/>
              </a:solidFill>
              <a:latin typeface="Meiryo UI" panose="020B0604030504040204" pitchFamily="50" charset="-128"/>
              <a:ea typeface="Meiryo UI" panose="020B0604030504040204" pitchFamily="50" charset="-128"/>
            </a:rPr>
            <a:t>非表示</a:t>
          </a:r>
          <a:r>
            <a:rPr kumimoji="1" lang="en-US" altLang="ja-JP" sz="1100">
              <a:solidFill>
                <a:sysClr val="windowText" lastClr="000000"/>
              </a:solidFill>
              <a:latin typeface="Meiryo UI" panose="020B0604030504040204" pitchFamily="50" charset="-128"/>
              <a:ea typeface="Meiryo UI" panose="020B0604030504040204" pitchFamily="50" charset="-128"/>
            </a:rPr>
            <a:t>)'!$G$26+</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海外貯留の</a:t>
          </a:r>
          <a:r>
            <a:rPr kumimoji="1" lang="en-US" altLang="ja-JP" sz="1100">
              <a:solidFill>
                <a:sysClr val="windowText" lastClr="000000"/>
              </a:solidFill>
              <a:latin typeface="Meiryo UI" panose="020B0604030504040204" pitchFamily="50" charset="-128"/>
              <a:ea typeface="Meiryo UI" panose="020B0604030504040204" pitchFamily="50" charset="-128"/>
            </a:rPr>
            <a:t>CCS</a:t>
          </a:r>
          <a:r>
            <a:rPr kumimoji="1" lang="ja-JP" altLang="en-US" sz="1100">
              <a:solidFill>
                <a:sysClr val="windowText" lastClr="000000"/>
              </a:solidFill>
              <a:latin typeface="Meiryo UI" panose="020B0604030504040204" pitchFamily="50" charset="-128"/>
              <a:ea typeface="Meiryo UI" panose="020B0604030504040204" pitchFamily="50" charset="-128"/>
            </a:rPr>
            <a:t>付火力</a:t>
          </a:r>
          <a:r>
            <a:rPr kumimoji="1" lang="en-US" altLang="ja-JP" sz="1100">
              <a:solidFill>
                <a:sysClr val="windowText" lastClr="000000"/>
              </a:solidFill>
              <a:latin typeface="Meiryo UI" panose="020B0604030504040204" pitchFamily="50" charset="-128"/>
              <a:ea typeface="Meiryo UI" panose="020B0604030504040204" pitchFamily="50" charset="-128"/>
            </a:rPr>
            <a:t>!$D$26</a:t>
          </a:r>
        </a:p>
        <a:p>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・事業者が入力した情報、上記で計算した補正後の可変費を合計して端数切捨てのうえ、補正後の応札価格を算出</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H36=ROUNDDOWN(SUM($H$32:$H$35),0)</a:t>
          </a:r>
          <a:r>
            <a:rPr kumimoji="1" lang="ja-JP" altLang="en-US" sz="1100">
              <a:solidFill>
                <a:sysClr val="windowText" lastClr="000000"/>
              </a:solidFill>
              <a:latin typeface="Meiryo UI" panose="020B0604030504040204" pitchFamily="50" charset="-128"/>
              <a:ea typeface="Meiryo UI" panose="020B0604030504040204" pitchFamily="50" charset="-128"/>
            </a:rPr>
            <a:t>　★入力している関数</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13</xdr:col>
      <xdr:colOff>300317</xdr:colOff>
      <xdr:row>4</xdr:row>
      <xdr:rowOff>193728</xdr:rowOff>
    </xdr:from>
    <xdr:to>
      <xdr:col>18</xdr:col>
      <xdr:colOff>570818</xdr:colOff>
      <xdr:row>8</xdr:row>
      <xdr:rowOff>16192</xdr:rowOff>
    </xdr:to>
    <xdr:pic>
      <xdr:nvPicPr>
        <xdr:cNvPr id="4" name="図 3">
          <a:extLst>
            <a:ext uri="{FF2B5EF4-FFF2-40B4-BE49-F238E27FC236}">
              <a16:creationId xmlns:a16="http://schemas.microsoft.com/office/drawing/2014/main" id="{2F0125C0-D758-4153-A430-4E01230C03B4}"/>
            </a:ext>
          </a:extLst>
        </xdr:cNvPr>
        <xdr:cNvPicPr>
          <a:picLocks noChangeAspect="1"/>
        </xdr:cNvPicPr>
      </xdr:nvPicPr>
      <xdr:blipFill>
        <a:blip xmlns:r="http://schemas.openxmlformats.org/officeDocument/2006/relationships" r:embed="rId1"/>
        <a:stretch>
          <a:fillRect/>
        </a:stretch>
      </xdr:blipFill>
      <xdr:spPr>
        <a:xfrm>
          <a:off x="12739967" y="993828"/>
          <a:ext cx="3699501" cy="62256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4">
            <a:lumMod val="20000"/>
            <a:lumOff val="80000"/>
          </a:schemeClr>
        </a:solidFill>
        <a:ln w="9525">
          <a:solidFill>
            <a:schemeClr val="bg1">
              <a:lumMod val="50000"/>
            </a:schemeClr>
          </a:solidFill>
        </a:ln>
      </a:spPr>
      <a:bodyPr vertOverflow="overflow" horzOverflow="overflow" rtlCol="0" anchor="t"/>
      <a:lstStyle>
        <a:defPPr algn="l">
          <a:defRPr kumimoji="1" sz="1100">
            <a:solidFill>
              <a:schemeClr val="tx1"/>
            </a:solidFill>
            <a:latin typeface="Meiryo UI" panose="020B0604030504040204" pitchFamily="50" charset="-128"/>
            <a:ea typeface="Meiryo UI" panose="020B0604030504040204" pitchFamily="50" charset="-128"/>
          </a:defRPr>
        </a:defPPr>
      </a:lstStyle>
      <a:style>
        <a:lnRef idx="2">
          <a:schemeClr val="accent1">
            <a:shade val="15000"/>
          </a:schemeClr>
        </a:lnRef>
        <a:fillRef idx="1">
          <a:schemeClr val="accent1"/>
        </a:fillRef>
        <a:effectRef idx="0">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A7203-F7A2-4C84-A744-AA4BBDF3B652}">
  <sheetPr>
    <pageSetUpPr fitToPage="1"/>
  </sheetPr>
  <dimension ref="B2:F41"/>
  <sheetViews>
    <sheetView showGridLines="0" tabSelected="1" zoomScaleNormal="100" workbookViewId="0"/>
  </sheetViews>
  <sheetFormatPr defaultRowHeight="18.75"/>
  <cols>
    <col min="1" max="1" width="3.625" customWidth="1"/>
    <col min="2" max="2" width="34.375" customWidth="1"/>
    <col min="3" max="3" width="25.875" customWidth="1"/>
    <col min="4" max="4" width="33.25" customWidth="1"/>
    <col min="5" max="5" width="29.875" customWidth="1"/>
    <col min="6" max="6" width="63.75" customWidth="1"/>
  </cols>
  <sheetData>
    <row r="2" spans="2:5">
      <c r="B2" s="2" t="s">
        <v>0</v>
      </c>
      <c r="C2" s="1"/>
      <c r="D2" s="1"/>
    </row>
    <row r="3" spans="2:5">
      <c r="B3" s="2" t="s">
        <v>1</v>
      </c>
      <c r="C3" s="1"/>
      <c r="D3" s="1"/>
    </row>
    <row r="4" spans="2:5">
      <c r="B4" s="1" t="s">
        <v>2</v>
      </c>
      <c r="C4" s="1"/>
      <c r="D4" s="1"/>
    </row>
    <row r="5" spans="2:5">
      <c r="B5" s="24" t="s">
        <v>303</v>
      </c>
      <c r="C5" s="1"/>
      <c r="D5" s="1"/>
    </row>
    <row r="6" spans="2:5">
      <c r="B6" s="1" t="s">
        <v>364</v>
      </c>
      <c r="C6" s="1"/>
      <c r="D6" s="1"/>
    </row>
    <row r="7" spans="2:5">
      <c r="B7" s="24" t="s">
        <v>358</v>
      </c>
      <c r="C7" s="1"/>
      <c r="D7" s="1"/>
    </row>
    <row r="8" spans="2:5">
      <c r="B8" s="1"/>
      <c r="C8" s="1"/>
      <c r="D8" s="1"/>
    </row>
    <row r="9" spans="2:5">
      <c r="B9" s="2" t="s">
        <v>3</v>
      </c>
      <c r="C9" s="1"/>
      <c r="D9" s="1"/>
    </row>
    <row r="10" spans="2:5">
      <c r="B10" s="8" t="s">
        <v>4</v>
      </c>
      <c r="C10" s="8" t="s">
        <v>5</v>
      </c>
      <c r="D10" s="85" t="s">
        <v>6</v>
      </c>
      <c r="E10" s="85"/>
    </row>
    <row r="11" spans="2:5" ht="18.75" customHeight="1">
      <c r="B11" s="3" t="s">
        <v>7</v>
      </c>
      <c r="C11" s="30"/>
      <c r="D11" s="92" t="s">
        <v>270</v>
      </c>
      <c r="E11" s="93"/>
    </row>
    <row r="12" spans="2:5">
      <c r="B12" s="51" t="s">
        <v>8</v>
      </c>
      <c r="C12" s="67" t="s">
        <v>261</v>
      </c>
      <c r="D12" s="94" t="s">
        <v>302</v>
      </c>
      <c r="E12" s="95"/>
    </row>
    <row r="13" spans="2:5">
      <c r="B13" s="51" t="s">
        <v>9</v>
      </c>
      <c r="C13" s="67" t="s">
        <v>351</v>
      </c>
      <c r="D13" s="96"/>
      <c r="E13" s="97"/>
    </row>
    <row r="14" spans="2:5">
      <c r="B14" s="51" t="s">
        <v>10</v>
      </c>
      <c r="C14" s="67" t="s">
        <v>58</v>
      </c>
      <c r="D14" s="98"/>
      <c r="E14" s="99"/>
    </row>
    <row r="15" spans="2:5">
      <c r="B15" s="3" t="s">
        <v>11</v>
      </c>
      <c r="C15" s="30"/>
      <c r="D15" s="79" t="s">
        <v>357</v>
      </c>
      <c r="E15" s="80"/>
    </row>
    <row r="16" spans="2:5">
      <c r="B16" s="3" t="s">
        <v>12</v>
      </c>
      <c r="C16" s="30"/>
      <c r="D16" s="90"/>
      <c r="E16" s="91"/>
    </row>
    <row r="17" spans="2:6">
      <c r="B17" s="3" t="s">
        <v>356</v>
      </c>
      <c r="C17" s="33"/>
      <c r="D17" s="76"/>
      <c r="E17" s="77"/>
    </row>
    <row r="18" spans="2:6">
      <c r="B18" s="1"/>
      <c r="C18" s="1"/>
      <c r="D18" s="1"/>
    </row>
    <row r="19" spans="2:6">
      <c r="B19" s="2" t="s">
        <v>13</v>
      </c>
      <c r="C19" s="1"/>
      <c r="D19" s="1"/>
    </row>
    <row r="20" spans="2:6">
      <c r="B20" s="8" t="s">
        <v>4</v>
      </c>
      <c r="C20" s="8" t="s">
        <v>5</v>
      </c>
      <c r="D20" s="85" t="s">
        <v>6</v>
      </c>
      <c r="E20" s="85"/>
    </row>
    <row r="21" spans="2:6">
      <c r="B21" s="3" t="s">
        <v>14</v>
      </c>
      <c r="C21" s="32"/>
      <c r="D21" s="86" t="s">
        <v>294</v>
      </c>
      <c r="E21" s="87"/>
    </row>
    <row r="22" spans="2:6">
      <c r="B22" s="3" t="s">
        <v>15</v>
      </c>
      <c r="C22" s="32"/>
      <c r="D22" s="86" t="s">
        <v>294</v>
      </c>
      <c r="E22" s="87"/>
    </row>
    <row r="23" spans="2:6">
      <c r="B23" s="50" t="s">
        <v>16</v>
      </c>
      <c r="C23" s="52" t="str">
        <f>IF(OR(C24="要", C25="要"), "要", IF(AND(C24="不要", C25="不要"), "不要", IF(OR(C24="", C25=""), "", C23)))</f>
        <v/>
      </c>
      <c r="D23" s="89" t="s">
        <v>17</v>
      </c>
      <c r="E23" s="89"/>
    </row>
    <row r="24" spans="2:6">
      <c r="B24" s="15" t="s">
        <v>18</v>
      </c>
      <c r="C24" s="32"/>
      <c r="D24" s="86" t="s">
        <v>294</v>
      </c>
      <c r="E24" s="87"/>
    </row>
    <row r="25" spans="2:6">
      <c r="B25" s="15" t="s">
        <v>19</v>
      </c>
      <c r="C25" s="32"/>
      <c r="D25" s="86" t="s">
        <v>294</v>
      </c>
      <c r="E25" s="87"/>
    </row>
    <row r="26" spans="2:6" ht="18.75" customHeight="1">
      <c r="B26" s="3" t="s">
        <v>20</v>
      </c>
      <c r="C26" s="32"/>
      <c r="D26" s="86" t="s">
        <v>294</v>
      </c>
      <c r="E26" s="87"/>
    </row>
    <row r="27" spans="2:6" ht="49.9" customHeight="1">
      <c r="B27" s="5" t="s">
        <v>312</v>
      </c>
      <c r="C27" s="4" t="str">
        <f>IF(COUNTIF($C$21:$C$26,"不要")=6,"要","")</f>
        <v/>
      </c>
      <c r="D27" s="88" t="s">
        <v>326</v>
      </c>
      <c r="E27" s="88"/>
    </row>
    <row r="28" spans="2:6">
      <c r="B28" s="24" t="s">
        <v>304</v>
      </c>
      <c r="C28" s="1"/>
      <c r="D28" s="1"/>
    </row>
    <row r="29" spans="2:6">
      <c r="B29" s="37"/>
      <c r="C29" s="1"/>
      <c r="D29" s="1"/>
    </row>
    <row r="30" spans="2:6">
      <c r="B30" s="2" t="s">
        <v>21</v>
      </c>
      <c r="C30" s="1"/>
      <c r="D30" s="1"/>
    </row>
    <row r="31" spans="2:6">
      <c r="B31" s="7" t="s">
        <v>22</v>
      </c>
      <c r="C31" s="83" t="s">
        <v>23</v>
      </c>
      <c r="D31" s="84"/>
      <c r="E31" s="7" t="s">
        <v>24</v>
      </c>
      <c r="F31" s="7" t="s">
        <v>359</v>
      </c>
    </row>
    <row r="32" spans="2:6" ht="48" customHeight="1">
      <c r="B32" s="78" t="s">
        <v>14</v>
      </c>
      <c r="C32" s="79" t="s">
        <v>25</v>
      </c>
      <c r="D32" s="80"/>
      <c r="E32" s="16" t="s">
        <v>26</v>
      </c>
      <c r="F32" s="16" t="s">
        <v>360</v>
      </c>
    </row>
    <row r="33" spans="2:6" ht="31.5">
      <c r="B33" s="78"/>
      <c r="C33" s="76"/>
      <c r="D33" s="77"/>
      <c r="E33" s="16" t="s">
        <v>27</v>
      </c>
      <c r="F33" s="16" t="s">
        <v>28</v>
      </c>
    </row>
    <row r="34" spans="2:6" ht="45" customHeight="1">
      <c r="B34" s="78" t="s">
        <v>15</v>
      </c>
      <c r="C34" s="79" t="s">
        <v>29</v>
      </c>
      <c r="D34" s="80"/>
      <c r="E34" s="16" t="s">
        <v>30</v>
      </c>
      <c r="F34" s="16" t="s">
        <v>361</v>
      </c>
    </row>
    <row r="35" spans="2:6">
      <c r="B35" s="78"/>
      <c r="C35" s="76"/>
      <c r="D35" s="77"/>
      <c r="E35" s="17" t="s">
        <v>31</v>
      </c>
      <c r="F35" s="16" t="s">
        <v>28</v>
      </c>
    </row>
    <row r="36" spans="2:6" ht="117.75" customHeight="1">
      <c r="B36" s="78" t="s">
        <v>16</v>
      </c>
      <c r="C36" s="79" t="s">
        <v>365</v>
      </c>
      <c r="D36" s="80"/>
      <c r="E36" s="16" t="s">
        <v>32</v>
      </c>
      <c r="F36" s="16" t="s">
        <v>363</v>
      </c>
    </row>
    <row r="37" spans="2:6" ht="49.9" customHeight="1">
      <c r="B37" s="78"/>
      <c r="C37" s="76"/>
      <c r="D37" s="77"/>
      <c r="E37" s="16" t="s">
        <v>33</v>
      </c>
      <c r="F37" s="16" t="s">
        <v>28</v>
      </c>
    </row>
    <row r="38" spans="2:6" ht="66" customHeight="1" thickBot="1">
      <c r="B38" s="14" t="s">
        <v>271</v>
      </c>
      <c r="C38" s="81" t="s">
        <v>366</v>
      </c>
      <c r="D38" s="82"/>
      <c r="E38" s="18" t="s">
        <v>34</v>
      </c>
      <c r="F38" s="19"/>
    </row>
    <row r="39" spans="2:6" ht="49.9" customHeight="1" thickTop="1">
      <c r="B39" s="72" t="s">
        <v>35</v>
      </c>
      <c r="C39" s="74" t="s">
        <v>311</v>
      </c>
      <c r="D39" s="75"/>
      <c r="E39" s="20" t="s">
        <v>36</v>
      </c>
      <c r="F39" s="20" t="s">
        <v>362</v>
      </c>
    </row>
    <row r="40" spans="2:6" ht="49.9" customHeight="1">
      <c r="B40" s="73"/>
      <c r="C40" s="76"/>
      <c r="D40" s="77"/>
      <c r="E40" s="21" t="s">
        <v>37</v>
      </c>
      <c r="F40" s="20" t="s">
        <v>38</v>
      </c>
    </row>
    <row r="41" spans="2:6">
      <c r="B41" s="24" t="s">
        <v>39</v>
      </c>
    </row>
  </sheetData>
  <sheetProtection algorithmName="SHA-512" hashValue="xbulmaNhB6Nn6zJioVyYPtuRT5Wg+dwsizAkNLkB+vAZN/dGq8ENyhnaRmYb38KbIzAXkQ+esOt/D/eEctOb4w==" saltValue="7+2ATG4Dc4vYEYTjxmvbnQ==" spinCount="100000" sheet="1" objects="1" scenarios="1"/>
  <mergeCells count="22">
    <mergeCell ref="C31:D31"/>
    <mergeCell ref="D10:E10"/>
    <mergeCell ref="D20:E20"/>
    <mergeCell ref="D21:E21"/>
    <mergeCell ref="D22:E22"/>
    <mergeCell ref="D26:E26"/>
    <mergeCell ref="D25:E25"/>
    <mergeCell ref="D27:E27"/>
    <mergeCell ref="D24:E24"/>
    <mergeCell ref="D23:E23"/>
    <mergeCell ref="D15:E17"/>
    <mergeCell ref="D11:E11"/>
    <mergeCell ref="D12:E14"/>
    <mergeCell ref="B39:B40"/>
    <mergeCell ref="C39:D40"/>
    <mergeCell ref="B32:B33"/>
    <mergeCell ref="C32:D33"/>
    <mergeCell ref="B34:B35"/>
    <mergeCell ref="C34:D35"/>
    <mergeCell ref="B36:B37"/>
    <mergeCell ref="C36:D37"/>
    <mergeCell ref="C38:D38"/>
  </mergeCells>
  <phoneticPr fontId="1"/>
  <conditionalFormatting sqref="B27:D27">
    <cfRule type="expression" dxfId="27" priority="5">
      <formula>COUNTIF($C$21:$C$26,"要")+COUNTIF($C$21:$C$26,"")&gt;0</formula>
    </cfRule>
  </conditionalFormatting>
  <dataValidations count="2">
    <dataValidation type="list" allowBlank="1" showInputMessage="1" showErrorMessage="1" sqref="C21:C22 C24:C26" xr:uid="{A501A627-F9B1-4548-B87F-5BF9D7FE458D}">
      <formula1>"要,不要"</formula1>
    </dataValidation>
    <dataValidation type="custom" allowBlank="1" showInputMessage="1" showErrorMessage="1" errorTitle="入力エラー" error="半角数字10桁で入力してください。" sqref="C17" xr:uid="{E8A4108F-0C5C-4AD5-BCAD-8019C241AACA}">
      <formula1>AND(LEN(C17)=10,SUMPRODUCT(--ISNUMBER(FIND(MID(C17,ROW($1:$10),1),"0123456789")))=10)</formula1>
    </dataValidation>
  </dataValidations>
  <pageMargins left="0.7" right="0.7" top="0.75" bottom="0.75" header="0.3" footer="0.3"/>
  <pageSetup paperSize="9" scale="40" orientation="portrait"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5EB4D05-2EA8-4213-948C-045133EF5089}">
          <x14:formula1>
            <xm:f>'プルダウンテーブル_安定電源(非表示)'!$A$2:$A$3</xm:f>
          </x14:formula1>
          <xm:sqref>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B21A8-BE8D-4A65-B92F-762A6D0DAE28}">
  <sheetPr>
    <pageSetUpPr fitToPage="1"/>
  </sheetPr>
  <dimension ref="B2:L72"/>
  <sheetViews>
    <sheetView showGridLines="0" zoomScaleNormal="100" workbookViewId="0"/>
  </sheetViews>
  <sheetFormatPr defaultColWidth="8.75" defaultRowHeight="15.75"/>
  <cols>
    <col min="1" max="1" width="3.625" style="1" customWidth="1"/>
    <col min="2" max="2" width="18.75" style="1" customWidth="1"/>
    <col min="3" max="3" width="21.25" style="1" customWidth="1"/>
    <col min="4" max="4" width="17.75" style="1" customWidth="1"/>
    <col min="5" max="5" width="35.625" style="1" customWidth="1"/>
    <col min="6" max="6" width="81.75" style="1" customWidth="1"/>
    <col min="7" max="7" width="35.625" style="1" customWidth="1"/>
    <col min="8" max="16384" width="8.75" style="1"/>
  </cols>
  <sheetData>
    <row r="2" spans="2:6">
      <c r="B2" s="23" t="s">
        <v>309</v>
      </c>
      <c r="C2" s="24"/>
      <c r="D2" s="24"/>
      <c r="E2" s="24"/>
      <c r="F2" s="24"/>
    </row>
    <row r="3" spans="2:6">
      <c r="B3" s="24" t="s">
        <v>295</v>
      </c>
      <c r="C3" s="24"/>
      <c r="D3" s="24"/>
      <c r="E3" s="24"/>
      <c r="F3" s="24"/>
    </row>
    <row r="4" spans="2:6">
      <c r="B4" s="24"/>
      <c r="C4" s="24"/>
      <c r="D4" s="24"/>
      <c r="E4" s="24"/>
      <c r="F4" s="24"/>
    </row>
    <row r="5" spans="2:6" customFormat="1" ht="18.75">
      <c r="B5" s="23" t="s">
        <v>1</v>
      </c>
      <c r="C5" s="24"/>
      <c r="D5" s="24"/>
      <c r="E5" s="25"/>
      <c r="F5" s="25"/>
    </row>
    <row r="6" spans="2:6" customFormat="1" ht="18.75">
      <c r="B6" s="24" t="s">
        <v>370</v>
      </c>
      <c r="C6" s="24"/>
      <c r="D6" s="24"/>
      <c r="E6" s="25"/>
      <c r="F6" s="25"/>
    </row>
    <row r="7" spans="2:6" customFormat="1" ht="18.75">
      <c r="B7" s="24" t="s">
        <v>369</v>
      </c>
      <c r="C7" s="24"/>
      <c r="D7" s="24"/>
      <c r="E7" s="25"/>
      <c r="F7" s="25"/>
    </row>
    <row r="8" spans="2:6" customFormat="1" ht="18.75">
      <c r="B8" s="24" t="s">
        <v>333</v>
      </c>
      <c r="C8" s="24"/>
      <c r="D8" s="24"/>
      <c r="E8" s="25"/>
      <c r="F8" s="25"/>
    </row>
    <row r="9" spans="2:6" customFormat="1" ht="18.75">
      <c r="B9" s="37"/>
      <c r="C9" s="24"/>
      <c r="D9" s="24"/>
      <c r="E9" s="25"/>
      <c r="F9" s="25"/>
    </row>
    <row r="10" spans="2:6">
      <c r="B10" s="23" t="s">
        <v>367</v>
      </c>
    </row>
    <row r="11" spans="2:6">
      <c r="B11" s="116" t="s">
        <v>4</v>
      </c>
      <c r="C11" s="116"/>
      <c r="D11" s="8" t="s">
        <v>5</v>
      </c>
      <c r="E11" s="8" t="s">
        <v>6</v>
      </c>
    </row>
    <row r="12" spans="2:6">
      <c r="B12" s="112" t="s">
        <v>49</v>
      </c>
      <c r="C12" s="112"/>
      <c r="D12" s="54"/>
      <c r="E12" s="60" t="s">
        <v>372</v>
      </c>
    </row>
    <row r="13" spans="2:6" ht="47.25" customHeight="1">
      <c r="B13" s="112" t="s">
        <v>339</v>
      </c>
      <c r="C13" s="112"/>
      <c r="D13" s="54"/>
      <c r="E13" s="60" t="s">
        <v>371</v>
      </c>
    </row>
    <row r="14" spans="2:6" ht="31.5" customHeight="1">
      <c r="B14" s="106" t="s">
        <v>313</v>
      </c>
      <c r="C14" s="106"/>
      <c r="D14" s="55"/>
      <c r="E14" s="60" t="s">
        <v>371</v>
      </c>
    </row>
    <row r="15" spans="2:6">
      <c r="B15" s="112" t="s">
        <v>341</v>
      </c>
      <c r="C15" s="112"/>
      <c r="D15" s="54"/>
      <c r="E15" s="60" t="s">
        <v>373</v>
      </c>
    </row>
    <row r="16" spans="2:6">
      <c r="B16" s="6"/>
    </row>
    <row r="17" spans="2:5">
      <c r="B17" s="2" t="s">
        <v>300</v>
      </c>
    </row>
    <row r="18" spans="2:5" ht="16.5" customHeight="1">
      <c r="B18" s="116" t="s">
        <v>4</v>
      </c>
      <c r="C18" s="116"/>
      <c r="D18" s="8" t="s">
        <v>5</v>
      </c>
      <c r="E18" s="8" t="s">
        <v>6</v>
      </c>
    </row>
    <row r="19" spans="2:5" ht="31.5" customHeight="1">
      <c r="B19" s="106" t="s">
        <v>342</v>
      </c>
      <c r="C19" s="106"/>
      <c r="D19" s="31"/>
      <c r="E19" s="59" t="s">
        <v>317</v>
      </c>
    </row>
    <row r="20" spans="2:5" ht="16.5" customHeight="1">
      <c r="B20" s="34" t="s">
        <v>269</v>
      </c>
      <c r="C20" s="35"/>
      <c r="D20" s="35"/>
      <c r="E20" s="36"/>
    </row>
    <row r="21" spans="2:5">
      <c r="B21" s="9"/>
      <c r="C21" s="9"/>
    </row>
    <row r="22" spans="2:5">
      <c r="B22" s="2" t="s">
        <v>301</v>
      </c>
    </row>
    <row r="23" spans="2:5">
      <c r="B23" s="116" t="s">
        <v>4</v>
      </c>
      <c r="C23" s="116"/>
      <c r="D23" s="8" t="s">
        <v>5</v>
      </c>
      <c r="E23" s="8" t="s">
        <v>6</v>
      </c>
    </row>
    <row r="24" spans="2:5">
      <c r="B24" s="106" t="s">
        <v>343</v>
      </c>
      <c r="C24" s="106"/>
      <c r="D24" s="31"/>
      <c r="E24" s="59" t="s">
        <v>352</v>
      </c>
    </row>
    <row r="25" spans="2:5" ht="31.5" customHeight="1">
      <c r="B25" s="106" t="s">
        <v>344</v>
      </c>
      <c r="C25" s="106"/>
      <c r="D25" s="31"/>
      <c r="E25" s="59" t="s">
        <v>353</v>
      </c>
    </row>
    <row r="26" spans="2:5">
      <c r="B26" s="106" t="s">
        <v>345</v>
      </c>
      <c r="C26" s="106"/>
      <c r="D26" s="31"/>
      <c r="E26" s="59" t="s">
        <v>352</v>
      </c>
    </row>
    <row r="27" spans="2:5" ht="31.5" customHeight="1">
      <c r="B27" s="106" t="s">
        <v>346</v>
      </c>
      <c r="C27" s="106"/>
      <c r="D27" s="31"/>
      <c r="E27" s="59" t="s">
        <v>354</v>
      </c>
    </row>
    <row r="28" spans="2:5">
      <c r="B28" s="106" t="s">
        <v>347</v>
      </c>
      <c r="C28" s="106"/>
      <c r="D28" s="31"/>
      <c r="E28" s="59" t="s">
        <v>352</v>
      </c>
    </row>
    <row r="29" spans="2:5" ht="31.5" customHeight="1">
      <c r="B29" s="106" t="s">
        <v>348</v>
      </c>
      <c r="C29" s="106"/>
      <c r="D29" s="31"/>
      <c r="E29" s="59" t="s">
        <v>355</v>
      </c>
    </row>
    <row r="30" spans="2:5" ht="31.5" customHeight="1">
      <c r="B30" s="106" t="s">
        <v>349</v>
      </c>
      <c r="C30" s="106"/>
      <c r="D30" s="31"/>
      <c r="E30" s="59" t="s">
        <v>355</v>
      </c>
    </row>
    <row r="31" spans="2:5" ht="15.75" customHeight="1">
      <c r="B31" s="34" t="s">
        <v>269</v>
      </c>
      <c r="C31" s="35"/>
      <c r="D31" s="35"/>
      <c r="E31" s="36"/>
    </row>
    <row r="32" spans="2:5">
      <c r="B32" s="35"/>
      <c r="C32" s="35"/>
      <c r="D32" s="35"/>
      <c r="E32" s="36"/>
    </row>
    <row r="33" spans="2:12">
      <c r="B33" s="23" t="s">
        <v>368</v>
      </c>
      <c r="C33" s="24"/>
      <c r="D33" s="24"/>
      <c r="E33" s="24"/>
      <c r="F33" s="24"/>
    </row>
    <row r="34" spans="2:12">
      <c r="B34" s="26" t="s">
        <v>42</v>
      </c>
      <c r="C34" s="109" t="s">
        <v>337</v>
      </c>
      <c r="D34" s="110"/>
      <c r="E34" s="110"/>
      <c r="F34" s="111"/>
    </row>
    <row r="35" spans="2:12" ht="31.5">
      <c r="B35" s="27" t="s">
        <v>43</v>
      </c>
      <c r="C35" s="113" t="s">
        <v>44</v>
      </c>
      <c r="D35" s="114"/>
      <c r="E35" s="28" t="s">
        <v>338</v>
      </c>
      <c r="F35" s="28" t="s">
        <v>45</v>
      </c>
      <c r="G35" s="6"/>
      <c r="H35" s="6"/>
      <c r="I35" s="6"/>
      <c r="J35" s="6"/>
      <c r="K35" s="6"/>
      <c r="L35" s="6"/>
    </row>
    <row r="36" spans="2:12" ht="137.25" customHeight="1">
      <c r="B36" s="61" t="s">
        <v>46</v>
      </c>
      <c r="C36" s="106" t="s">
        <v>395</v>
      </c>
      <c r="D36" s="106"/>
      <c r="E36" s="106" t="s">
        <v>397</v>
      </c>
      <c r="F36" s="106"/>
      <c r="G36" s="6"/>
      <c r="H36" s="6"/>
      <c r="I36" s="6"/>
      <c r="J36" s="6"/>
      <c r="K36" s="6"/>
      <c r="L36" s="6"/>
    </row>
    <row r="37" spans="2:12" ht="282.75" customHeight="1">
      <c r="B37" s="61" t="s">
        <v>47</v>
      </c>
      <c r="C37" s="106"/>
      <c r="D37" s="106"/>
      <c r="E37" s="58" t="s">
        <v>48</v>
      </c>
      <c r="F37" s="58" t="s">
        <v>396</v>
      </c>
      <c r="G37" s="6"/>
      <c r="H37" s="6"/>
      <c r="I37" s="6"/>
      <c r="J37" s="6"/>
      <c r="K37" s="6"/>
      <c r="L37" s="6"/>
    </row>
    <row r="38" spans="2:12">
      <c r="B38" s="24" t="s">
        <v>336</v>
      </c>
      <c r="C38" s="24"/>
      <c r="D38" s="24"/>
      <c r="E38" s="24"/>
      <c r="F38" s="24"/>
    </row>
    <row r="39" spans="2:12">
      <c r="B39" s="37"/>
    </row>
    <row r="40" spans="2:12">
      <c r="B40" s="22" t="s">
        <v>50</v>
      </c>
      <c r="C40" s="29"/>
      <c r="D40" s="24"/>
      <c r="E40" s="24"/>
    </row>
    <row r="41" spans="2:12">
      <c r="B41" s="107" t="s">
        <v>51</v>
      </c>
      <c r="C41" s="107"/>
      <c r="D41" s="24"/>
      <c r="E41" s="24"/>
    </row>
    <row r="42" spans="2:12">
      <c r="B42" s="108" t="s">
        <v>40</v>
      </c>
      <c r="C42" s="108"/>
      <c r="D42" s="115" t="s">
        <v>374</v>
      </c>
      <c r="E42" s="115"/>
    </row>
    <row r="43" spans="2:12" ht="30" customHeight="1">
      <c r="B43" s="106" t="s">
        <v>323</v>
      </c>
      <c r="C43" s="106"/>
      <c r="D43" s="100" t="s">
        <v>41</v>
      </c>
      <c r="E43" s="101"/>
    </row>
    <row r="44" spans="2:12" ht="30" customHeight="1">
      <c r="B44" s="106" t="s">
        <v>52</v>
      </c>
      <c r="C44" s="106"/>
      <c r="D44" s="102"/>
      <c r="E44" s="103"/>
    </row>
    <row r="45" spans="2:12">
      <c r="B45" s="106" t="s">
        <v>383</v>
      </c>
      <c r="C45" s="106"/>
      <c r="D45" s="102"/>
      <c r="E45" s="103"/>
    </row>
    <row r="46" spans="2:12" ht="15" customHeight="1">
      <c r="B46" s="106" t="s">
        <v>381</v>
      </c>
      <c r="C46" s="106"/>
      <c r="D46" s="102"/>
      <c r="E46" s="103"/>
    </row>
    <row r="47" spans="2:12" ht="15" customHeight="1">
      <c r="B47" s="106" t="s">
        <v>382</v>
      </c>
      <c r="C47" s="106"/>
      <c r="D47" s="102"/>
      <c r="E47" s="103"/>
    </row>
    <row r="48" spans="2:12" ht="48" customHeight="1">
      <c r="B48" s="106" t="s">
        <v>384</v>
      </c>
      <c r="C48" s="106"/>
      <c r="D48" s="104"/>
      <c r="E48" s="105"/>
    </row>
    <row r="49" spans="2:5" ht="15" customHeight="1">
      <c r="B49" s="106" t="s">
        <v>385</v>
      </c>
      <c r="C49" s="106"/>
      <c r="D49" s="86" t="s">
        <v>375</v>
      </c>
      <c r="E49" s="87"/>
    </row>
    <row r="50" spans="2:5" ht="16.5" customHeight="1">
      <c r="B50" s="106" t="s">
        <v>380</v>
      </c>
      <c r="C50" s="106"/>
      <c r="D50" s="117" t="s">
        <v>377</v>
      </c>
      <c r="E50" s="118"/>
    </row>
    <row r="51" spans="2:5" ht="16.5" customHeight="1">
      <c r="B51" s="106" t="s">
        <v>386</v>
      </c>
      <c r="C51" s="106"/>
      <c r="D51" s="86" t="s">
        <v>376</v>
      </c>
      <c r="E51" s="87"/>
    </row>
    <row r="52" spans="2:5">
      <c r="B52" s="29"/>
      <c r="C52" s="29"/>
      <c r="D52" s="24"/>
      <c r="E52" s="24"/>
    </row>
    <row r="53" spans="2:5" ht="16.5" customHeight="1">
      <c r="B53" s="107" t="s">
        <v>53</v>
      </c>
      <c r="C53" s="107"/>
      <c r="D53" s="24"/>
      <c r="E53" s="24"/>
    </row>
    <row r="54" spans="2:5">
      <c r="B54" s="108" t="s">
        <v>40</v>
      </c>
      <c r="C54" s="108"/>
      <c r="D54" s="115" t="s">
        <v>374</v>
      </c>
      <c r="E54" s="115"/>
    </row>
    <row r="55" spans="2:5" ht="30" customHeight="1">
      <c r="B55" s="106" t="s">
        <v>323</v>
      </c>
      <c r="C55" s="106"/>
      <c r="D55" s="100" t="s">
        <v>41</v>
      </c>
      <c r="E55" s="101"/>
    </row>
    <row r="56" spans="2:5" ht="31.5" customHeight="1">
      <c r="B56" s="106" t="s">
        <v>52</v>
      </c>
      <c r="C56" s="106"/>
      <c r="D56" s="102"/>
      <c r="E56" s="103"/>
    </row>
    <row r="57" spans="2:5" ht="15" customHeight="1">
      <c r="B57" s="106" t="s">
        <v>54</v>
      </c>
      <c r="C57" s="106"/>
      <c r="D57" s="102"/>
      <c r="E57" s="103"/>
    </row>
    <row r="58" spans="2:5">
      <c r="B58" s="106" t="s">
        <v>388</v>
      </c>
      <c r="C58" s="106"/>
      <c r="D58" s="102"/>
      <c r="E58" s="103"/>
    </row>
    <row r="59" spans="2:5" ht="31.5" customHeight="1">
      <c r="B59" s="106" t="s">
        <v>389</v>
      </c>
      <c r="C59" s="106"/>
      <c r="D59" s="102"/>
      <c r="E59" s="103"/>
    </row>
    <row r="60" spans="2:5" ht="15" customHeight="1">
      <c r="B60" s="106" t="s">
        <v>390</v>
      </c>
      <c r="C60" s="106"/>
      <c r="D60" s="102"/>
      <c r="E60" s="103"/>
    </row>
    <row r="61" spans="2:5" ht="31.5" customHeight="1">
      <c r="B61" s="106" t="s">
        <v>391</v>
      </c>
      <c r="C61" s="106"/>
      <c r="D61" s="102"/>
      <c r="E61" s="103"/>
    </row>
    <row r="62" spans="2:5">
      <c r="B62" s="106" t="s">
        <v>392</v>
      </c>
      <c r="C62" s="106"/>
      <c r="D62" s="102"/>
      <c r="E62" s="103"/>
    </row>
    <row r="63" spans="2:5" ht="15" customHeight="1">
      <c r="B63" s="106" t="s">
        <v>393</v>
      </c>
      <c r="C63" s="106"/>
      <c r="D63" s="104"/>
      <c r="E63" s="105"/>
    </row>
    <row r="64" spans="2:5" ht="15" customHeight="1">
      <c r="B64" s="106" t="s">
        <v>394</v>
      </c>
      <c r="C64" s="106"/>
      <c r="D64" s="86" t="s">
        <v>375</v>
      </c>
      <c r="E64" s="87"/>
    </row>
    <row r="65" spans="2:5" ht="16.5" customHeight="1">
      <c r="B65" s="106" t="s">
        <v>380</v>
      </c>
      <c r="C65" s="106"/>
      <c r="D65" s="117" t="s">
        <v>377</v>
      </c>
      <c r="E65" s="118"/>
    </row>
    <row r="66" spans="2:5" ht="15" customHeight="1">
      <c r="B66" s="106" t="s">
        <v>306</v>
      </c>
      <c r="C66" s="106"/>
      <c r="D66" s="86" t="s">
        <v>376</v>
      </c>
      <c r="E66" s="87"/>
    </row>
    <row r="67" spans="2:5">
      <c r="B67" s="106" t="s">
        <v>305</v>
      </c>
      <c r="C67" s="106"/>
      <c r="D67" s="56" t="s">
        <v>378</v>
      </c>
      <c r="E67" s="57"/>
    </row>
    <row r="68" spans="2:5">
      <c r="B68" s="106" t="s">
        <v>307</v>
      </c>
      <c r="C68" s="106"/>
      <c r="D68" s="86" t="s">
        <v>379</v>
      </c>
      <c r="E68" s="87"/>
    </row>
    <row r="69" spans="2:5" ht="15" customHeight="1">
      <c r="B69" s="106" t="s">
        <v>387</v>
      </c>
      <c r="C69" s="106"/>
      <c r="D69" s="86" t="s">
        <v>376</v>
      </c>
      <c r="E69" s="87"/>
    </row>
    <row r="70" spans="2:5">
      <c r="B70" s="24" t="s">
        <v>55</v>
      </c>
      <c r="C70" s="29"/>
      <c r="D70" s="24"/>
      <c r="E70" s="24"/>
    </row>
    <row r="71" spans="2:5">
      <c r="B71" s="24" t="s">
        <v>56</v>
      </c>
      <c r="C71" s="24"/>
      <c r="D71" s="24"/>
      <c r="E71" s="24"/>
    </row>
    <row r="72" spans="2:5">
      <c r="B72" s="24"/>
      <c r="C72" s="24"/>
      <c r="D72" s="24"/>
      <c r="E72" s="24"/>
    </row>
  </sheetData>
  <sheetProtection algorithmName="SHA-512" hashValue="7N7OUTPQ18P8XJ52VVXBmSNn+rGUdU2lfSsjAxddw9fCCJWoIKe7lUIbI9XvxsoaEQfGDbQcot7QPTb+b9e1jw==" saltValue="eZ8jS3oLnsTn+e3/ouX7Mg==" spinCount="100000" sheet="1" objects="1" scenarios="1"/>
  <mergeCells count="59">
    <mergeCell ref="D50:E50"/>
    <mergeCell ref="D51:E51"/>
    <mergeCell ref="B30:C30"/>
    <mergeCell ref="D69:E69"/>
    <mergeCell ref="B62:C62"/>
    <mergeCell ref="B63:C63"/>
    <mergeCell ref="D68:E68"/>
    <mergeCell ref="B69:C69"/>
    <mergeCell ref="D66:E66"/>
    <mergeCell ref="D64:E64"/>
    <mergeCell ref="B50:C50"/>
    <mergeCell ref="B68:C68"/>
    <mergeCell ref="B67:C67"/>
    <mergeCell ref="D65:E65"/>
    <mergeCell ref="D54:E54"/>
    <mergeCell ref="B64:C64"/>
    <mergeCell ref="B56:C56"/>
    <mergeCell ref="B65:C65"/>
    <mergeCell ref="B57:C57"/>
    <mergeCell ref="B66:C66"/>
    <mergeCell ref="B58:C58"/>
    <mergeCell ref="B11:C11"/>
    <mergeCell ref="B12:C12"/>
    <mergeCell ref="B18:C18"/>
    <mergeCell ref="B23:C23"/>
    <mergeCell ref="B24:C24"/>
    <mergeCell ref="B14:C14"/>
    <mergeCell ref="B13:C13"/>
    <mergeCell ref="C34:F34"/>
    <mergeCell ref="B15:C15"/>
    <mergeCell ref="B41:C41"/>
    <mergeCell ref="B42:C42"/>
    <mergeCell ref="B43:C43"/>
    <mergeCell ref="B19:C19"/>
    <mergeCell ref="C35:D35"/>
    <mergeCell ref="C36:D37"/>
    <mergeCell ref="D42:E42"/>
    <mergeCell ref="B25:C25"/>
    <mergeCell ref="B26:C26"/>
    <mergeCell ref="B27:C27"/>
    <mergeCell ref="E36:F36"/>
    <mergeCell ref="B28:C28"/>
    <mergeCell ref="B29:C29"/>
    <mergeCell ref="D55:E63"/>
    <mergeCell ref="B60:C60"/>
    <mergeCell ref="B45:C45"/>
    <mergeCell ref="B46:C46"/>
    <mergeCell ref="B47:C47"/>
    <mergeCell ref="D43:E48"/>
    <mergeCell ref="B61:C61"/>
    <mergeCell ref="B55:C55"/>
    <mergeCell ref="B59:C59"/>
    <mergeCell ref="B49:C49"/>
    <mergeCell ref="B44:C44"/>
    <mergeCell ref="B53:C53"/>
    <mergeCell ref="B54:C54"/>
    <mergeCell ref="B51:C51"/>
    <mergeCell ref="B48:C48"/>
    <mergeCell ref="D49:E49"/>
  </mergeCells>
  <phoneticPr fontId="1"/>
  <conditionalFormatting sqref="B12:C15 E12:E15">
    <cfRule type="expression" dxfId="26" priority="1" stopIfTrue="1">
      <formula>INDIRECT("'契約単価の補正方法_全電源共通'!$C$26")="不要"</formula>
    </cfRule>
  </conditionalFormatting>
  <conditionalFormatting sqref="B15:C15 E15">
    <cfRule type="expression" dxfId="25" priority="9">
      <formula>OR($D$12="国内貯留",$D$12="")</formula>
    </cfRule>
  </conditionalFormatting>
  <conditionalFormatting sqref="B19:C19 E19">
    <cfRule type="expression" dxfId="24" priority="5" stopIfTrue="1">
      <formula>INDIRECT("'契約単価の補正方法_全電源共通'!$C$26")="不要"</formula>
    </cfRule>
    <cfRule type="expression" dxfId="23" priority="7">
      <formula>OR($D$12="海外貯留",$D$12="")</formula>
    </cfRule>
  </conditionalFormatting>
  <conditionalFormatting sqref="B24:C30 E24:E30">
    <cfRule type="expression" dxfId="22" priority="3" stopIfTrue="1">
      <formula>INDIRECT("'契約単価の補正方法_全電源共通'!$C$26")="不要"</formula>
    </cfRule>
    <cfRule type="expression" dxfId="21" priority="12">
      <formula>OR($D$12="国内貯留",$D$12="")</formula>
    </cfRule>
  </conditionalFormatting>
  <conditionalFormatting sqref="B25:C25 E25">
    <cfRule type="expression" dxfId="20" priority="53">
      <formula>OR($D$24="不要",$D$24="")</formula>
    </cfRule>
  </conditionalFormatting>
  <conditionalFormatting sqref="B27:C27 E27">
    <cfRule type="expression" dxfId="19" priority="67">
      <formula>OR($D$26="不要",$D$26="")</formula>
    </cfRule>
  </conditionalFormatting>
  <conditionalFormatting sqref="B29:C30 E29:E30">
    <cfRule type="expression" dxfId="18" priority="70">
      <formula>OR($D$28="不要",$D$28="")</formula>
    </cfRule>
  </conditionalFormatting>
  <conditionalFormatting sqref="D12:D15">
    <cfRule type="expression" dxfId="17" priority="2" stopIfTrue="1">
      <formula>INDIRECT("'契約単価の補正方法_全電源共通'!$C$26")="不要"</formula>
    </cfRule>
  </conditionalFormatting>
  <conditionalFormatting sqref="D15">
    <cfRule type="expression" dxfId="16" priority="11">
      <formula>OR($D$12="国内貯留",$D$12="")</formula>
    </cfRule>
  </conditionalFormatting>
  <conditionalFormatting sqref="D19">
    <cfRule type="expression" dxfId="15" priority="6" stopIfTrue="1">
      <formula>INDIRECT("'契約単価の補正方法_全電源共通'!$C$26")="不要"</formula>
    </cfRule>
    <cfRule type="expression" dxfId="14" priority="8">
      <formula>OR($D$12="海外貯留",$D$12="")</formula>
    </cfRule>
  </conditionalFormatting>
  <conditionalFormatting sqref="D24:D30">
    <cfRule type="expression" dxfId="13" priority="4" stopIfTrue="1">
      <formula>INDIRECT("'契約単価の補正方法_全電源共通'!$C$26")="不要"</formula>
    </cfRule>
    <cfRule type="expression" dxfId="12" priority="48">
      <formula>OR($D$12="国内貯留",$D$12="")</formula>
    </cfRule>
  </conditionalFormatting>
  <conditionalFormatting sqref="D25">
    <cfRule type="expression" dxfId="11" priority="64">
      <formula>OR($D$24="不要",$D$24="")</formula>
    </cfRule>
  </conditionalFormatting>
  <conditionalFormatting sqref="D27">
    <cfRule type="expression" dxfId="10" priority="69">
      <formula>OR($D$26="不要",$D$26="")</formula>
    </cfRule>
  </conditionalFormatting>
  <conditionalFormatting sqref="D29:D30">
    <cfRule type="expression" dxfId="9" priority="71">
      <formula>OR($D$28="不要",$D$28="")</formula>
    </cfRule>
  </conditionalFormatting>
  <dataValidations count="3">
    <dataValidation type="list" allowBlank="1" showInputMessage="1" showErrorMessage="1" sqref="D12" xr:uid="{5D7AF7F9-8A84-4783-A7EA-39CEADBA5065}">
      <formula1>"国内貯留,海外貯留"</formula1>
    </dataValidation>
    <dataValidation type="list" allowBlank="1" showInputMessage="1" showErrorMessage="1" sqref="D19 D24:D30" xr:uid="{5D20E654-2ED0-4372-8262-BBBB7272E8EC}">
      <formula1>"要,不要"</formula1>
    </dataValidation>
    <dataValidation type="list" allowBlank="1" showInputMessage="1" showErrorMessage="1" sqref="D13:D14" xr:uid="{75951086-8AD9-418E-BF21-C82D2C979E4B}">
      <formula1>"LNG,石炭,石油"</formula1>
    </dataValidation>
  </dataValidations>
  <pageMargins left="0.7" right="0.7" top="0.75" bottom="0.75" header="0.3" footer="0.3"/>
  <pageSetup paperSize="9" scale="51"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78A6BF68-9043-433E-A29A-C4514E29F3D5}">
          <x14:formula1>
            <xm:f>'プルダウンテーブル_安定電源(非表示)'!$B$3:$B$204</xm:f>
          </x14:formula1>
          <xm:sqref>D15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672E1-0FDD-49EF-8905-6BF00A88E6B4}">
  <sheetPr>
    <pageSetUpPr fitToPage="1"/>
  </sheetPr>
  <dimension ref="B2:L48"/>
  <sheetViews>
    <sheetView showGridLines="0" zoomScaleNormal="100" workbookViewId="0"/>
  </sheetViews>
  <sheetFormatPr defaultColWidth="8.75" defaultRowHeight="15.75"/>
  <cols>
    <col min="1" max="1" width="3.625" style="24" customWidth="1"/>
    <col min="2" max="2" width="18.75" style="24" customWidth="1"/>
    <col min="3" max="3" width="44.375" style="24" customWidth="1"/>
    <col min="4" max="4" width="17.75" style="24" customWidth="1"/>
    <col min="5" max="5" width="49.75" style="24" customWidth="1"/>
    <col min="6" max="6" width="18.75" style="24" customWidth="1"/>
    <col min="7" max="7" width="35.625" style="24" customWidth="1"/>
    <col min="8" max="16384" width="8.75" style="24"/>
  </cols>
  <sheetData>
    <row r="2" spans="2:5">
      <c r="B2" s="23" t="s">
        <v>310</v>
      </c>
    </row>
    <row r="3" spans="2:5">
      <c r="B3" s="24" t="s">
        <v>400</v>
      </c>
    </row>
    <row r="4" spans="2:5">
      <c r="B4" s="24" t="s">
        <v>401</v>
      </c>
    </row>
    <row r="5" spans="2:5">
      <c r="B5" s="24" t="s">
        <v>333</v>
      </c>
    </row>
    <row r="7" spans="2:5" s="25" customFormat="1" ht="18.75">
      <c r="B7" s="23" t="s">
        <v>1</v>
      </c>
      <c r="C7" s="24"/>
      <c r="D7" s="24"/>
    </row>
    <row r="8" spans="2:5" s="25" customFormat="1" ht="15.75" customHeight="1">
      <c r="B8" s="24" t="s">
        <v>410</v>
      </c>
      <c r="C8" s="24"/>
      <c r="D8" s="24"/>
    </row>
    <row r="9" spans="2:5">
      <c r="B9" s="39"/>
    </row>
    <row r="10" spans="2:5">
      <c r="B10" s="23" t="s">
        <v>296</v>
      </c>
    </row>
    <row r="11" spans="2:5" ht="15.75" customHeight="1">
      <c r="B11" s="119" t="s">
        <v>4</v>
      </c>
      <c r="C11" s="119"/>
      <c r="D11" s="53" t="s">
        <v>5</v>
      </c>
      <c r="E11" s="53" t="s">
        <v>6</v>
      </c>
    </row>
    <row r="12" spans="2:5" ht="31.5" customHeight="1">
      <c r="B12" s="131" t="s">
        <v>331</v>
      </c>
      <c r="C12" s="132"/>
      <c r="D12" s="68" t="str">
        <f>IF(契約単価の補正方法_可変費の補正!$D$24="","",契約単価の補正方法_可変費の補正!$D$24)</f>
        <v/>
      </c>
      <c r="E12" s="49" t="s">
        <v>297</v>
      </c>
    </row>
    <row r="13" spans="2:5" ht="31.5" customHeight="1">
      <c r="B13" s="131" t="s">
        <v>332</v>
      </c>
      <c r="C13" s="132"/>
      <c r="D13" s="68" t="str">
        <f>IF(契約単価の補正方法_可変費の補正!$D$26="","",契約単価の補正方法_可変費の補正!$D$26)</f>
        <v/>
      </c>
      <c r="E13" s="49" t="s">
        <v>297</v>
      </c>
    </row>
    <row r="14" spans="2:5" ht="78.75">
      <c r="B14" s="123" t="s">
        <v>266</v>
      </c>
      <c r="C14" s="123"/>
      <c r="D14" s="69" t="str">
        <f>IF(契約単価の補正方法_可変費の補正!$D$15="","",契約単価の補正方法_可変費の補正!$D$15)</f>
        <v/>
      </c>
      <c r="E14" s="49" t="s">
        <v>402</v>
      </c>
    </row>
    <row r="15" spans="2:5" ht="15.75" customHeight="1">
      <c r="B15" s="122" t="s">
        <v>327</v>
      </c>
      <c r="C15" s="122"/>
      <c r="D15" s="38"/>
      <c r="E15" s="124" t="s">
        <v>268</v>
      </c>
    </row>
    <row r="16" spans="2:5" ht="15.75" customHeight="1">
      <c r="B16" s="122" t="s">
        <v>328</v>
      </c>
      <c r="C16" s="122"/>
      <c r="D16" s="38"/>
      <c r="E16" s="125"/>
    </row>
    <row r="17" spans="2:6" ht="15.75" customHeight="1">
      <c r="B17" s="123" t="s">
        <v>329</v>
      </c>
      <c r="C17" s="123"/>
      <c r="D17" s="70" t="str">
        <f>IF($D$15="","",SUM(D15+D16))</f>
        <v/>
      </c>
      <c r="E17" s="40" t="s">
        <v>298</v>
      </c>
    </row>
    <row r="18" spans="2:6">
      <c r="B18" s="122" t="s">
        <v>417</v>
      </c>
      <c r="C18" s="122"/>
      <c r="D18" s="38"/>
      <c r="E18" s="124" t="s">
        <v>403</v>
      </c>
    </row>
    <row r="19" spans="2:6">
      <c r="B19" s="120" t="s">
        <v>418</v>
      </c>
      <c r="C19" s="121"/>
      <c r="D19" s="38"/>
      <c r="E19" s="125"/>
    </row>
    <row r="20" spans="2:6">
      <c r="B20" s="122" t="s">
        <v>419</v>
      </c>
      <c r="C20" s="122"/>
      <c r="D20" s="38"/>
      <c r="E20" s="125"/>
    </row>
    <row r="21" spans="2:6">
      <c r="B21" s="120" t="s">
        <v>420</v>
      </c>
      <c r="C21" s="121"/>
      <c r="D21" s="38"/>
      <c r="E21" s="125"/>
    </row>
    <row r="22" spans="2:6">
      <c r="B22" s="120" t="s">
        <v>330</v>
      </c>
      <c r="C22" s="121"/>
      <c r="D22" s="38"/>
      <c r="E22" s="125"/>
    </row>
    <row r="23" spans="2:6">
      <c r="B23" s="122" t="s">
        <v>416</v>
      </c>
      <c r="C23" s="122"/>
      <c r="D23" s="38"/>
      <c r="E23" s="125"/>
    </row>
    <row r="24" spans="2:6">
      <c r="B24" s="122" t="s">
        <v>411</v>
      </c>
      <c r="C24" s="122"/>
      <c r="D24" s="38"/>
      <c r="E24" s="125"/>
    </row>
    <row r="25" spans="2:6">
      <c r="B25" s="120" t="s">
        <v>412</v>
      </c>
      <c r="C25" s="121"/>
      <c r="D25" s="38"/>
      <c r="E25" s="125"/>
    </row>
    <row r="26" spans="2:6">
      <c r="B26" s="120" t="s">
        <v>413</v>
      </c>
      <c r="C26" s="121"/>
      <c r="D26" s="38"/>
      <c r="E26" s="126"/>
    </row>
    <row r="27" spans="2:6" ht="15.75" customHeight="1">
      <c r="B27" s="133" t="s">
        <v>414</v>
      </c>
      <c r="C27" s="133"/>
      <c r="D27" s="71" t="str">
        <f>IF($D$15="","",'貯留国の企業物価指数管理シート_PPI(非表示)'!H35)</f>
        <v/>
      </c>
      <c r="E27" s="40" t="s">
        <v>267</v>
      </c>
    </row>
    <row r="28" spans="2:6" ht="15.75" customHeight="1">
      <c r="B28" s="133" t="s">
        <v>415</v>
      </c>
      <c r="C28" s="133"/>
      <c r="D28" s="71" t="str">
        <f>IF($D$15="","",'貯留国の企業物価指数管理シート_PPI(非表示)'!$H$36)</f>
        <v/>
      </c>
      <c r="E28" s="40" t="s">
        <v>267</v>
      </c>
    </row>
    <row r="29" spans="2:6" ht="15.75" customHeight="1">
      <c r="B29" s="34" t="s">
        <v>314</v>
      </c>
    </row>
    <row r="30" spans="2:6">
      <c r="B30" s="29"/>
      <c r="C30" s="29"/>
    </row>
    <row r="31" spans="2:6">
      <c r="B31" s="23" t="s">
        <v>404</v>
      </c>
    </row>
    <row r="32" spans="2:6">
      <c r="B32" s="26" t="s">
        <v>42</v>
      </c>
      <c r="C32" s="109" t="s">
        <v>322</v>
      </c>
      <c r="D32" s="110"/>
      <c r="E32" s="110"/>
      <c r="F32" s="111"/>
    </row>
    <row r="33" spans="2:12" ht="96" customHeight="1">
      <c r="B33" s="61" t="s">
        <v>47</v>
      </c>
      <c r="C33" s="128" t="s">
        <v>405</v>
      </c>
      <c r="D33" s="129"/>
      <c r="E33" s="129"/>
      <c r="F33" s="130"/>
      <c r="G33" s="39"/>
      <c r="H33" s="39"/>
      <c r="I33" s="39"/>
      <c r="J33" s="39"/>
      <c r="K33" s="39"/>
      <c r="L33" s="39"/>
    </row>
    <row r="34" spans="2:12">
      <c r="B34" s="34" t="s">
        <v>264</v>
      </c>
      <c r="C34" s="29"/>
      <c r="D34" s="29"/>
      <c r="E34" s="29"/>
      <c r="F34" s="29"/>
      <c r="G34" s="39"/>
      <c r="H34" s="39"/>
      <c r="I34" s="39"/>
      <c r="J34" s="39"/>
      <c r="K34" s="39"/>
      <c r="L34" s="39"/>
    </row>
    <row r="35" spans="2:12">
      <c r="B35" s="34" t="s">
        <v>406</v>
      </c>
      <c r="C35" s="29"/>
      <c r="D35" s="29"/>
      <c r="E35" s="29"/>
      <c r="F35" s="29"/>
      <c r="G35" s="39"/>
      <c r="H35" s="39"/>
      <c r="I35" s="39"/>
      <c r="J35" s="39"/>
      <c r="K35" s="39"/>
      <c r="L35" s="39"/>
    </row>
    <row r="36" spans="2:12">
      <c r="B36" s="34" t="s">
        <v>265</v>
      </c>
      <c r="C36" s="29"/>
      <c r="D36" s="29"/>
      <c r="E36" s="29"/>
      <c r="F36" s="29"/>
      <c r="G36" s="39"/>
      <c r="H36" s="39"/>
      <c r="I36" s="39"/>
      <c r="J36" s="39"/>
      <c r="K36" s="39"/>
      <c r="L36" s="39"/>
    </row>
    <row r="37" spans="2:12">
      <c r="B37" s="34" t="s">
        <v>407</v>
      </c>
      <c r="C37" s="29"/>
      <c r="D37" s="29"/>
      <c r="E37" s="29"/>
      <c r="F37" s="29"/>
      <c r="G37" s="39"/>
      <c r="H37" s="39"/>
      <c r="I37" s="39"/>
      <c r="J37" s="39"/>
      <c r="K37" s="39"/>
      <c r="L37" s="39"/>
    </row>
    <row r="38" spans="2:12">
      <c r="B38" s="34" t="s">
        <v>263</v>
      </c>
      <c r="C38" s="29"/>
      <c r="D38" s="29"/>
      <c r="E38" s="29"/>
      <c r="F38" s="29"/>
      <c r="H38" s="39"/>
      <c r="I38" s="39"/>
      <c r="J38" s="39"/>
      <c r="K38" s="39"/>
      <c r="L38" s="39"/>
    </row>
    <row r="39" spans="2:12">
      <c r="B39" s="34"/>
      <c r="C39" s="29"/>
      <c r="D39" s="29"/>
      <c r="E39" s="29"/>
      <c r="F39" s="29"/>
      <c r="G39" s="39"/>
      <c r="H39" s="39"/>
      <c r="I39" s="39"/>
      <c r="J39" s="39"/>
      <c r="K39" s="39"/>
      <c r="L39" s="39"/>
    </row>
    <row r="40" spans="2:12">
      <c r="B40" s="22" t="s">
        <v>50</v>
      </c>
      <c r="C40" s="29"/>
    </row>
    <row r="41" spans="2:12" ht="23.25" customHeight="1">
      <c r="B41" s="108" t="s">
        <v>40</v>
      </c>
      <c r="C41" s="108"/>
      <c r="D41" s="127" t="s">
        <v>398</v>
      </c>
      <c r="E41" s="127"/>
    </row>
    <row r="42" spans="2:12">
      <c r="B42" s="106" t="s">
        <v>308</v>
      </c>
      <c r="C42" s="106"/>
      <c r="D42" s="100" t="s">
        <v>399</v>
      </c>
      <c r="E42" s="101"/>
    </row>
    <row r="43" spans="2:12">
      <c r="B43" s="106" t="s">
        <v>408</v>
      </c>
      <c r="C43" s="106"/>
      <c r="D43" s="102"/>
      <c r="E43" s="103"/>
    </row>
    <row r="44" spans="2:12" ht="15.75" customHeight="1">
      <c r="B44" s="106" t="s">
        <v>318</v>
      </c>
      <c r="C44" s="106"/>
      <c r="D44" s="102"/>
      <c r="E44" s="103"/>
    </row>
    <row r="45" spans="2:12" ht="15.75" customHeight="1">
      <c r="B45" s="106" t="s">
        <v>409</v>
      </c>
      <c r="C45" s="106"/>
      <c r="D45" s="104"/>
      <c r="E45" s="105"/>
    </row>
    <row r="46" spans="2:12">
      <c r="B46" s="24" t="s">
        <v>55</v>
      </c>
    </row>
    <row r="47" spans="2:12">
      <c r="B47" s="24" t="s">
        <v>340</v>
      </c>
    </row>
    <row r="48" spans="2:12">
      <c r="B48" s="1"/>
    </row>
  </sheetData>
  <sheetProtection algorithmName="SHA-512" hashValue="OuHBrzEx20e5aEa/Y2q66MJ/qv+AufqCCZbO4eSm399GbwnIjGFAjoRTcfStX+g6sqKi/4mSotIlMq6QHqN6UQ==" saltValue="w53ntMhWBUdaTQvER1ynlQ==" spinCount="100000" sheet="1" objects="1" scenarios="1"/>
  <mergeCells count="29">
    <mergeCell ref="B24:C24"/>
    <mergeCell ref="B28:C28"/>
    <mergeCell ref="B27:C27"/>
    <mergeCell ref="B44:C44"/>
    <mergeCell ref="B45:C45"/>
    <mergeCell ref="B43:C43"/>
    <mergeCell ref="B41:C41"/>
    <mergeCell ref="B42:C42"/>
    <mergeCell ref="B20:C20"/>
    <mergeCell ref="B23:C23"/>
    <mergeCell ref="B12:C12"/>
    <mergeCell ref="B13:C13"/>
    <mergeCell ref="B14:C14"/>
    <mergeCell ref="D42:E45"/>
    <mergeCell ref="C32:F32"/>
    <mergeCell ref="B11:C11"/>
    <mergeCell ref="B26:C26"/>
    <mergeCell ref="B25:C25"/>
    <mergeCell ref="B21:C21"/>
    <mergeCell ref="B19:C19"/>
    <mergeCell ref="B16:C16"/>
    <mergeCell ref="B17:C17"/>
    <mergeCell ref="E18:E26"/>
    <mergeCell ref="E15:E16"/>
    <mergeCell ref="B22:C22"/>
    <mergeCell ref="D41:E41"/>
    <mergeCell ref="C33:F33"/>
    <mergeCell ref="B15:C15"/>
    <mergeCell ref="B18:C18"/>
  </mergeCells>
  <phoneticPr fontId="1"/>
  <conditionalFormatting sqref="B15:E16">
    <cfRule type="expression" dxfId="8" priority="4">
      <formula>INDIRECT("'契約単価の補正方法_全電源共通'!$C$26")="不要"</formula>
    </cfRule>
    <cfRule type="expression" dxfId="6" priority="11">
      <formula>AND(OR($D$12="不要",$D$12=""),OR($D$13="不要",$D$13=""))</formula>
    </cfRule>
  </conditionalFormatting>
  <conditionalFormatting sqref="B18:E26">
    <cfRule type="expression" dxfId="5" priority="2">
      <formula>INDIRECT("'契約単価の補正方法_全電源共通'!$C$26")="不要"</formula>
    </cfRule>
    <cfRule type="expression" dxfId="3" priority="7">
      <formula>AND(OR($D$12="不要",$D$12=""),OR($D$13="不要",$D$13=""))</formula>
    </cfRule>
  </conditionalFormatting>
  <conditionalFormatting sqref="D14">
    <cfRule type="expression" dxfId="2" priority="10">
      <formula>AND($D$14&lt;&gt;"",COUNTIF(INDIRECT("'貯留国の企業物価指数管理シート_PPI(非表示)'!$A:$A"),$D$14)=0)</formula>
    </cfRule>
  </conditionalFormatting>
  <dataValidations count="1">
    <dataValidation type="whole" allowBlank="1" showErrorMessage="1" errorTitle="入力エラー" error="20～40の整数を入力してください。" sqref="D23" xr:uid="{D24A6FCE-2E26-427C-9FBD-25BC5D62495A}">
      <formula1>20</formula1>
      <formula2>40</formula2>
    </dataValidation>
  </dataValidations>
  <pageMargins left="0.7" right="0.7" top="0.75" bottom="0.75" header="0.3" footer="0.3"/>
  <pageSetup paperSize="9" scale="51" orientation="portrait" horizontalDpi="300" verticalDpi="300" r:id="rId1"/>
  <extLst>
    <ext xmlns:x14="http://schemas.microsoft.com/office/spreadsheetml/2009/9/main" uri="{78C0D931-6437-407d-A8EE-F0AAD7539E65}">
      <x14:conditionalFormattings>
        <x14:conditionalFormatting xmlns:xm="http://schemas.microsoft.com/office/excel/2006/main">
          <x14:cfRule type="expression" priority="6" id="{65E2FDC7-8D49-4EBB-A0A1-23CC62C6CA62}">
            <xm:f>OR(契約単価の補正方法_可変費の補正!$D$12="国内貯留",契約単価の補正方法_可変費の補正!$D$12="")</xm:f>
            <x14:dxf>
              <fill>
                <patternFill>
                  <bgColor theme="0" tint="-0.499984740745262"/>
                </patternFill>
              </fill>
            </x14:dxf>
          </x14:cfRule>
          <xm:sqref>B15:E16</xm:sqref>
        </x14:conditionalFormatting>
        <x14:conditionalFormatting xmlns:xm="http://schemas.microsoft.com/office/excel/2006/main">
          <x14:cfRule type="expression" priority="5" id="{559CA081-D5FF-4A79-AC9B-EF967A63B8CF}">
            <xm:f>OR(契約単価の補正方法_可変費の補正!$D$12="国内貯留",契約単価の補正方法_可変費の補正!$D$12="")</xm:f>
            <x14:dxf>
              <fill>
                <patternFill>
                  <bgColor theme="0" tint="-0.499984740745262"/>
                </patternFill>
              </fill>
            </x14:dxf>
          </x14:cfRule>
          <xm:sqref>B18:E26</xm:sqref>
        </x14:conditionalFormatting>
        <x14:conditionalFormatting xmlns:xm="http://schemas.microsoft.com/office/excel/2006/main">
          <x14:cfRule type="expression" priority="3" id="{01AA8A1A-571A-4B73-A000-62612B3DA39C}">
            <xm:f>OR(INDIRECT("'契約単価の補正方法_全電源共通'!$C$26")="不要",OR(契約単価の補正方法_可変費の補正!$D$12="国内貯留",契約単価の補正方法_可変費の補正!$D$12=""),AND(OR($D$12="不要",$D$12=""),OR($D$13="不要",$D$13="")))</xm:f>
            <x14:dxf>
              <font>
                <color rgb="FFFF0000"/>
              </font>
            </x14:dxf>
          </x14:cfRule>
          <xm:sqref>D15:D16</xm:sqref>
        </x14:conditionalFormatting>
        <x14:conditionalFormatting xmlns:xm="http://schemas.microsoft.com/office/excel/2006/main">
          <x14:cfRule type="expression" priority="1" id="{90963940-4C72-45EA-A26B-98C65B4FFD2A}">
            <xm:f>OR(INDIRECT("'契約単価の補正方法_全電源共通'!$C$26")="不要",OR(契約単価の補正方法_可変費の補正!$D$12="国内貯留",契約単価の補正方法_可変費の補正!$D$12=""),AND(OR($D$12="不要",$D$12=""),OR($D$13="不要",$D$13="")))</xm:f>
            <x14:dxf>
              <font>
                <color rgb="FFFF0000"/>
              </font>
            </x14:dxf>
          </x14:cfRule>
          <xm:sqref>D18:D26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EF309-BD27-4AD9-84AF-2106A2EADC6F}">
  <dimension ref="A1:B204"/>
  <sheetViews>
    <sheetView zoomScaleNormal="100" workbookViewId="0">
      <selection activeCell="K29" sqref="K29"/>
    </sheetView>
  </sheetViews>
  <sheetFormatPr defaultColWidth="8.75" defaultRowHeight="18.75"/>
  <cols>
    <col min="1" max="1" width="55.75" style="11" bestFit="1" customWidth="1"/>
    <col min="2" max="2" width="54.75" style="11" bestFit="1" customWidth="1"/>
    <col min="3" max="16384" width="8.75" style="11"/>
  </cols>
  <sheetData>
    <row r="1" spans="1:2">
      <c r="A1" s="10" t="s">
        <v>57</v>
      </c>
      <c r="B1" s="10" t="s">
        <v>319</v>
      </c>
    </row>
    <row r="2" spans="1:2">
      <c r="A2" s="12" t="s">
        <v>292</v>
      </c>
      <c r="B2" s="13" t="s">
        <v>262</v>
      </c>
    </row>
    <row r="3" spans="1:2">
      <c r="A3" s="12" t="s">
        <v>293</v>
      </c>
      <c r="B3" s="13" t="s">
        <v>59</v>
      </c>
    </row>
    <row r="4" spans="1:2">
      <c r="A4" s="12"/>
      <c r="B4" s="13" t="s">
        <v>60</v>
      </c>
    </row>
    <row r="5" spans="1:2">
      <c r="A5" s="12"/>
      <c r="B5" s="13" t="s">
        <v>61</v>
      </c>
    </row>
    <row r="6" spans="1:2">
      <c r="A6" s="12"/>
      <c r="B6" s="13" t="s">
        <v>62</v>
      </c>
    </row>
    <row r="7" spans="1:2">
      <c r="A7" s="12"/>
      <c r="B7" s="13" t="s">
        <v>63</v>
      </c>
    </row>
    <row r="8" spans="1:2">
      <c r="A8" s="12"/>
      <c r="B8" s="13" t="s">
        <v>64</v>
      </c>
    </row>
    <row r="9" spans="1:2">
      <c r="A9" s="12"/>
      <c r="B9" s="13" t="s">
        <v>65</v>
      </c>
    </row>
    <row r="10" spans="1:2">
      <c r="A10" s="12"/>
      <c r="B10" s="13" t="s">
        <v>66</v>
      </c>
    </row>
    <row r="11" spans="1:2">
      <c r="A11" s="13"/>
      <c r="B11" s="13" t="s">
        <v>67</v>
      </c>
    </row>
    <row r="12" spans="1:2">
      <c r="A12" s="13"/>
      <c r="B12" s="13" t="s">
        <v>68</v>
      </c>
    </row>
    <row r="13" spans="1:2">
      <c r="A13" s="13"/>
      <c r="B13" s="13" t="s">
        <v>69</v>
      </c>
    </row>
    <row r="14" spans="1:2">
      <c r="A14" s="13"/>
      <c r="B14" s="13" t="s">
        <v>70</v>
      </c>
    </row>
    <row r="15" spans="1:2">
      <c r="A15" s="13"/>
      <c r="B15" s="13" t="s">
        <v>71</v>
      </c>
    </row>
    <row r="16" spans="1:2">
      <c r="A16" s="13"/>
      <c r="B16" s="13" t="s">
        <v>72</v>
      </c>
    </row>
    <row r="17" spans="1:2">
      <c r="A17" s="13"/>
      <c r="B17" s="13" t="s">
        <v>73</v>
      </c>
    </row>
    <row r="18" spans="1:2">
      <c r="A18" s="13"/>
      <c r="B18" s="13" t="s">
        <v>74</v>
      </c>
    </row>
    <row r="19" spans="1:2">
      <c r="A19" s="13"/>
      <c r="B19" s="13" t="s">
        <v>75</v>
      </c>
    </row>
    <row r="20" spans="1:2">
      <c r="A20" s="13"/>
      <c r="B20" s="13" t="s">
        <v>76</v>
      </c>
    </row>
    <row r="21" spans="1:2">
      <c r="A21" s="13"/>
      <c r="B21" s="13" t="s">
        <v>77</v>
      </c>
    </row>
    <row r="22" spans="1:2">
      <c r="A22" s="13"/>
      <c r="B22" s="13" t="s">
        <v>78</v>
      </c>
    </row>
    <row r="23" spans="1:2">
      <c r="A23" s="13"/>
      <c r="B23" s="13" t="s">
        <v>79</v>
      </c>
    </row>
    <row r="24" spans="1:2">
      <c r="A24" s="13"/>
      <c r="B24" s="13" t="s">
        <v>80</v>
      </c>
    </row>
    <row r="25" spans="1:2">
      <c r="A25" s="13"/>
      <c r="B25" s="13" t="s">
        <v>81</v>
      </c>
    </row>
    <row r="26" spans="1:2">
      <c r="A26" s="13"/>
      <c r="B26" s="13" t="s">
        <v>82</v>
      </c>
    </row>
    <row r="27" spans="1:2">
      <c r="A27" s="13"/>
      <c r="B27" s="13" t="s">
        <v>83</v>
      </c>
    </row>
    <row r="28" spans="1:2">
      <c r="A28" s="13"/>
      <c r="B28" s="13" t="s">
        <v>84</v>
      </c>
    </row>
    <row r="29" spans="1:2">
      <c r="A29" s="13"/>
      <c r="B29" s="13" t="s">
        <v>85</v>
      </c>
    </row>
    <row r="30" spans="1:2">
      <c r="A30" s="13"/>
      <c r="B30" s="13" t="s">
        <v>86</v>
      </c>
    </row>
    <row r="31" spans="1:2">
      <c r="A31" s="13"/>
      <c r="B31" s="13" t="s">
        <v>87</v>
      </c>
    </row>
    <row r="32" spans="1:2">
      <c r="A32" s="13"/>
      <c r="B32" s="13" t="s">
        <v>88</v>
      </c>
    </row>
    <row r="33" spans="1:2">
      <c r="A33" s="13"/>
      <c r="B33" s="13" t="s">
        <v>89</v>
      </c>
    </row>
    <row r="34" spans="1:2">
      <c r="A34" s="13"/>
      <c r="B34" s="13" t="s">
        <v>90</v>
      </c>
    </row>
    <row r="35" spans="1:2">
      <c r="A35" s="13"/>
      <c r="B35" s="13" t="s">
        <v>91</v>
      </c>
    </row>
    <row r="36" spans="1:2">
      <c r="A36" s="13"/>
      <c r="B36" s="13" t="s">
        <v>92</v>
      </c>
    </row>
    <row r="37" spans="1:2">
      <c r="A37" s="13"/>
      <c r="B37" s="13" t="s">
        <v>93</v>
      </c>
    </row>
    <row r="38" spans="1:2">
      <c r="A38" s="13"/>
      <c r="B38" s="13" t="s">
        <v>94</v>
      </c>
    </row>
    <row r="39" spans="1:2">
      <c r="A39" s="13"/>
      <c r="B39" s="13" t="s">
        <v>95</v>
      </c>
    </row>
    <row r="40" spans="1:2">
      <c r="A40" s="13"/>
      <c r="B40" s="13" t="s">
        <v>96</v>
      </c>
    </row>
    <row r="41" spans="1:2">
      <c r="A41" s="13"/>
      <c r="B41" s="13" t="s">
        <v>97</v>
      </c>
    </row>
    <row r="42" spans="1:2">
      <c r="A42" s="13"/>
      <c r="B42" s="13" t="s">
        <v>98</v>
      </c>
    </row>
    <row r="43" spans="1:2">
      <c r="A43" s="13"/>
      <c r="B43" s="13" t="s">
        <v>99</v>
      </c>
    </row>
    <row r="44" spans="1:2">
      <c r="A44" s="13"/>
      <c r="B44" s="13" t="s">
        <v>100</v>
      </c>
    </row>
    <row r="45" spans="1:2">
      <c r="A45" s="13"/>
      <c r="B45" s="13" t="s">
        <v>101</v>
      </c>
    </row>
    <row r="46" spans="1:2">
      <c r="A46" s="13"/>
      <c r="B46" s="13" t="s">
        <v>102</v>
      </c>
    </row>
    <row r="47" spans="1:2">
      <c r="A47" s="13"/>
      <c r="B47" s="13" t="s">
        <v>103</v>
      </c>
    </row>
    <row r="48" spans="1:2">
      <c r="A48" s="13"/>
      <c r="B48" s="13" t="s">
        <v>104</v>
      </c>
    </row>
    <row r="49" spans="1:2">
      <c r="A49" s="13"/>
      <c r="B49" s="13" t="s">
        <v>105</v>
      </c>
    </row>
    <row r="50" spans="1:2">
      <c r="A50" s="13"/>
      <c r="B50" s="13" t="s">
        <v>106</v>
      </c>
    </row>
    <row r="51" spans="1:2">
      <c r="A51" s="13"/>
      <c r="B51" s="13" t="s">
        <v>107</v>
      </c>
    </row>
    <row r="52" spans="1:2">
      <c r="A52" s="13"/>
      <c r="B52" s="13" t="s">
        <v>108</v>
      </c>
    </row>
    <row r="53" spans="1:2">
      <c r="A53" s="13"/>
      <c r="B53" s="13" t="s">
        <v>109</v>
      </c>
    </row>
    <row r="54" spans="1:2">
      <c r="A54" s="13"/>
      <c r="B54" s="13" t="s">
        <v>110</v>
      </c>
    </row>
    <row r="55" spans="1:2">
      <c r="A55" s="13"/>
      <c r="B55" s="13" t="s">
        <v>111</v>
      </c>
    </row>
    <row r="56" spans="1:2">
      <c r="A56" s="13"/>
      <c r="B56" s="13" t="s">
        <v>112</v>
      </c>
    </row>
    <row r="57" spans="1:2">
      <c r="A57" s="13"/>
      <c r="B57" s="13" t="s">
        <v>113</v>
      </c>
    </row>
    <row r="58" spans="1:2">
      <c r="A58" s="13"/>
      <c r="B58" s="13" t="s">
        <v>114</v>
      </c>
    </row>
    <row r="59" spans="1:2">
      <c r="A59" s="13"/>
      <c r="B59" s="13" t="s">
        <v>115</v>
      </c>
    </row>
    <row r="60" spans="1:2">
      <c r="A60" s="13"/>
      <c r="B60" s="13" t="s">
        <v>116</v>
      </c>
    </row>
    <row r="61" spans="1:2">
      <c r="A61" s="13"/>
      <c r="B61" s="13" t="s">
        <v>117</v>
      </c>
    </row>
    <row r="62" spans="1:2">
      <c r="A62" s="13"/>
      <c r="B62" s="13" t="s">
        <v>118</v>
      </c>
    </row>
    <row r="63" spans="1:2">
      <c r="A63" s="13"/>
      <c r="B63" s="13" t="s">
        <v>119</v>
      </c>
    </row>
    <row r="64" spans="1:2">
      <c r="A64" s="13"/>
      <c r="B64" s="13" t="s">
        <v>120</v>
      </c>
    </row>
    <row r="65" spans="1:2">
      <c r="A65" s="13"/>
      <c r="B65" s="13" t="s">
        <v>121</v>
      </c>
    </row>
    <row r="66" spans="1:2">
      <c r="A66" s="13"/>
      <c r="B66" s="13" t="s">
        <v>122</v>
      </c>
    </row>
    <row r="67" spans="1:2">
      <c r="A67" s="13"/>
      <c r="B67" s="13" t="s">
        <v>123</v>
      </c>
    </row>
    <row r="68" spans="1:2">
      <c r="A68" s="13"/>
      <c r="B68" s="13" t="s">
        <v>124</v>
      </c>
    </row>
    <row r="69" spans="1:2">
      <c r="A69" s="13"/>
      <c r="B69" s="13" t="s">
        <v>125</v>
      </c>
    </row>
    <row r="70" spans="1:2">
      <c r="A70" s="13"/>
      <c r="B70" s="13" t="s">
        <v>126</v>
      </c>
    </row>
    <row r="71" spans="1:2">
      <c r="A71" s="13"/>
      <c r="B71" s="13" t="s">
        <v>127</v>
      </c>
    </row>
    <row r="72" spans="1:2">
      <c r="A72" s="13"/>
      <c r="B72" s="13" t="s">
        <v>128</v>
      </c>
    </row>
    <row r="73" spans="1:2">
      <c r="A73" s="13"/>
      <c r="B73" s="13" t="s">
        <v>129</v>
      </c>
    </row>
    <row r="74" spans="1:2">
      <c r="A74" s="13"/>
      <c r="B74" s="13" t="s">
        <v>130</v>
      </c>
    </row>
    <row r="75" spans="1:2">
      <c r="A75" s="13"/>
      <c r="B75" s="13" t="s">
        <v>131</v>
      </c>
    </row>
    <row r="76" spans="1:2">
      <c r="A76" s="13"/>
      <c r="B76" s="13" t="s">
        <v>132</v>
      </c>
    </row>
    <row r="77" spans="1:2">
      <c r="A77" s="13"/>
      <c r="B77" s="13" t="s">
        <v>133</v>
      </c>
    </row>
    <row r="78" spans="1:2">
      <c r="A78" s="13"/>
      <c r="B78" s="13" t="s">
        <v>134</v>
      </c>
    </row>
    <row r="79" spans="1:2">
      <c r="A79" s="13"/>
      <c r="B79" s="13" t="s">
        <v>135</v>
      </c>
    </row>
    <row r="80" spans="1:2">
      <c r="A80" s="13"/>
      <c r="B80" s="13" t="s">
        <v>136</v>
      </c>
    </row>
    <row r="81" spans="1:2">
      <c r="A81" s="13"/>
      <c r="B81" s="13" t="s">
        <v>137</v>
      </c>
    </row>
    <row r="82" spans="1:2">
      <c r="A82" s="13"/>
      <c r="B82" s="13" t="s">
        <v>138</v>
      </c>
    </row>
    <row r="83" spans="1:2">
      <c r="A83" s="13"/>
      <c r="B83" s="13" t="s">
        <v>139</v>
      </c>
    </row>
    <row r="84" spans="1:2">
      <c r="A84" s="13"/>
      <c r="B84" s="13" t="s">
        <v>140</v>
      </c>
    </row>
    <row r="85" spans="1:2">
      <c r="A85" s="13"/>
      <c r="B85" s="13" t="s">
        <v>141</v>
      </c>
    </row>
    <row r="86" spans="1:2">
      <c r="A86" s="13"/>
      <c r="B86" s="13" t="s">
        <v>142</v>
      </c>
    </row>
    <row r="87" spans="1:2">
      <c r="A87" s="13"/>
      <c r="B87" s="13" t="s">
        <v>143</v>
      </c>
    </row>
    <row r="88" spans="1:2">
      <c r="A88" s="13"/>
      <c r="B88" s="13" t="s">
        <v>144</v>
      </c>
    </row>
    <row r="89" spans="1:2">
      <c r="A89" s="13"/>
      <c r="B89" s="13" t="s">
        <v>145</v>
      </c>
    </row>
    <row r="90" spans="1:2">
      <c r="A90" s="13"/>
      <c r="B90" s="13" t="s">
        <v>146</v>
      </c>
    </row>
    <row r="91" spans="1:2">
      <c r="A91" s="13"/>
      <c r="B91" s="13" t="s">
        <v>147</v>
      </c>
    </row>
    <row r="92" spans="1:2">
      <c r="A92" s="13"/>
      <c r="B92" s="13" t="s">
        <v>148</v>
      </c>
    </row>
    <row r="93" spans="1:2">
      <c r="A93" s="13"/>
      <c r="B93" s="13" t="s">
        <v>149</v>
      </c>
    </row>
    <row r="94" spans="1:2">
      <c r="A94" s="13"/>
      <c r="B94" s="13" t="s">
        <v>150</v>
      </c>
    </row>
    <row r="95" spans="1:2">
      <c r="A95" s="13"/>
      <c r="B95" s="13" t="s">
        <v>151</v>
      </c>
    </row>
    <row r="96" spans="1:2">
      <c r="A96" s="13"/>
      <c r="B96" s="13" t="s">
        <v>152</v>
      </c>
    </row>
    <row r="97" spans="1:2">
      <c r="A97" s="13"/>
      <c r="B97" s="13" t="s">
        <v>153</v>
      </c>
    </row>
    <row r="98" spans="1:2">
      <c r="A98" s="13"/>
      <c r="B98" s="13" t="s">
        <v>154</v>
      </c>
    </row>
    <row r="99" spans="1:2">
      <c r="A99" s="13"/>
      <c r="B99" s="13" t="s">
        <v>155</v>
      </c>
    </row>
    <row r="100" spans="1:2">
      <c r="A100" s="13"/>
      <c r="B100" s="13" t="s">
        <v>156</v>
      </c>
    </row>
    <row r="101" spans="1:2">
      <c r="A101" s="13"/>
      <c r="B101" s="13" t="s">
        <v>157</v>
      </c>
    </row>
    <row r="102" spans="1:2">
      <c r="A102" s="13"/>
      <c r="B102" s="13" t="s">
        <v>158</v>
      </c>
    </row>
    <row r="103" spans="1:2">
      <c r="A103" s="13"/>
      <c r="B103" s="13" t="s">
        <v>159</v>
      </c>
    </row>
    <row r="104" spans="1:2">
      <c r="A104" s="13"/>
      <c r="B104" s="13" t="s">
        <v>160</v>
      </c>
    </row>
    <row r="105" spans="1:2">
      <c r="A105" s="13"/>
      <c r="B105" s="13" t="s">
        <v>161</v>
      </c>
    </row>
    <row r="106" spans="1:2">
      <c r="A106" s="13"/>
      <c r="B106" s="13" t="s">
        <v>162</v>
      </c>
    </row>
    <row r="107" spans="1:2">
      <c r="A107" s="13"/>
      <c r="B107" s="13" t="s">
        <v>163</v>
      </c>
    </row>
    <row r="108" spans="1:2">
      <c r="A108" s="13"/>
      <c r="B108" s="13" t="s">
        <v>164</v>
      </c>
    </row>
    <row r="109" spans="1:2">
      <c r="A109" s="13"/>
      <c r="B109" s="13" t="s">
        <v>165</v>
      </c>
    </row>
    <row r="110" spans="1:2">
      <c r="A110" s="13"/>
      <c r="B110" s="13" t="s">
        <v>166</v>
      </c>
    </row>
    <row r="111" spans="1:2">
      <c r="A111" s="13"/>
      <c r="B111" s="13" t="s">
        <v>167</v>
      </c>
    </row>
    <row r="112" spans="1:2">
      <c r="A112" s="13"/>
      <c r="B112" s="13" t="s">
        <v>168</v>
      </c>
    </row>
    <row r="113" spans="1:2">
      <c r="A113" s="13"/>
      <c r="B113" s="13" t="s">
        <v>169</v>
      </c>
    </row>
    <row r="114" spans="1:2">
      <c r="A114" s="13"/>
      <c r="B114" s="13" t="s">
        <v>170</v>
      </c>
    </row>
    <row r="115" spans="1:2">
      <c r="A115" s="13"/>
      <c r="B115" s="13" t="s">
        <v>171</v>
      </c>
    </row>
    <row r="116" spans="1:2">
      <c r="A116" s="13"/>
      <c r="B116" s="13" t="s">
        <v>172</v>
      </c>
    </row>
    <row r="117" spans="1:2">
      <c r="A117" s="13"/>
      <c r="B117" s="13" t="s">
        <v>173</v>
      </c>
    </row>
    <row r="118" spans="1:2">
      <c r="A118" s="13"/>
      <c r="B118" s="13" t="s">
        <v>174</v>
      </c>
    </row>
    <row r="119" spans="1:2">
      <c r="A119" s="13"/>
      <c r="B119" s="13" t="s">
        <v>175</v>
      </c>
    </row>
    <row r="120" spans="1:2">
      <c r="A120" s="13"/>
      <c r="B120" s="13" t="s">
        <v>176</v>
      </c>
    </row>
    <row r="121" spans="1:2">
      <c r="A121" s="13"/>
      <c r="B121" s="13" t="s">
        <v>177</v>
      </c>
    </row>
    <row r="122" spans="1:2">
      <c r="A122" s="13"/>
      <c r="B122" s="13" t="s">
        <v>178</v>
      </c>
    </row>
    <row r="123" spans="1:2">
      <c r="A123" s="13"/>
      <c r="B123" s="13" t="s">
        <v>179</v>
      </c>
    </row>
    <row r="124" spans="1:2">
      <c r="A124" s="13"/>
      <c r="B124" s="13" t="s">
        <v>180</v>
      </c>
    </row>
    <row r="125" spans="1:2">
      <c r="A125" s="13"/>
      <c r="B125" s="13" t="s">
        <v>181</v>
      </c>
    </row>
    <row r="126" spans="1:2">
      <c r="A126" s="13"/>
      <c r="B126" s="13" t="s">
        <v>182</v>
      </c>
    </row>
    <row r="127" spans="1:2">
      <c r="A127" s="13"/>
      <c r="B127" s="13" t="s">
        <v>183</v>
      </c>
    </row>
    <row r="128" spans="1:2">
      <c r="A128" s="13"/>
      <c r="B128" s="13" t="s">
        <v>184</v>
      </c>
    </row>
    <row r="129" spans="1:2">
      <c r="A129" s="13"/>
      <c r="B129" s="13" t="s">
        <v>185</v>
      </c>
    </row>
    <row r="130" spans="1:2">
      <c r="A130" s="13"/>
      <c r="B130" s="13" t="s">
        <v>186</v>
      </c>
    </row>
    <row r="131" spans="1:2">
      <c r="A131" s="13"/>
      <c r="B131" s="13" t="s">
        <v>187</v>
      </c>
    </row>
    <row r="132" spans="1:2">
      <c r="A132" s="13"/>
      <c r="B132" s="13" t="s">
        <v>188</v>
      </c>
    </row>
    <row r="133" spans="1:2">
      <c r="A133" s="13"/>
      <c r="B133" s="13" t="s">
        <v>189</v>
      </c>
    </row>
    <row r="134" spans="1:2">
      <c r="A134" s="13"/>
      <c r="B134" s="13" t="s">
        <v>190</v>
      </c>
    </row>
    <row r="135" spans="1:2">
      <c r="A135" s="13"/>
      <c r="B135" s="13" t="s">
        <v>191</v>
      </c>
    </row>
    <row r="136" spans="1:2">
      <c r="A136" s="13"/>
      <c r="B136" s="13" t="s">
        <v>192</v>
      </c>
    </row>
    <row r="137" spans="1:2">
      <c r="A137" s="13"/>
      <c r="B137" s="13" t="s">
        <v>193</v>
      </c>
    </row>
    <row r="138" spans="1:2">
      <c r="A138" s="13"/>
      <c r="B138" s="13" t="s">
        <v>194</v>
      </c>
    </row>
    <row r="139" spans="1:2">
      <c r="A139" s="13"/>
      <c r="B139" s="13" t="s">
        <v>195</v>
      </c>
    </row>
    <row r="140" spans="1:2">
      <c r="A140" s="13"/>
      <c r="B140" s="13" t="s">
        <v>196</v>
      </c>
    </row>
    <row r="141" spans="1:2">
      <c r="A141" s="13"/>
      <c r="B141" s="13" t="s">
        <v>197</v>
      </c>
    </row>
    <row r="142" spans="1:2">
      <c r="A142" s="13"/>
      <c r="B142" s="13" t="s">
        <v>198</v>
      </c>
    </row>
    <row r="143" spans="1:2">
      <c r="A143" s="13"/>
      <c r="B143" s="13" t="s">
        <v>199</v>
      </c>
    </row>
    <row r="144" spans="1:2">
      <c r="A144" s="13"/>
      <c r="B144" s="13" t="s">
        <v>200</v>
      </c>
    </row>
    <row r="145" spans="1:2">
      <c r="A145" s="13"/>
      <c r="B145" s="13" t="s">
        <v>201</v>
      </c>
    </row>
    <row r="146" spans="1:2">
      <c r="A146" s="13"/>
      <c r="B146" s="13" t="s">
        <v>202</v>
      </c>
    </row>
    <row r="147" spans="1:2">
      <c r="A147" s="13"/>
      <c r="B147" s="13" t="s">
        <v>203</v>
      </c>
    </row>
    <row r="148" spans="1:2">
      <c r="A148" s="13"/>
      <c r="B148" s="13" t="s">
        <v>204</v>
      </c>
    </row>
    <row r="149" spans="1:2">
      <c r="A149" s="13"/>
      <c r="B149" s="13" t="s">
        <v>205</v>
      </c>
    </row>
    <row r="150" spans="1:2">
      <c r="A150" s="13"/>
      <c r="B150" s="13" t="s">
        <v>206</v>
      </c>
    </row>
    <row r="151" spans="1:2">
      <c r="A151" s="13"/>
      <c r="B151" s="13" t="s">
        <v>207</v>
      </c>
    </row>
    <row r="152" spans="1:2">
      <c r="A152" s="13"/>
      <c r="B152" s="13" t="s">
        <v>208</v>
      </c>
    </row>
    <row r="153" spans="1:2">
      <c r="A153" s="13"/>
      <c r="B153" s="13" t="s">
        <v>209</v>
      </c>
    </row>
    <row r="154" spans="1:2">
      <c r="A154" s="13"/>
      <c r="B154" s="13" t="s">
        <v>210</v>
      </c>
    </row>
    <row r="155" spans="1:2">
      <c r="A155" s="13"/>
      <c r="B155" s="13" t="s">
        <v>211</v>
      </c>
    </row>
    <row r="156" spans="1:2">
      <c r="A156" s="13"/>
      <c r="B156" s="13" t="s">
        <v>212</v>
      </c>
    </row>
    <row r="157" spans="1:2">
      <c r="A157" s="13"/>
      <c r="B157" s="13" t="s">
        <v>213</v>
      </c>
    </row>
    <row r="158" spans="1:2">
      <c r="A158" s="13"/>
      <c r="B158" s="13" t="s">
        <v>214</v>
      </c>
    </row>
    <row r="159" spans="1:2">
      <c r="A159" s="13"/>
      <c r="B159" s="13" t="s">
        <v>215</v>
      </c>
    </row>
    <row r="160" spans="1:2">
      <c r="A160" s="13"/>
      <c r="B160" s="13" t="s">
        <v>216</v>
      </c>
    </row>
    <row r="161" spans="1:2">
      <c r="A161" s="13"/>
      <c r="B161" s="13" t="s">
        <v>217</v>
      </c>
    </row>
    <row r="162" spans="1:2">
      <c r="A162" s="13"/>
      <c r="B162" s="13" t="s">
        <v>218</v>
      </c>
    </row>
    <row r="163" spans="1:2">
      <c r="A163" s="13"/>
      <c r="B163" s="13" t="s">
        <v>219</v>
      </c>
    </row>
    <row r="164" spans="1:2">
      <c r="A164" s="13"/>
      <c r="B164" s="13" t="s">
        <v>220</v>
      </c>
    </row>
    <row r="165" spans="1:2">
      <c r="A165" s="13"/>
      <c r="B165" s="13" t="s">
        <v>221</v>
      </c>
    </row>
    <row r="166" spans="1:2">
      <c r="A166" s="13"/>
      <c r="B166" s="13" t="s">
        <v>222</v>
      </c>
    </row>
    <row r="167" spans="1:2">
      <c r="A167" s="13"/>
      <c r="B167" s="13" t="s">
        <v>223</v>
      </c>
    </row>
    <row r="168" spans="1:2">
      <c r="A168" s="13"/>
      <c r="B168" s="13" t="s">
        <v>224</v>
      </c>
    </row>
    <row r="169" spans="1:2">
      <c r="A169" s="13"/>
      <c r="B169" s="13" t="s">
        <v>225</v>
      </c>
    </row>
    <row r="170" spans="1:2">
      <c r="A170" s="13"/>
      <c r="B170" s="13" t="s">
        <v>226</v>
      </c>
    </row>
    <row r="171" spans="1:2">
      <c r="A171" s="13"/>
      <c r="B171" s="13" t="s">
        <v>227</v>
      </c>
    </row>
    <row r="172" spans="1:2">
      <c r="A172" s="13"/>
      <c r="B172" s="13" t="s">
        <v>228</v>
      </c>
    </row>
    <row r="173" spans="1:2">
      <c r="A173" s="13"/>
      <c r="B173" s="13" t="s">
        <v>229</v>
      </c>
    </row>
    <row r="174" spans="1:2">
      <c r="A174" s="13"/>
      <c r="B174" s="13" t="s">
        <v>230</v>
      </c>
    </row>
    <row r="175" spans="1:2">
      <c r="A175" s="13"/>
      <c r="B175" s="13" t="s">
        <v>231</v>
      </c>
    </row>
    <row r="176" spans="1:2">
      <c r="A176" s="13"/>
      <c r="B176" s="13" t="s">
        <v>232</v>
      </c>
    </row>
    <row r="177" spans="1:2">
      <c r="A177" s="13"/>
      <c r="B177" s="13" t="s">
        <v>233</v>
      </c>
    </row>
    <row r="178" spans="1:2">
      <c r="A178" s="13"/>
      <c r="B178" s="13" t="s">
        <v>234</v>
      </c>
    </row>
    <row r="179" spans="1:2">
      <c r="A179" s="13"/>
      <c r="B179" s="13" t="s">
        <v>235</v>
      </c>
    </row>
    <row r="180" spans="1:2">
      <c r="A180" s="13"/>
      <c r="B180" s="13" t="s">
        <v>236</v>
      </c>
    </row>
    <row r="181" spans="1:2">
      <c r="A181" s="13"/>
      <c r="B181" s="13" t="s">
        <v>237</v>
      </c>
    </row>
    <row r="182" spans="1:2">
      <c r="A182" s="13"/>
      <c r="B182" s="13" t="s">
        <v>238</v>
      </c>
    </row>
    <row r="183" spans="1:2">
      <c r="A183" s="13"/>
      <c r="B183" s="13" t="s">
        <v>239</v>
      </c>
    </row>
    <row r="184" spans="1:2">
      <c r="A184" s="13"/>
      <c r="B184" s="13" t="s">
        <v>240</v>
      </c>
    </row>
    <row r="185" spans="1:2">
      <c r="A185" s="13"/>
      <c r="B185" s="13" t="s">
        <v>241</v>
      </c>
    </row>
    <row r="186" spans="1:2">
      <c r="A186" s="13"/>
      <c r="B186" s="13" t="s">
        <v>242</v>
      </c>
    </row>
    <row r="187" spans="1:2">
      <c r="A187" s="13"/>
      <c r="B187" s="13" t="s">
        <v>243</v>
      </c>
    </row>
    <row r="188" spans="1:2">
      <c r="A188" s="13"/>
      <c r="B188" s="13" t="s">
        <v>244</v>
      </c>
    </row>
    <row r="189" spans="1:2">
      <c r="A189" s="13"/>
      <c r="B189" s="13" t="s">
        <v>245</v>
      </c>
    </row>
    <row r="190" spans="1:2">
      <c r="A190" s="13"/>
      <c r="B190" s="13" t="s">
        <v>246</v>
      </c>
    </row>
    <row r="191" spans="1:2">
      <c r="A191" s="13"/>
      <c r="B191" s="13" t="s">
        <v>247</v>
      </c>
    </row>
    <row r="192" spans="1:2">
      <c r="A192" s="13"/>
      <c r="B192" s="13" t="s">
        <v>248</v>
      </c>
    </row>
    <row r="193" spans="1:2">
      <c r="A193" s="13"/>
      <c r="B193" s="13" t="s">
        <v>249</v>
      </c>
    </row>
    <row r="194" spans="1:2">
      <c r="A194" s="13"/>
      <c r="B194" s="13" t="s">
        <v>250</v>
      </c>
    </row>
    <row r="195" spans="1:2">
      <c r="A195" s="13"/>
      <c r="B195" s="13" t="s">
        <v>251</v>
      </c>
    </row>
    <row r="196" spans="1:2">
      <c r="A196" s="13"/>
      <c r="B196" s="13" t="s">
        <v>252</v>
      </c>
    </row>
    <row r="197" spans="1:2">
      <c r="A197" s="13"/>
      <c r="B197" s="13" t="s">
        <v>253</v>
      </c>
    </row>
    <row r="198" spans="1:2">
      <c r="A198" s="13"/>
      <c r="B198" s="13" t="s">
        <v>254</v>
      </c>
    </row>
    <row r="199" spans="1:2">
      <c r="A199" s="13"/>
      <c r="B199" s="13" t="s">
        <v>255</v>
      </c>
    </row>
    <row r="200" spans="1:2">
      <c r="A200" s="13"/>
      <c r="B200" s="13" t="s">
        <v>256</v>
      </c>
    </row>
    <row r="201" spans="1:2">
      <c r="A201" s="13"/>
      <c r="B201" s="13" t="s">
        <v>257</v>
      </c>
    </row>
    <row r="202" spans="1:2">
      <c r="A202" s="13"/>
      <c r="B202" s="13" t="s">
        <v>258</v>
      </c>
    </row>
    <row r="203" spans="1:2">
      <c r="A203" s="13"/>
      <c r="B203" s="13" t="s">
        <v>259</v>
      </c>
    </row>
    <row r="204" spans="1:2">
      <c r="B204" s="13" t="s">
        <v>260</v>
      </c>
    </row>
  </sheetData>
  <phoneticPr fontId="1"/>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3CD8A-7311-4877-923E-62487C151F0A}">
  <dimension ref="A1:I45"/>
  <sheetViews>
    <sheetView zoomScaleNormal="100" workbookViewId="0">
      <selection activeCell="K29" sqref="K29"/>
    </sheetView>
  </sheetViews>
  <sheetFormatPr defaultColWidth="9" defaultRowHeight="15.75"/>
  <cols>
    <col min="1" max="1" width="42.375" style="1" customWidth="1"/>
    <col min="2" max="4" width="9" style="1"/>
    <col min="5" max="5" width="5.625" style="1" customWidth="1"/>
    <col min="6" max="6" width="12" style="1" customWidth="1"/>
    <col min="7" max="7" width="13.375" style="1" customWidth="1"/>
    <col min="8" max="8" width="17.875" style="1" customWidth="1"/>
    <col min="9" max="16384" width="9" style="1"/>
  </cols>
  <sheetData>
    <row r="1" spans="1:8">
      <c r="A1" s="10" t="s">
        <v>321</v>
      </c>
      <c r="B1" s="41" t="s">
        <v>272</v>
      </c>
      <c r="C1" s="41" t="s">
        <v>273</v>
      </c>
      <c r="D1" s="41" t="s">
        <v>274</v>
      </c>
      <c r="F1" s="1" t="s">
        <v>287</v>
      </c>
    </row>
    <row r="2" spans="1:8" ht="15.75" customHeight="1">
      <c r="A2" s="13" t="s">
        <v>350</v>
      </c>
      <c r="B2" s="65">
        <v>99.7083333333333</v>
      </c>
      <c r="C2" s="65">
        <v>126.77500000000001</v>
      </c>
      <c r="D2" s="1" t="s">
        <v>334</v>
      </c>
      <c r="G2" s="42" t="s">
        <v>324</v>
      </c>
      <c r="H2" s="42" t="s">
        <v>325</v>
      </c>
    </row>
    <row r="3" spans="1:8" ht="15.75" customHeight="1">
      <c r="A3" s="13" t="s">
        <v>60</v>
      </c>
      <c r="B3" s="24">
        <v>106.213355668925</v>
      </c>
      <c r="C3" s="24">
        <v>94.989720551283</v>
      </c>
      <c r="D3" s="1" t="s">
        <v>335</v>
      </c>
      <c r="F3" s="43" t="s">
        <v>291</v>
      </c>
      <c r="G3" s="44">
        <f>_xlfn.XLOOKUP("5.アメリカ合衆国",$A:$A,$B:$B)</f>
        <v>110.895106787835</v>
      </c>
      <c r="H3" s="44">
        <f>_xlfn.XLOOKUP("5.アメリカ合衆国",$A:$A,$C:$C)</f>
        <v>150.535378596502</v>
      </c>
    </row>
    <row r="4" spans="1:8" ht="15.75" customHeight="1">
      <c r="A4" s="13" t="s">
        <v>63</v>
      </c>
      <c r="B4" s="63">
        <v>110.895106787835</v>
      </c>
      <c r="C4" s="63">
        <v>150.535378596502</v>
      </c>
      <c r="D4" s="1" t="s">
        <v>335</v>
      </c>
      <c r="F4" s="43" t="s">
        <v>275</v>
      </c>
      <c r="G4" s="44">
        <f>_xlfn.XLOOKUP("0.日本",$A:$A,$B:$B)</f>
        <v>99.7083333333333</v>
      </c>
      <c r="H4" s="44">
        <f>_xlfn.XLOOKUP("0.日本",$A:$A,$C:$C)</f>
        <v>126.77500000000001</v>
      </c>
    </row>
    <row r="5" spans="1:8" ht="15.75" customHeight="1">
      <c r="A5" s="13" t="s">
        <v>67</v>
      </c>
      <c r="B5" s="24">
        <v>100.718501508088</v>
      </c>
      <c r="C5" s="24">
        <v>146.87261529380501</v>
      </c>
      <c r="D5" s="1" t="s">
        <v>335</v>
      </c>
      <c r="F5" s="45" t="s">
        <v>285</v>
      </c>
      <c r="G5" s="46"/>
      <c r="H5" s="44">
        <f>IF(補正後の応札価格_海外貯留の場合!$D$12="不要",0,((H3/G3)^(1/10)-1)-((H4/G4)^(1/10)-1))</f>
        <v>6.7259492515541197E-3</v>
      </c>
    </row>
    <row r="6" spans="1:8" ht="15.75" customHeight="1">
      <c r="A6" s="13" t="s">
        <v>74</v>
      </c>
      <c r="B6" s="24">
        <v>102.966142107773</v>
      </c>
      <c r="C6" s="24">
        <v>141.611826418693</v>
      </c>
      <c r="D6" s="1" t="s">
        <v>335</v>
      </c>
      <c r="F6" s="45" t="s">
        <v>276</v>
      </c>
      <c r="G6" s="46"/>
      <c r="H6" s="48">
        <f>補正後の応札価格_海外貯留の場合!$D$23</f>
        <v>0</v>
      </c>
    </row>
    <row r="7" spans="1:8" ht="15.75" customHeight="1">
      <c r="A7" s="13" t="s">
        <v>78</v>
      </c>
      <c r="B7" s="65">
        <v>127.57249999999999</v>
      </c>
      <c r="C7" s="65">
        <v>176.42835300000002</v>
      </c>
      <c r="D7" s="1" t="s">
        <v>334</v>
      </c>
      <c r="F7" s="1" t="s">
        <v>286</v>
      </c>
    </row>
    <row r="8" spans="1:8" ht="15.75" customHeight="1">
      <c r="A8" s="13" t="s">
        <v>81</v>
      </c>
      <c r="B8" s="24">
        <v>197.45601044800401</v>
      </c>
      <c r="C8" s="24">
        <v>1097.60880769032</v>
      </c>
      <c r="D8" s="1" t="s">
        <v>335</v>
      </c>
      <c r="F8" s="1" t="s">
        <v>277</v>
      </c>
    </row>
    <row r="9" spans="1:8" ht="15.75" customHeight="1">
      <c r="A9" s="13" t="s">
        <v>83</v>
      </c>
      <c r="B9" s="65">
        <v>99.991666666666674</v>
      </c>
      <c r="C9" s="65">
        <v>143.15</v>
      </c>
      <c r="D9" s="1" t="s">
        <v>334</v>
      </c>
    </row>
    <row r="10" spans="1:8">
      <c r="A10" s="1" t="s">
        <v>86</v>
      </c>
      <c r="B10" s="1">
        <v>107.231404958677</v>
      </c>
      <c r="C10" s="1">
        <v>158.099173553718</v>
      </c>
      <c r="D10" s="1" t="s">
        <v>335</v>
      </c>
      <c r="F10" s="1" t="s">
        <v>288</v>
      </c>
    </row>
    <row r="11" spans="1:8">
      <c r="A11" s="1" t="s">
        <v>91</v>
      </c>
      <c r="B11" s="64">
        <v>105.35</v>
      </c>
      <c r="C11" s="64">
        <v>135.92500000000001</v>
      </c>
      <c r="D11" s="1" t="s">
        <v>334</v>
      </c>
      <c r="G11" s="42" t="s">
        <v>324</v>
      </c>
      <c r="H11" s="42" t="s">
        <v>325</v>
      </c>
    </row>
    <row r="12" spans="1:8" ht="15.75" customHeight="1">
      <c r="A12" s="1" t="s">
        <v>92</v>
      </c>
      <c r="B12" s="1">
        <v>101.383218065161</v>
      </c>
      <c r="C12" s="1">
        <v>116.273643863011</v>
      </c>
      <c r="D12" s="1" t="s">
        <v>335</v>
      </c>
      <c r="F12" s="43" t="s">
        <v>320</v>
      </c>
      <c r="G12" s="44" t="e">
        <f>_xlfn.XLOOKUP(補正後の応札価格_海外貯留の場合!$D$14,$A:$A,$B:$B)</f>
        <v>#N/A</v>
      </c>
      <c r="H12" s="44" t="e">
        <f>_xlfn.XLOOKUP(補正後の応札価格_海外貯留の場合!$D$14,$A:$A,$C:$C)</f>
        <v>#N/A</v>
      </c>
    </row>
    <row r="13" spans="1:8">
      <c r="A13" s="1" t="s">
        <v>94</v>
      </c>
      <c r="B13" s="1">
        <v>102.91595197255501</v>
      </c>
      <c r="C13" s="1">
        <v>138.77064436228201</v>
      </c>
      <c r="D13" s="1" t="s">
        <v>335</v>
      </c>
      <c r="F13" s="43" t="s">
        <v>275</v>
      </c>
      <c r="G13" s="44">
        <f>_xlfn.XLOOKUP("0.日本",$A:$A,$B:$B)</f>
        <v>99.7083333333333</v>
      </c>
      <c r="H13" s="44">
        <f>_xlfn.XLOOKUP("0.日本",$A:$A,$C:$C)</f>
        <v>126.77500000000001</v>
      </c>
    </row>
    <row r="14" spans="1:8" ht="15.75" customHeight="1">
      <c r="A14" s="1" t="s">
        <v>100</v>
      </c>
      <c r="B14" s="64">
        <v>93.725000000000009</v>
      </c>
      <c r="C14" s="64">
        <v>131.32499999999996</v>
      </c>
      <c r="D14" s="1" t="s">
        <v>334</v>
      </c>
      <c r="F14" s="45" t="s">
        <v>299</v>
      </c>
      <c r="G14" s="46"/>
      <c r="H14" s="44" t="e">
        <f>IF(補正後の応札価格_海外貯留の場合!$D$13="不要",0,((H12/G12)^(1/10)-1)-((H13/G13)^(1/10)-1))</f>
        <v>#N/A</v>
      </c>
    </row>
    <row r="15" spans="1:8">
      <c r="A15" s="1" t="s">
        <v>105</v>
      </c>
      <c r="B15" s="1">
        <v>105.403184386235</v>
      </c>
      <c r="C15" s="1">
        <v>151.073446327683</v>
      </c>
      <c r="D15" s="1" t="s">
        <v>335</v>
      </c>
      <c r="F15" s="45" t="s">
        <v>276</v>
      </c>
      <c r="G15" s="46"/>
      <c r="H15" s="48">
        <f>補正後の応札価格_海外貯留の場合!$D$23</f>
        <v>0</v>
      </c>
    </row>
    <row r="16" spans="1:8" ht="15.75" customHeight="1">
      <c r="A16" s="1" t="s">
        <v>108</v>
      </c>
      <c r="B16" s="1">
        <v>101.328188100152</v>
      </c>
      <c r="C16" s="1">
        <v>132.47778874629799</v>
      </c>
      <c r="D16" s="1" t="s">
        <v>335</v>
      </c>
      <c r="F16" s="1" t="s">
        <v>289</v>
      </c>
    </row>
    <row r="17" spans="1:8">
      <c r="A17" s="1" t="s">
        <v>110</v>
      </c>
      <c r="B17" s="1">
        <v>102.499765939518</v>
      </c>
      <c r="C17" s="1">
        <v>137.88971070124501</v>
      </c>
      <c r="D17" s="1" t="s">
        <v>335</v>
      </c>
      <c r="F17" s="1" t="s">
        <v>277</v>
      </c>
    </row>
    <row r="18" spans="1:8" ht="15.75" customHeight="1">
      <c r="A18" s="1" t="s">
        <v>117</v>
      </c>
      <c r="B18" s="1">
        <v>105.718257645968</v>
      </c>
      <c r="C18" s="1">
        <v>135.69972196478199</v>
      </c>
      <c r="D18" s="1" t="s">
        <v>335</v>
      </c>
    </row>
    <row r="19" spans="1:8" ht="15.75" customHeight="1">
      <c r="A19" s="1" t="s">
        <v>120</v>
      </c>
      <c r="B19" s="1">
        <v>120.808616726395</v>
      </c>
      <c r="C19" s="1">
        <v>163.56160372032301</v>
      </c>
      <c r="D19" s="1" t="s">
        <v>335</v>
      </c>
      <c r="F19" s="1" t="s">
        <v>278</v>
      </c>
    </row>
    <row r="20" spans="1:8" ht="17.25" customHeight="1">
      <c r="F20" s="1" t="s">
        <v>315</v>
      </c>
    </row>
    <row r="21" spans="1:8" ht="15.75" customHeight="1">
      <c r="A21" s="1" t="s">
        <v>134</v>
      </c>
      <c r="B21" s="1">
        <v>124.241214646565</v>
      </c>
      <c r="C21" s="1">
        <v>246.60831278264001</v>
      </c>
      <c r="D21" s="1" t="s">
        <v>335</v>
      </c>
      <c r="F21" s="47" t="s">
        <v>279</v>
      </c>
    </row>
    <row r="22" spans="1:8">
      <c r="A22" s="1" t="s">
        <v>138</v>
      </c>
      <c r="B22" s="1">
        <v>94.221670674009104</v>
      </c>
      <c r="C22" s="1">
        <v>97.549057628170303</v>
      </c>
      <c r="D22" s="1" t="s">
        <v>335</v>
      </c>
      <c r="F22" s="43" t="s">
        <v>280</v>
      </c>
      <c r="G22" s="44" t="e">
        <f>IF(H5=0,1,((1+H5)*((1+H5)^H6-1)/H5)/H6)</f>
        <v>#DIV/0!</v>
      </c>
    </row>
    <row r="23" spans="1:8" ht="15.75" customHeight="1">
      <c r="A23" s="1" t="s">
        <v>139</v>
      </c>
      <c r="B23" s="1">
        <v>98.091071783654797</v>
      </c>
      <c r="C23" s="1">
        <v>142.86140385762499</v>
      </c>
      <c r="D23" s="1" t="s">
        <v>335</v>
      </c>
    </row>
    <row r="24" spans="1:8" ht="17.25">
      <c r="A24" s="1" t="s">
        <v>141</v>
      </c>
      <c r="B24" s="1">
        <v>106.800570962479</v>
      </c>
      <c r="C24" s="1">
        <v>151.03996737357201</v>
      </c>
      <c r="D24" s="1" t="s">
        <v>335</v>
      </c>
      <c r="F24" s="1" t="s">
        <v>316</v>
      </c>
    </row>
    <row r="25" spans="1:8" ht="15.75" customHeight="1">
      <c r="A25" s="1" t="s">
        <v>144</v>
      </c>
      <c r="B25" s="1">
        <v>98.830093592512597</v>
      </c>
      <c r="C25" s="1">
        <v>134.46724262059001</v>
      </c>
      <c r="D25" s="1" t="s">
        <v>335</v>
      </c>
      <c r="F25" s="47" t="s">
        <v>279</v>
      </c>
    </row>
    <row r="26" spans="1:8">
      <c r="A26" s="1" t="s">
        <v>145</v>
      </c>
      <c r="B26" s="1">
        <v>104.617138514155</v>
      </c>
      <c r="C26" s="1">
        <v>143.32129963898899</v>
      </c>
      <c r="D26" s="1" t="s">
        <v>335</v>
      </c>
      <c r="F26" s="43" t="s">
        <v>280</v>
      </c>
      <c r="G26" s="44" t="e">
        <f>IF(H14=0,1,((1+H14)*((1+H14)^H15-1)/H14)/H15)</f>
        <v>#N/A</v>
      </c>
    </row>
    <row r="27" spans="1:8" ht="15.75" customHeight="1">
      <c r="A27" s="1" t="s">
        <v>149</v>
      </c>
      <c r="B27" s="1">
        <v>126.62560701172499</v>
      </c>
      <c r="C27" s="1">
        <v>174.049508468553</v>
      </c>
      <c r="D27" s="1" t="s">
        <v>335</v>
      </c>
    </row>
    <row r="28" spans="1:8">
      <c r="A28" s="1" t="s">
        <v>155</v>
      </c>
      <c r="B28" s="62">
        <v>102.599350162459</v>
      </c>
      <c r="C28" s="62">
        <v>109.508456219278</v>
      </c>
      <c r="D28" s="1" t="s">
        <v>335</v>
      </c>
      <c r="F28" s="1" t="s">
        <v>290</v>
      </c>
    </row>
    <row r="29" spans="1:8">
      <c r="A29" s="1" t="s">
        <v>159</v>
      </c>
      <c r="B29" s="1">
        <v>104.37657704689801</v>
      </c>
      <c r="C29" s="1">
        <v>150.62211781084099</v>
      </c>
      <c r="D29" s="1" t="s">
        <v>335</v>
      </c>
      <c r="F29" s="45" t="s">
        <v>282</v>
      </c>
      <c r="G29" s="46"/>
      <c r="H29" s="66" t="e">
        <f>補正後の応札価格_海外貯留の場合!$D$17+補正後の応札価格_海外貯留の場合!$D$18*'貯留国の企業物価指数管理シート_PPI(非表示)'!$G$22+補正後の応札価格_海外貯留の場合!$D$19+補正後の応札価格_海外貯留の場合!$D$20*'貯留国の企業物価指数管理シート_PPI(非表示)'!$G$26+補正後の応札価格_海外貯留の場合!$D$21+補正後の応札価格_海外貯留の場合!$D$22</f>
        <v>#VALUE!</v>
      </c>
    </row>
    <row r="30" spans="1:8">
      <c r="A30" s="1" t="s">
        <v>162</v>
      </c>
      <c r="B30" s="64">
        <v>94.8</v>
      </c>
      <c r="C30" s="64">
        <v>104.69151440390299</v>
      </c>
      <c r="D30" s="1" t="s">
        <v>334</v>
      </c>
    </row>
    <row r="31" spans="1:8" ht="15.75" customHeight="1">
      <c r="A31" s="1" t="s">
        <v>166</v>
      </c>
      <c r="B31" s="62">
        <v>107.686714448945</v>
      </c>
      <c r="C31" s="62">
        <v>176.08808559260399</v>
      </c>
      <c r="D31" s="1" t="s">
        <v>335</v>
      </c>
      <c r="F31" s="1" t="s">
        <v>281</v>
      </c>
    </row>
    <row r="32" spans="1:8">
      <c r="A32" s="1" t="s">
        <v>167</v>
      </c>
      <c r="B32" s="1">
        <v>104.60057747834399</v>
      </c>
      <c r="C32" s="1">
        <v>141.91530317613001</v>
      </c>
      <c r="D32" s="1" t="s">
        <v>335</v>
      </c>
      <c r="F32" s="45" t="s">
        <v>14</v>
      </c>
      <c r="G32" s="46"/>
      <c r="H32" s="48">
        <f>補正後の応札価格_海外貯留の場合!$D$24</f>
        <v>0</v>
      </c>
    </row>
    <row r="33" spans="1:9">
      <c r="A33" s="1" t="s">
        <v>183</v>
      </c>
      <c r="B33" s="62">
        <v>108.93973493373301</v>
      </c>
      <c r="C33" s="62">
        <v>176.19404851212701</v>
      </c>
      <c r="D33" s="1" t="s">
        <v>335</v>
      </c>
      <c r="F33" s="45" t="s">
        <v>15</v>
      </c>
      <c r="G33" s="46"/>
      <c r="H33" s="48">
        <f>補正後の応札価格_海外貯留の場合!$D$25</f>
        <v>0</v>
      </c>
    </row>
    <row r="34" spans="1:9">
      <c r="A34" s="1" t="s">
        <v>195</v>
      </c>
      <c r="B34" s="1">
        <v>107.79598001626501</v>
      </c>
      <c r="C34" s="1">
        <v>206.610898106192</v>
      </c>
      <c r="D34" s="1" t="s">
        <v>335</v>
      </c>
      <c r="F34" s="45" t="s">
        <v>16</v>
      </c>
      <c r="G34" s="46"/>
      <c r="H34" s="48">
        <f>補正後の応札価格_海外貯留の場合!$D$26</f>
        <v>0</v>
      </c>
    </row>
    <row r="35" spans="1:9">
      <c r="A35" s="1" t="s">
        <v>202</v>
      </c>
      <c r="B35" s="64">
        <v>82.648142500000006</v>
      </c>
      <c r="C35" s="64">
        <v>168.38492999999997</v>
      </c>
      <c r="D35" s="1" t="s">
        <v>334</v>
      </c>
      <c r="F35" s="45" t="s">
        <v>282</v>
      </c>
      <c r="G35" s="46"/>
      <c r="H35" s="48" t="e">
        <f>$H$29</f>
        <v>#VALUE!</v>
      </c>
    </row>
    <row r="36" spans="1:9" ht="15.75" customHeight="1">
      <c r="A36" s="1" t="s">
        <v>204</v>
      </c>
      <c r="B36" s="1">
        <v>108.541202672605</v>
      </c>
      <c r="C36" s="1">
        <v>180.044543429844</v>
      </c>
      <c r="D36" s="1" t="s">
        <v>335</v>
      </c>
      <c r="F36" s="45" t="s">
        <v>283</v>
      </c>
      <c r="G36" s="46"/>
      <c r="H36" s="48" t="e">
        <f>ROUNDDOWN(SUM($H$32:$H$35),0)</f>
        <v>#VALUE!</v>
      </c>
      <c r="I36" s="1" t="s">
        <v>284</v>
      </c>
    </row>
    <row r="37" spans="1:9" ht="15.75" customHeight="1">
      <c r="A37" s="1" t="s">
        <v>211</v>
      </c>
      <c r="B37" s="1">
        <v>103.136277710946</v>
      </c>
      <c r="C37" s="1">
        <v>251.91220760099901</v>
      </c>
      <c r="D37" s="1" t="s">
        <v>335</v>
      </c>
    </row>
    <row r="38" spans="1:9">
      <c r="A38" s="1" t="s">
        <v>214</v>
      </c>
      <c r="B38" s="1">
        <v>103.112239267189</v>
      </c>
      <c r="C38" s="1">
        <v>156.83699370930299</v>
      </c>
      <c r="D38" s="1" t="s">
        <v>335</v>
      </c>
    </row>
    <row r="39" spans="1:9">
      <c r="A39" s="1" t="s">
        <v>216</v>
      </c>
      <c r="B39" s="1">
        <v>100.64398939062301</v>
      </c>
      <c r="C39" s="1">
        <v>139.573203002632</v>
      </c>
      <c r="D39" s="1" t="s">
        <v>335</v>
      </c>
    </row>
    <row r="40" spans="1:9">
      <c r="A40" s="1" t="s">
        <v>219</v>
      </c>
      <c r="B40" s="1">
        <v>105.62000760745499</v>
      </c>
      <c r="C40" s="1">
        <v>132.36021300874799</v>
      </c>
      <c r="D40" s="1" t="s">
        <v>335</v>
      </c>
    </row>
    <row r="41" spans="1:9">
      <c r="A41" s="1" t="s">
        <v>225</v>
      </c>
      <c r="B41" s="1">
        <v>95.042417815482395</v>
      </c>
      <c r="C41" s="1">
        <v>114.996465182043</v>
      </c>
      <c r="D41" s="1" t="s">
        <v>335</v>
      </c>
    </row>
    <row r="42" spans="1:9">
      <c r="A42" s="1" t="s">
        <v>226</v>
      </c>
      <c r="B42" s="64">
        <v>102.19981668194301</v>
      </c>
      <c r="C42" s="64">
        <v>116.5</v>
      </c>
      <c r="D42" s="1" t="s">
        <v>421</v>
      </c>
    </row>
    <row r="43" spans="1:9">
      <c r="A43" s="1" t="s">
        <v>244</v>
      </c>
      <c r="B43" s="1">
        <v>100.318612266572</v>
      </c>
      <c r="C43" s="1">
        <v>125.27657314806601</v>
      </c>
      <c r="D43" s="1" t="s">
        <v>335</v>
      </c>
    </row>
    <row r="44" spans="1:9">
      <c r="A44" s="1" t="s">
        <v>248</v>
      </c>
      <c r="B44" s="1">
        <v>112.564255827854</v>
      </c>
      <c r="C44" s="1">
        <v>217.78840406455399</v>
      </c>
      <c r="D44" s="1" t="s">
        <v>335</v>
      </c>
    </row>
    <row r="45" spans="1:9">
      <c r="A45" s="1" t="s">
        <v>257</v>
      </c>
      <c r="B45" s="1">
        <v>100.452034153691</v>
      </c>
      <c r="C45" s="1">
        <v>126.393771973882</v>
      </c>
      <c r="D45" s="1" t="s">
        <v>335</v>
      </c>
    </row>
  </sheetData>
  <autoFilter ref="A1:D1" xr:uid="{6373CD8A-7311-4877-923E-62487C151F0A}"/>
  <phoneticPr fontId="1"/>
  <pageMargins left="0.7" right="0.7" top="0.75" bottom="0.75" header="0.3" footer="0.3"/>
  <pageSetup paperSize="9" orientation="portrait" horizontalDpi="300" verticalDpi="300" r:id="rId1"/>
  <drawing r:id="rId2"/>
</worksheet>
</file>

<file path=docMetadata/LabelInfo.xml><?xml version="1.0" encoding="utf-8"?>
<clbl:labelList xmlns:clbl="http://schemas.microsoft.com/office/2020/mipLabelMetadata">
  <clbl:label id="{95653b52-df9b-47d2-8549-8de78ac04e21}" enabled="1" method="Standar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契約単価の補正方法_全電源共通</vt:lpstr>
      <vt:lpstr>契約単価の補正方法_可変費の補正</vt:lpstr>
      <vt:lpstr>補正後の応札価格_海外貯留の場合</vt:lpstr>
      <vt:lpstr>プルダウンテーブル_安定電源(非表示)</vt:lpstr>
      <vt:lpstr>貯留国の企業物価指数管理シート_PPI(非表示)</vt:lpstr>
      <vt:lpstr>安定電源既設火力の改修火力</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2026-08-21T09:44:04Z</dcterms:created>
  <dcterms:modified xsi:type="dcterms:W3CDTF">2026-09-29T23:09:35Z</dcterms:modified>
  <cp:category/>
  <cp:contentStatus/>
</cp:coreProperties>
</file>