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C3CB3AE2-9E27-4B2C-A147-6DBDA8EC12C4}" xr6:coauthVersionLast="47" xr6:coauthVersionMax="47" xr10:uidLastSave="{00000000-0000-0000-0000-000000000000}"/>
  <workbookProtection workbookAlgorithmName="SHA-512" workbookHashValue="ZB/0kvVtb4DzzAjKwUGNhrVPwRgJ79kotwjoxtjTUMZth2FPoQQdF42wCU07jNN+r/jpQYErLArUyczj2IDk9w==" workbookSaltValue="G5YKATHB4XF8vTBoVwy58Q==" workbookSpinCount="100000" lockStructure="1"/>
  <bookViews>
    <workbookView xWindow="-120" yWindow="-16320" windowWidth="29040" windowHeight="16440" tabRatio="864" activeTab="2" xr2:uid="{00000000-000D-0000-FFFF-FFFF00000000}"/>
  </bookViews>
  <sheets>
    <sheet name="各項目の解説" sheetId="8" r:id="rId1"/>
    <sheet name="記載例" sheetId="9" r:id="rId2"/>
    <sheet name="入力シート" sheetId="5" r:id="rId3"/>
    <sheet name="webにUP時は非表示にする⇒" sheetId="20" state="hidden" r:id="rId4"/>
    <sheet name="入力" sheetId="21" state="hidden" r:id="rId5"/>
    <sheet name="計算用(期待容量)" sheetId="22" state="hidden" r:id="rId6"/>
    <sheet name="計算用(応札容量)" sheetId="23" state="hidden" r:id="rId7"/>
    <sheet name="調整係数一覧" sheetId="24" state="hidden" r:id="rId8"/>
    <sheet name="プルダウンテーブル(非表示)" sheetId="2" state="hidden" r:id="rId9"/>
    <sheet name="制度適用期間上限一覧_antei_long_yousui(非表" sheetId="25" state="hidden" r:id="rId10"/>
  </sheets>
  <externalReferences>
    <externalReference r:id="rId11"/>
  </externalReferences>
  <definedNames>
    <definedName name="_xlnm.Print_Area" localSheetId="0">各項目の解説!$A$1:$E$38</definedName>
    <definedName name="_xlnm.Print_Area" localSheetId="1">記載例!$A$1:$W$67</definedName>
    <definedName name="_xlnm.Print_Area" localSheetId="4">入力!$A$1:$Q$57</definedName>
    <definedName name="エリア" localSheetId="9">'[1]プルダウンテーブル(非表示)'!$A$2:$A$10</definedName>
    <definedName name="エリア">'プルダウンテーブル(非表示)'!$A$2:$A$10</definedName>
    <definedName name="リプレース等">'プルダウンテーブル(非表示)'!$C$2:$C$5</definedName>
    <definedName name="新設">'プルダウンテーブル(非表示)'!$B$2:$B$5</definedName>
    <definedName name="電源種">'プルダウンテーブル(非表示)'!$B$1:$C$1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73" i="23" l="1"/>
  <c r="U73" i="23"/>
  <c r="T73" i="23"/>
  <c r="S73" i="23"/>
  <c r="R73" i="23"/>
  <c r="Q73" i="23"/>
  <c r="P73" i="23"/>
  <c r="O73" i="23"/>
  <c r="N73" i="23"/>
  <c r="V72" i="23"/>
  <c r="U72" i="23"/>
  <c r="T72" i="23"/>
  <c r="S72" i="23"/>
  <c r="R72" i="23"/>
  <c r="Q72" i="23"/>
  <c r="P72" i="23"/>
  <c r="O72" i="23"/>
  <c r="N72" i="23"/>
  <c r="V71" i="23"/>
  <c r="U71" i="23"/>
  <c r="T71" i="23"/>
  <c r="S71" i="23"/>
  <c r="R71" i="23"/>
  <c r="Q71" i="23"/>
  <c r="P71" i="23"/>
  <c r="O71" i="23"/>
  <c r="N71" i="23"/>
  <c r="V70" i="23"/>
  <c r="U70" i="23"/>
  <c r="T70" i="23"/>
  <c r="S70" i="23"/>
  <c r="R70" i="23"/>
  <c r="Q70" i="23"/>
  <c r="P70" i="23"/>
  <c r="O70" i="23"/>
  <c r="N70" i="23"/>
  <c r="V69" i="23"/>
  <c r="U69" i="23"/>
  <c r="T69" i="23"/>
  <c r="S69" i="23"/>
  <c r="R69" i="23"/>
  <c r="Q69" i="23"/>
  <c r="P69" i="23"/>
  <c r="O69" i="23"/>
  <c r="N69" i="23"/>
  <c r="V68" i="23"/>
  <c r="U68" i="23"/>
  <c r="T68" i="23"/>
  <c r="S68" i="23"/>
  <c r="R68" i="23"/>
  <c r="Q68" i="23"/>
  <c r="P68" i="23"/>
  <c r="O68" i="23"/>
  <c r="N68" i="23"/>
  <c r="V67" i="23"/>
  <c r="U67" i="23"/>
  <c r="T67" i="23"/>
  <c r="S67" i="23"/>
  <c r="R67" i="23"/>
  <c r="Q67" i="23"/>
  <c r="P67" i="23"/>
  <c r="O67" i="23"/>
  <c r="N67" i="23"/>
  <c r="V66" i="23"/>
  <c r="U66" i="23"/>
  <c r="T66" i="23"/>
  <c r="S66" i="23"/>
  <c r="R66" i="23"/>
  <c r="Q66" i="23"/>
  <c r="P66" i="23"/>
  <c r="O66" i="23"/>
  <c r="N66" i="23"/>
  <c r="V65" i="23"/>
  <c r="U65" i="23"/>
  <c r="T65" i="23"/>
  <c r="S65" i="23"/>
  <c r="R65" i="23"/>
  <c r="Q65" i="23"/>
  <c r="P65" i="23"/>
  <c r="O65" i="23"/>
  <c r="N65" i="23"/>
  <c r="V64" i="23"/>
  <c r="U64" i="23"/>
  <c r="T64" i="23"/>
  <c r="S64" i="23"/>
  <c r="R64" i="23"/>
  <c r="Q64" i="23"/>
  <c r="P64" i="23"/>
  <c r="O64" i="23"/>
  <c r="N64" i="23"/>
  <c r="V63" i="23"/>
  <c r="U63" i="23"/>
  <c r="T63" i="23"/>
  <c r="S63" i="23"/>
  <c r="R63" i="23"/>
  <c r="Q63" i="23"/>
  <c r="P63" i="23"/>
  <c r="O63" i="23"/>
  <c r="N63" i="23"/>
  <c r="O62" i="23"/>
  <c r="P62" i="23"/>
  <c r="Q62" i="23"/>
  <c r="R62" i="23"/>
  <c r="S62" i="23"/>
  <c r="T62" i="23"/>
  <c r="U62" i="23"/>
  <c r="V62" i="23"/>
  <c r="N62" i="23"/>
  <c r="C2" i="25" l="1"/>
  <c r="B13" i="25"/>
  <c r="B12" i="25"/>
  <c r="B11" i="25"/>
  <c r="B10" i="25"/>
  <c r="B9" i="25"/>
  <c r="B8" i="25"/>
  <c r="B7" i="25"/>
  <c r="B6" i="25"/>
  <c r="C22" i="8" l="1"/>
  <c r="C29" i="8"/>
  <c r="D91" i="23" l="1"/>
  <c r="H29" i="21" l="1"/>
  <c r="F31" i="21"/>
  <c r="G31" i="21"/>
  <c r="H31" i="21"/>
  <c r="I31" i="21"/>
  <c r="J31" i="21"/>
  <c r="K31" i="21"/>
  <c r="L31" i="21"/>
  <c r="M31" i="21"/>
  <c r="N31" i="21"/>
  <c r="O31" i="21"/>
  <c r="P31" i="21"/>
  <c r="E31" i="21"/>
  <c r="F29" i="21"/>
  <c r="G29" i="21"/>
  <c r="I29" i="21"/>
  <c r="J29" i="21"/>
  <c r="K29" i="21"/>
  <c r="L29" i="21"/>
  <c r="M29" i="21"/>
  <c r="N29" i="21"/>
  <c r="O29" i="21"/>
  <c r="P29" i="21"/>
  <c r="E29" i="21"/>
  <c r="F21" i="21"/>
  <c r="G21" i="21"/>
  <c r="H21" i="21"/>
  <c r="I21" i="21"/>
  <c r="J21" i="21"/>
  <c r="K21" i="21"/>
  <c r="L21" i="21"/>
  <c r="M21" i="21"/>
  <c r="N21" i="21"/>
  <c r="O21" i="21"/>
  <c r="P21" i="21"/>
  <c r="E21" i="21"/>
  <c r="F19" i="21"/>
  <c r="G19" i="21"/>
  <c r="H19" i="21"/>
  <c r="I19" i="21"/>
  <c r="J19" i="21"/>
  <c r="K19" i="21"/>
  <c r="L19" i="21"/>
  <c r="M19" i="21"/>
  <c r="N19" i="21"/>
  <c r="O19" i="21"/>
  <c r="P19" i="21"/>
  <c r="E19" i="21"/>
  <c r="E17" i="21"/>
  <c r="E16" i="21"/>
  <c r="E13" i="21"/>
  <c r="J31" i="23"/>
  <c r="I31" i="23"/>
  <c r="H31" i="23"/>
  <c r="G31" i="23"/>
  <c r="F31" i="23"/>
  <c r="E31" i="23"/>
  <c r="D31" i="23"/>
  <c r="C31" i="23"/>
  <c r="B31" i="23"/>
  <c r="J30" i="23"/>
  <c r="I30" i="23"/>
  <c r="H30" i="23"/>
  <c r="G30" i="23"/>
  <c r="F30" i="23"/>
  <c r="E30" i="23"/>
  <c r="D30" i="23"/>
  <c r="C30" i="23"/>
  <c r="B30" i="23"/>
  <c r="J29" i="23"/>
  <c r="I29" i="23"/>
  <c r="H29" i="23"/>
  <c r="G29" i="23"/>
  <c r="F29" i="23"/>
  <c r="E29" i="23"/>
  <c r="D29" i="23"/>
  <c r="C29" i="23"/>
  <c r="B29" i="23"/>
  <c r="J28" i="23"/>
  <c r="I28" i="23"/>
  <c r="H28" i="23"/>
  <c r="G28" i="23"/>
  <c r="F28" i="23"/>
  <c r="E28" i="23"/>
  <c r="D28" i="23"/>
  <c r="C28" i="23"/>
  <c r="B28" i="23"/>
  <c r="J27" i="23"/>
  <c r="I27" i="23"/>
  <c r="H27" i="23"/>
  <c r="G27" i="23"/>
  <c r="F27" i="23"/>
  <c r="E27" i="23"/>
  <c r="D27" i="23"/>
  <c r="C27" i="23"/>
  <c r="B27" i="23"/>
  <c r="J26" i="23"/>
  <c r="I26" i="23"/>
  <c r="H26" i="23"/>
  <c r="G26" i="23"/>
  <c r="F26" i="23"/>
  <c r="E26" i="23"/>
  <c r="D26" i="23"/>
  <c r="C26" i="23"/>
  <c r="B26" i="23"/>
  <c r="J25" i="23"/>
  <c r="I25" i="23"/>
  <c r="H25" i="23"/>
  <c r="G25" i="23"/>
  <c r="F25" i="23"/>
  <c r="E25" i="23"/>
  <c r="D25" i="23"/>
  <c r="C25" i="23"/>
  <c r="B25" i="23"/>
  <c r="J24" i="23"/>
  <c r="I24" i="23"/>
  <c r="H24" i="23"/>
  <c r="G24" i="23"/>
  <c r="F24" i="23"/>
  <c r="E24" i="23"/>
  <c r="D24" i="23"/>
  <c r="C24" i="23"/>
  <c r="B24" i="23"/>
  <c r="J23" i="23"/>
  <c r="I23" i="23"/>
  <c r="H23" i="23"/>
  <c r="G23" i="23"/>
  <c r="F23" i="23"/>
  <c r="E23" i="23"/>
  <c r="D23" i="23"/>
  <c r="C23" i="23"/>
  <c r="B23" i="23"/>
  <c r="J22" i="23"/>
  <c r="I22" i="23"/>
  <c r="H22" i="23"/>
  <c r="G22" i="23"/>
  <c r="F22" i="23"/>
  <c r="E22" i="23"/>
  <c r="D22" i="23"/>
  <c r="C22" i="23"/>
  <c r="B22" i="23"/>
  <c r="J21" i="23"/>
  <c r="I21" i="23"/>
  <c r="H21" i="23"/>
  <c r="G21" i="23"/>
  <c r="F21" i="23"/>
  <c r="E21" i="23"/>
  <c r="D21" i="23"/>
  <c r="C21" i="23"/>
  <c r="B21" i="23"/>
  <c r="J20" i="23"/>
  <c r="I20" i="23"/>
  <c r="H20" i="23"/>
  <c r="G20" i="23"/>
  <c r="F20" i="23"/>
  <c r="E20" i="23"/>
  <c r="D20" i="23"/>
  <c r="C20" i="23"/>
  <c r="B20" i="23"/>
  <c r="B17" i="23"/>
  <c r="J15" i="23"/>
  <c r="I15" i="23"/>
  <c r="H15" i="23"/>
  <c r="G15" i="23"/>
  <c r="F15" i="23"/>
  <c r="E15" i="23"/>
  <c r="D15" i="23"/>
  <c r="D45" i="23" s="1"/>
  <c r="C15" i="23"/>
  <c r="C45" i="23" s="1"/>
  <c r="B15" i="23"/>
  <c r="J14" i="23"/>
  <c r="I14" i="23"/>
  <c r="H14" i="23"/>
  <c r="G14" i="23"/>
  <c r="F14" i="23"/>
  <c r="E14" i="23"/>
  <c r="D14" i="23"/>
  <c r="C14" i="23"/>
  <c r="B14" i="23"/>
  <c r="J13" i="23"/>
  <c r="I13" i="23"/>
  <c r="H13" i="23"/>
  <c r="G13" i="23"/>
  <c r="F13" i="23"/>
  <c r="E13" i="23"/>
  <c r="D13" i="23"/>
  <c r="D43" i="23" s="1"/>
  <c r="C13" i="23"/>
  <c r="B13" i="23"/>
  <c r="J12" i="23"/>
  <c r="I12" i="23"/>
  <c r="H12" i="23"/>
  <c r="G12" i="23"/>
  <c r="F12" i="23"/>
  <c r="E12" i="23"/>
  <c r="D12" i="23"/>
  <c r="C12" i="23"/>
  <c r="B12" i="23"/>
  <c r="J11" i="23"/>
  <c r="I11" i="23"/>
  <c r="H11" i="23"/>
  <c r="G11" i="23"/>
  <c r="F11" i="23"/>
  <c r="E11" i="23"/>
  <c r="D11" i="23"/>
  <c r="C11" i="23"/>
  <c r="B11" i="23"/>
  <c r="J10" i="23"/>
  <c r="I10" i="23"/>
  <c r="H10" i="23"/>
  <c r="H40" i="23" s="1"/>
  <c r="G10" i="23"/>
  <c r="G40" i="23" s="1"/>
  <c r="F10" i="23"/>
  <c r="E10" i="23"/>
  <c r="D10" i="23"/>
  <c r="C10" i="23"/>
  <c r="B10" i="23"/>
  <c r="J9" i="23"/>
  <c r="I9" i="23"/>
  <c r="H9" i="23"/>
  <c r="G9" i="23"/>
  <c r="F9" i="23"/>
  <c r="E9" i="23"/>
  <c r="D9" i="23"/>
  <c r="C9" i="23"/>
  <c r="B9" i="23"/>
  <c r="J8" i="23"/>
  <c r="J38" i="23" s="1"/>
  <c r="I8" i="23"/>
  <c r="H8" i="23"/>
  <c r="G8" i="23"/>
  <c r="F8" i="23"/>
  <c r="E8" i="23"/>
  <c r="D8" i="23"/>
  <c r="C8" i="23"/>
  <c r="B8" i="23"/>
  <c r="J7" i="23"/>
  <c r="I7" i="23"/>
  <c r="H7" i="23"/>
  <c r="G7" i="23"/>
  <c r="F7" i="23"/>
  <c r="E7" i="23"/>
  <c r="E37" i="23" s="1"/>
  <c r="D7" i="23"/>
  <c r="C7" i="23"/>
  <c r="B7" i="23"/>
  <c r="J6" i="23"/>
  <c r="I6" i="23"/>
  <c r="H6" i="23"/>
  <c r="G6" i="23"/>
  <c r="F6" i="23"/>
  <c r="E6" i="23"/>
  <c r="D6" i="23"/>
  <c r="C6" i="23"/>
  <c r="B6" i="23"/>
  <c r="J5" i="23"/>
  <c r="I5" i="23"/>
  <c r="H5" i="23"/>
  <c r="G5" i="23"/>
  <c r="F5" i="23"/>
  <c r="E5" i="23"/>
  <c r="D5" i="23"/>
  <c r="C5" i="23"/>
  <c r="B5" i="23"/>
  <c r="J4" i="23"/>
  <c r="I4" i="23"/>
  <c r="H4" i="23"/>
  <c r="G4" i="23"/>
  <c r="F4" i="23"/>
  <c r="F34" i="23" s="1"/>
  <c r="E4" i="23"/>
  <c r="D4" i="23"/>
  <c r="C4" i="23"/>
  <c r="B4" i="23"/>
  <c r="J45" i="22"/>
  <c r="I45" i="22"/>
  <c r="H45" i="22"/>
  <c r="G45" i="22"/>
  <c r="F45" i="22"/>
  <c r="E45" i="22"/>
  <c r="D45" i="22"/>
  <c r="C45" i="22"/>
  <c r="B45" i="22"/>
  <c r="J44" i="22"/>
  <c r="I44" i="22"/>
  <c r="H44" i="22"/>
  <c r="G44" i="22"/>
  <c r="F44" i="22"/>
  <c r="E44" i="22"/>
  <c r="D44" i="22"/>
  <c r="C44" i="22"/>
  <c r="B44" i="22"/>
  <c r="J43" i="22"/>
  <c r="I43" i="22"/>
  <c r="H43" i="22"/>
  <c r="G43" i="22"/>
  <c r="F43" i="22"/>
  <c r="E43" i="22"/>
  <c r="D43" i="22"/>
  <c r="C43" i="22"/>
  <c r="B43" i="22"/>
  <c r="J42" i="22"/>
  <c r="I42" i="22"/>
  <c r="H42" i="22"/>
  <c r="G42" i="22"/>
  <c r="F42" i="22"/>
  <c r="E42" i="22"/>
  <c r="D42" i="22"/>
  <c r="C42" i="22"/>
  <c r="B42" i="22"/>
  <c r="J41" i="22"/>
  <c r="I41" i="22"/>
  <c r="H41" i="22"/>
  <c r="G41" i="22"/>
  <c r="F41" i="22"/>
  <c r="E41" i="22"/>
  <c r="D41" i="22"/>
  <c r="C41" i="22"/>
  <c r="B41" i="22"/>
  <c r="J40" i="22"/>
  <c r="I40" i="22"/>
  <c r="H40" i="22"/>
  <c r="G40" i="22"/>
  <c r="F40" i="22"/>
  <c r="E40" i="22"/>
  <c r="D40" i="22"/>
  <c r="C40" i="22"/>
  <c r="B40" i="22"/>
  <c r="J39" i="22"/>
  <c r="I39" i="22"/>
  <c r="H39" i="22"/>
  <c r="G39" i="22"/>
  <c r="F39" i="22"/>
  <c r="E39" i="22"/>
  <c r="D39" i="22"/>
  <c r="C39" i="22"/>
  <c r="B39" i="22"/>
  <c r="J38" i="22"/>
  <c r="I38" i="22"/>
  <c r="H38" i="22"/>
  <c r="G38" i="22"/>
  <c r="F38" i="22"/>
  <c r="E38" i="22"/>
  <c r="D38" i="22"/>
  <c r="C38" i="22"/>
  <c r="B38" i="22"/>
  <c r="J37" i="22"/>
  <c r="I37" i="22"/>
  <c r="H37" i="22"/>
  <c r="G37" i="22"/>
  <c r="F37" i="22"/>
  <c r="E37" i="22"/>
  <c r="D37" i="22"/>
  <c r="C37" i="22"/>
  <c r="B37" i="22"/>
  <c r="J36" i="22"/>
  <c r="I36" i="22"/>
  <c r="H36" i="22"/>
  <c r="G36" i="22"/>
  <c r="F36" i="22"/>
  <c r="E36" i="22"/>
  <c r="D36" i="22"/>
  <c r="C36" i="22"/>
  <c r="B36" i="22"/>
  <c r="J35" i="22"/>
  <c r="I35" i="22"/>
  <c r="H35" i="22"/>
  <c r="G35" i="22"/>
  <c r="F35" i="22"/>
  <c r="E35" i="22"/>
  <c r="D35" i="22"/>
  <c r="C35" i="22"/>
  <c r="B35" i="22"/>
  <c r="J34" i="22"/>
  <c r="I34" i="22"/>
  <c r="H34" i="22"/>
  <c r="G34" i="22"/>
  <c r="F34" i="22"/>
  <c r="E34" i="22"/>
  <c r="D34" i="22"/>
  <c r="C34" i="22"/>
  <c r="B34" i="22"/>
  <c r="G35" i="23" l="1"/>
  <c r="C37" i="23"/>
  <c r="I38" i="23"/>
  <c r="C39" i="23"/>
  <c r="I41" i="23"/>
  <c r="E43" i="23"/>
  <c r="E34" i="23"/>
  <c r="B37" i="23"/>
  <c r="B45" i="23"/>
  <c r="H34" i="23"/>
  <c r="J40" i="23"/>
  <c r="H39" i="23"/>
  <c r="J45" i="23"/>
  <c r="D38" i="23"/>
  <c r="I39" i="23"/>
  <c r="E42" i="23"/>
  <c r="C44" i="23"/>
  <c r="B38" i="23"/>
  <c r="D35" i="23"/>
  <c r="F41" i="23"/>
  <c r="B44" i="23"/>
  <c r="F36" i="23"/>
  <c r="H42" i="23"/>
  <c r="E35" i="23"/>
  <c r="B40" i="23"/>
  <c r="G41" i="23"/>
  <c r="C43" i="23"/>
  <c r="C36" i="23"/>
  <c r="J37" i="23"/>
  <c r="D36" i="23"/>
  <c r="F42" i="23"/>
  <c r="D44" i="23"/>
  <c r="E44" i="23"/>
  <c r="J44" i="23"/>
  <c r="I43" i="23"/>
  <c r="H44" i="23"/>
  <c r="I45" i="23"/>
  <c r="H43" i="23"/>
  <c r="G44" i="23"/>
  <c r="F45" i="23"/>
  <c r="B43" i="23"/>
  <c r="J43" i="23"/>
  <c r="I44" i="23"/>
  <c r="H45" i="23"/>
  <c r="D34" i="23"/>
  <c r="C35" i="23"/>
  <c r="B36" i="23"/>
  <c r="J36" i="23"/>
  <c r="I37" i="23"/>
  <c r="H38" i="23"/>
  <c r="G39" i="23"/>
  <c r="F40" i="23"/>
  <c r="E41" i="23"/>
  <c r="I34" i="23"/>
  <c r="H35" i="23"/>
  <c r="G36" i="23"/>
  <c r="D42" i="23"/>
  <c r="F37" i="23"/>
  <c r="E38" i="23"/>
  <c r="D39" i="23"/>
  <c r="C40" i="23"/>
  <c r="B41" i="23"/>
  <c r="J41" i="23"/>
  <c r="I42" i="23"/>
  <c r="L24" i="21"/>
  <c r="K22" i="5" s="1"/>
  <c r="M24" i="21"/>
  <c r="L22" i="5" s="1"/>
  <c r="B220" i="24"/>
  <c r="E34" i="21"/>
  <c r="D32" i="5" s="1"/>
  <c r="E32" i="21"/>
  <c r="D30" i="5" s="1"/>
  <c r="F24" i="21"/>
  <c r="E22" i="5" s="1"/>
  <c r="E24" i="21"/>
  <c r="D22" i="5" s="1"/>
  <c r="K24" i="21"/>
  <c r="J22" i="5" s="1"/>
  <c r="F43" i="23"/>
  <c r="G43" i="23"/>
  <c r="F44" i="23"/>
  <c r="E45" i="23"/>
  <c r="G45" i="23"/>
  <c r="E36" i="23"/>
  <c r="I40" i="23"/>
  <c r="G34" i="23"/>
  <c r="D37" i="23"/>
  <c r="B39" i="23"/>
  <c r="H41" i="23"/>
  <c r="B34" i="23"/>
  <c r="J34" i="23"/>
  <c r="I35" i="23"/>
  <c r="H36" i="23"/>
  <c r="G37" i="23"/>
  <c r="F38" i="23"/>
  <c r="E39" i="23"/>
  <c r="D40" i="23"/>
  <c r="C41" i="23"/>
  <c r="B42" i="23"/>
  <c r="J42" i="23"/>
  <c r="F35" i="23"/>
  <c r="C38" i="23"/>
  <c r="J39" i="23"/>
  <c r="G42" i="23"/>
  <c r="C34" i="23"/>
  <c r="B35" i="23"/>
  <c r="J35" i="23"/>
  <c r="I36" i="23"/>
  <c r="H37" i="23"/>
  <c r="G38" i="23"/>
  <c r="F39" i="23"/>
  <c r="E40" i="23"/>
  <c r="D41" i="23"/>
  <c r="C42" i="23"/>
  <c r="G24" i="21"/>
  <c r="F22" i="5" s="1"/>
  <c r="N34" i="21"/>
  <c r="M32" i="5" s="1"/>
  <c r="O24" i="21"/>
  <c r="N22" i="5" s="1"/>
  <c r="E22" i="21"/>
  <c r="D20" i="5" s="1"/>
  <c r="J206" i="24"/>
  <c r="L34" i="21"/>
  <c r="K32" i="5" s="1"/>
  <c r="F34" i="21"/>
  <c r="E32" i="5" s="1"/>
  <c r="F217" i="24"/>
  <c r="M34" i="21"/>
  <c r="L32" i="5" s="1"/>
  <c r="I34" i="21"/>
  <c r="H32" i="5" s="1"/>
  <c r="N24" i="21"/>
  <c r="M22" i="5" s="1"/>
  <c r="K34" i="21"/>
  <c r="J32" i="5" s="1"/>
  <c r="B206" i="24"/>
  <c r="F211" i="24"/>
  <c r="B212" i="24"/>
  <c r="J216" i="24"/>
  <c r="H24" i="21"/>
  <c r="G22" i="5" s="1"/>
  <c r="P24" i="21"/>
  <c r="O22" i="5" s="1"/>
  <c r="G34" i="21"/>
  <c r="F32" i="5" s="1"/>
  <c r="O34" i="21"/>
  <c r="N32" i="5" s="1"/>
  <c r="B202" i="24"/>
  <c r="F207" i="24"/>
  <c r="J212" i="24"/>
  <c r="B218" i="24"/>
  <c r="I24" i="21"/>
  <c r="H22" i="5" s="1"/>
  <c r="H34" i="21"/>
  <c r="G32" i="5" s="1"/>
  <c r="P34" i="21"/>
  <c r="O32" i="5" s="1"/>
  <c r="J202" i="24"/>
  <c r="B208" i="24"/>
  <c r="F213" i="24"/>
  <c r="J218" i="24"/>
  <c r="J24" i="21"/>
  <c r="I22" i="5" s="1"/>
  <c r="F203" i="24"/>
  <c r="J208" i="24"/>
  <c r="B214" i="24"/>
  <c r="F219" i="24"/>
  <c r="J34" i="21"/>
  <c r="I32" i="5" s="1"/>
  <c r="F54" i="22"/>
  <c r="B204" i="24"/>
  <c r="F209" i="24"/>
  <c r="J214" i="24"/>
  <c r="M221" i="24"/>
  <c r="E221" i="24"/>
  <c r="I220" i="24"/>
  <c r="M219" i="24"/>
  <c r="E219" i="24"/>
  <c r="I218" i="24"/>
  <c r="M217" i="24"/>
  <c r="E217" i="24"/>
  <c r="I216" i="24"/>
  <c r="M215" i="24"/>
  <c r="E215" i="24"/>
  <c r="I214" i="24"/>
  <c r="M213" i="24"/>
  <c r="E213" i="24"/>
  <c r="I212" i="24"/>
  <c r="M211" i="24"/>
  <c r="E211" i="24"/>
  <c r="I210" i="24"/>
  <c r="M209" i="24"/>
  <c r="E209" i="24"/>
  <c r="I208" i="24"/>
  <c r="M207" i="24"/>
  <c r="E207" i="24"/>
  <c r="I206" i="24"/>
  <c r="M205" i="24"/>
  <c r="E205" i="24"/>
  <c r="I204" i="24"/>
  <c r="M203" i="24"/>
  <c r="E203" i="24"/>
  <c r="I202" i="24"/>
  <c r="L221" i="24"/>
  <c r="D221" i="24"/>
  <c r="H220" i="24"/>
  <c r="L219" i="24"/>
  <c r="D219" i="24"/>
  <c r="H218" i="24"/>
  <c r="L217" i="24"/>
  <c r="D217" i="24"/>
  <c r="H216" i="24"/>
  <c r="L215" i="24"/>
  <c r="D215" i="24"/>
  <c r="H214" i="24"/>
  <c r="L213" i="24"/>
  <c r="D213" i="24"/>
  <c r="H212" i="24"/>
  <c r="L211" i="24"/>
  <c r="D211" i="24"/>
  <c r="H210" i="24"/>
  <c r="L209" i="24"/>
  <c r="D209" i="24"/>
  <c r="H208" i="24"/>
  <c r="L207" i="24"/>
  <c r="D207" i="24"/>
  <c r="H206" i="24"/>
  <c r="L205" i="24"/>
  <c r="D205" i="24"/>
  <c r="H204" i="24"/>
  <c r="L203" i="24"/>
  <c r="D203" i="24"/>
  <c r="H202" i="24"/>
  <c r="K221" i="24"/>
  <c r="C221" i="24"/>
  <c r="G220" i="24"/>
  <c r="K219" i="24"/>
  <c r="C219" i="24"/>
  <c r="G218" i="24"/>
  <c r="K217" i="24"/>
  <c r="C217" i="24"/>
  <c r="G216" i="24"/>
  <c r="K215" i="24"/>
  <c r="C215" i="24"/>
  <c r="G214" i="24"/>
  <c r="K213" i="24"/>
  <c r="C213" i="24"/>
  <c r="G212" i="24"/>
  <c r="K211" i="24"/>
  <c r="C211" i="24"/>
  <c r="G210" i="24"/>
  <c r="K209" i="24"/>
  <c r="C209" i="24"/>
  <c r="G208" i="24"/>
  <c r="K207" i="24"/>
  <c r="C207" i="24"/>
  <c r="G206" i="24"/>
  <c r="K205" i="24"/>
  <c r="C205" i="24"/>
  <c r="G204" i="24"/>
  <c r="K203" i="24"/>
  <c r="C203" i="24"/>
  <c r="G202" i="24"/>
  <c r="J221" i="24"/>
  <c r="B221" i="24"/>
  <c r="F220" i="24"/>
  <c r="J219" i="24"/>
  <c r="B219" i="24"/>
  <c r="F218" i="24"/>
  <c r="J217" i="24"/>
  <c r="B217" i="24"/>
  <c r="F216" i="24"/>
  <c r="J215" i="24"/>
  <c r="B215" i="24"/>
  <c r="F214" i="24"/>
  <c r="J213" i="24"/>
  <c r="B213" i="24"/>
  <c r="F212" i="24"/>
  <c r="J211" i="24"/>
  <c r="B211" i="24"/>
  <c r="F210" i="24"/>
  <c r="J209" i="24"/>
  <c r="B209" i="24"/>
  <c r="F208" i="24"/>
  <c r="J207" i="24"/>
  <c r="B207" i="24"/>
  <c r="F206" i="24"/>
  <c r="J205" i="24"/>
  <c r="B205" i="24"/>
  <c r="F204" i="24"/>
  <c r="J203" i="24"/>
  <c r="B203" i="24"/>
  <c r="F202" i="24"/>
  <c r="I221" i="24"/>
  <c r="M220" i="24"/>
  <c r="E220" i="24"/>
  <c r="I219" i="24"/>
  <c r="M218" i="24"/>
  <c r="E218" i="24"/>
  <c r="I217" i="24"/>
  <c r="M216" i="24"/>
  <c r="E216" i="24"/>
  <c r="I215" i="24"/>
  <c r="M214" i="24"/>
  <c r="E214" i="24"/>
  <c r="I213" i="24"/>
  <c r="M212" i="24"/>
  <c r="E212" i="24"/>
  <c r="I211" i="24"/>
  <c r="M210" i="24"/>
  <c r="E210" i="24"/>
  <c r="I209" i="24"/>
  <c r="M208" i="24"/>
  <c r="E208" i="24"/>
  <c r="I207" i="24"/>
  <c r="M206" i="24"/>
  <c r="E206" i="24"/>
  <c r="I205" i="24"/>
  <c r="M204" i="24"/>
  <c r="E204" i="24"/>
  <c r="I203" i="24"/>
  <c r="M202" i="24"/>
  <c r="E202" i="24"/>
  <c r="H221" i="24"/>
  <c r="L220" i="24"/>
  <c r="D220" i="24"/>
  <c r="H219" i="24"/>
  <c r="L218" i="24"/>
  <c r="D218" i="24"/>
  <c r="H217" i="24"/>
  <c r="L216" i="24"/>
  <c r="D216" i="24"/>
  <c r="H215" i="24"/>
  <c r="L214" i="24"/>
  <c r="D214" i="24"/>
  <c r="H213" i="24"/>
  <c r="L212" i="24"/>
  <c r="D212" i="24"/>
  <c r="H211" i="24"/>
  <c r="L210" i="24"/>
  <c r="D210" i="24"/>
  <c r="H209" i="24"/>
  <c r="L208" i="24"/>
  <c r="D208" i="24"/>
  <c r="H207" i="24"/>
  <c r="L206" i="24"/>
  <c r="D206" i="24"/>
  <c r="H205" i="24"/>
  <c r="L204" i="24"/>
  <c r="D204" i="24"/>
  <c r="H203" i="24"/>
  <c r="L202" i="24"/>
  <c r="D202" i="24"/>
  <c r="G221" i="24"/>
  <c r="K220" i="24"/>
  <c r="C220" i="24"/>
  <c r="G219" i="24"/>
  <c r="K218" i="24"/>
  <c r="C218" i="24"/>
  <c r="G217" i="24"/>
  <c r="K216" i="24"/>
  <c r="C216" i="24"/>
  <c r="G215" i="24"/>
  <c r="K214" i="24"/>
  <c r="C214" i="24"/>
  <c r="G213" i="24"/>
  <c r="K212" i="24"/>
  <c r="C212" i="24"/>
  <c r="G211" i="24"/>
  <c r="K210" i="24"/>
  <c r="C210" i="24"/>
  <c r="G209" i="24"/>
  <c r="K208" i="24"/>
  <c r="C208" i="24"/>
  <c r="G207" i="24"/>
  <c r="K206" i="24"/>
  <c r="C206" i="24"/>
  <c r="G205" i="24"/>
  <c r="K204" i="24"/>
  <c r="C204" i="24"/>
  <c r="G203" i="24"/>
  <c r="K202" i="24"/>
  <c r="C202" i="24"/>
  <c r="J204" i="24"/>
  <c r="B210" i="24"/>
  <c r="F215" i="24"/>
  <c r="J220" i="24"/>
  <c r="H54" i="22"/>
  <c r="F205" i="24"/>
  <c r="J210" i="24"/>
  <c r="B216" i="24"/>
  <c r="F221" i="24"/>
  <c r="K26" i="21" l="1"/>
  <c r="J24" i="5" s="1"/>
  <c r="I54" i="22"/>
  <c r="N26" i="21"/>
  <c r="M24" i="5" s="1"/>
  <c r="G54" i="22"/>
  <c r="G57" i="22"/>
  <c r="F57" i="22"/>
  <c r="E57" i="22"/>
  <c r="E54" i="22"/>
  <c r="B57" i="22"/>
  <c r="I26" i="21"/>
  <c r="J52" i="22" s="1"/>
  <c r="M26" i="21"/>
  <c r="J56" i="22" s="1"/>
  <c r="I36" i="21"/>
  <c r="J52" i="23" s="1"/>
  <c r="O26" i="21"/>
  <c r="J58" i="22" s="1"/>
  <c r="O36" i="21"/>
  <c r="N36" i="21"/>
  <c r="J57" i="23" s="1"/>
  <c r="H26" i="21"/>
  <c r="J51" i="22" s="1"/>
  <c r="H36" i="21"/>
  <c r="L26" i="21"/>
  <c r="J55" i="22" s="1"/>
  <c r="L36" i="21"/>
  <c r="K36" i="21"/>
  <c r="P26" i="21"/>
  <c r="J59" i="22" s="1"/>
  <c r="P36" i="21"/>
  <c r="E26" i="21"/>
  <c r="E36" i="21"/>
  <c r="F26" i="21"/>
  <c r="J49" i="22" s="1"/>
  <c r="F36" i="21"/>
  <c r="J26" i="21"/>
  <c r="J53" i="22" s="1"/>
  <c r="J36" i="21"/>
  <c r="G26" i="21"/>
  <c r="J50" i="22" s="1"/>
  <c r="G36" i="21"/>
  <c r="M36" i="21"/>
  <c r="D56" i="22" l="1"/>
  <c r="D52" i="22"/>
  <c r="B54" i="22"/>
  <c r="D57" i="22"/>
  <c r="D54" i="22"/>
  <c r="I59" i="23"/>
  <c r="J59" i="23"/>
  <c r="I58" i="23"/>
  <c r="J58" i="23"/>
  <c r="I50" i="23"/>
  <c r="J50" i="23"/>
  <c r="I53" i="23"/>
  <c r="J53" i="23"/>
  <c r="I54" i="23"/>
  <c r="J54" i="23"/>
  <c r="I49" i="23"/>
  <c r="J49" i="23"/>
  <c r="I55" i="23"/>
  <c r="J55" i="23"/>
  <c r="I57" i="22"/>
  <c r="J57" i="22"/>
  <c r="I51" i="23"/>
  <c r="J51" i="23"/>
  <c r="I48" i="22"/>
  <c r="J48" i="22"/>
  <c r="J62" i="22" s="1"/>
  <c r="I56" i="23"/>
  <c r="J56" i="23"/>
  <c r="I48" i="23"/>
  <c r="J48" i="23"/>
  <c r="C54" i="22"/>
  <c r="J54" i="22"/>
  <c r="H57" i="23"/>
  <c r="I57" i="23"/>
  <c r="H50" i="22"/>
  <c r="I50" i="22"/>
  <c r="H59" i="22"/>
  <c r="I59" i="22"/>
  <c r="H58" i="22"/>
  <c r="I58" i="22"/>
  <c r="H51" i="22"/>
  <c r="I51" i="22"/>
  <c r="H53" i="22"/>
  <c r="I53" i="22"/>
  <c r="H52" i="23"/>
  <c r="I52" i="23"/>
  <c r="H56" i="22"/>
  <c r="I56" i="22"/>
  <c r="H49" i="22"/>
  <c r="I49" i="22"/>
  <c r="H55" i="22"/>
  <c r="I55" i="22"/>
  <c r="H52" i="22"/>
  <c r="I52" i="22"/>
  <c r="G56" i="23"/>
  <c r="H56" i="23"/>
  <c r="G48" i="23"/>
  <c r="H48" i="23"/>
  <c r="G50" i="23"/>
  <c r="H50" i="23"/>
  <c r="G48" i="22"/>
  <c r="H48" i="22"/>
  <c r="G59" i="23"/>
  <c r="H59" i="23"/>
  <c r="G58" i="23"/>
  <c r="H58" i="23"/>
  <c r="G51" i="23"/>
  <c r="H51" i="23"/>
  <c r="G53" i="23"/>
  <c r="H53" i="23"/>
  <c r="G54" i="23"/>
  <c r="H54" i="23"/>
  <c r="G49" i="23"/>
  <c r="H49" i="23"/>
  <c r="G55" i="23"/>
  <c r="H55" i="23"/>
  <c r="C57" i="22"/>
  <c r="H57" i="22"/>
  <c r="F49" i="22"/>
  <c r="G49" i="22"/>
  <c r="F55" i="22"/>
  <c r="G55" i="22"/>
  <c r="F52" i="22"/>
  <c r="G52" i="22"/>
  <c r="F50" i="22"/>
  <c r="G50" i="22"/>
  <c r="F59" i="22"/>
  <c r="G59" i="22"/>
  <c r="F58" i="22"/>
  <c r="G58" i="22"/>
  <c r="F53" i="22"/>
  <c r="G53" i="22"/>
  <c r="F52" i="23"/>
  <c r="G52" i="23"/>
  <c r="F51" i="22"/>
  <c r="G51" i="22"/>
  <c r="F57" i="23"/>
  <c r="G57" i="23"/>
  <c r="F56" i="22"/>
  <c r="G56" i="22"/>
  <c r="E54" i="23"/>
  <c r="F54" i="23"/>
  <c r="E49" i="23"/>
  <c r="F49" i="23"/>
  <c r="E55" i="23"/>
  <c r="F55" i="23"/>
  <c r="E51" i="23"/>
  <c r="F51" i="23"/>
  <c r="E56" i="23"/>
  <c r="F56" i="23"/>
  <c r="E48" i="23"/>
  <c r="F48" i="23"/>
  <c r="E50" i="23"/>
  <c r="F50" i="23"/>
  <c r="E48" i="22"/>
  <c r="F48" i="22"/>
  <c r="E59" i="23"/>
  <c r="F59" i="23"/>
  <c r="E58" i="23"/>
  <c r="F58" i="23"/>
  <c r="E53" i="23"/>
  <c r="F53" i="23"/>
  <c r="B59" i="22"/>
  <c r="E59" i="22"/>
  <c r="B58" i="22"/>
  <c r="E58" i="22"/>
  <c r="B53" i="22"/>
  <c r="E53" i="22"/>
  <c r="B52" i="23"/>
  <c r="E52" i="23"/>
  <c r="B56" i="22"/>
  <c r="E56" i="22"/>
  <c r="B49" i="22"/>
  <c r="E49" i="22"/>
  <c r="B55" i="22"/>
  <c r="E55" i="22"/>
  <c r="C52" i="22"/>
  <c r="E52" i="22"/>
  <c r="B51" i="22"/>
  <c r="E51" i="22"/>
  <c r="B57" i="23"/>
  <c r="E57" i="23"/>
  <c r="B50" i="22"/>
  <c r="E50" i="22"/>
  <c r="C50" i="23"/>
  <c r="B50" i="23"/>
  <c r="C48" i="22"/>
  <c r="B48" i="22"/>
  <c r="C56" i="23"/>
  <c r="B56" i="23"/>
  <c r="C48" i="23"/>
  <c r="B48" i="23"/>
  <c r="C59" i="23"/>
  <c r="B59" i="23"/>
  <c r="C58" i="23"/>
  <c r="B58" i="23"/>
  <c r="C53" i="23"/>
  <c r="B53" i="23"/>
  <c r="C54" i="23"/>
  <c r="B54" i="23"/>
  <c r="C49" i="23"/>
  <c r="B49" i="23"/>
  <c r="C55" i="23"/>
  <c r="B55" i="23"/>
  <c r="C51" i="23"/>
  <c r="B51" i="23"/>
  <c r="H24" i="5"/>
  <c r="B52" i="22"/>
  <c r="G24" i="5"/>
  <c r="C51" i="22"/>
  <c r="M34" i="5"/>
  <c r="C57" i="23"/>
  <c r="D50" i="22"/>
  <c r="C50" i="22"/>
  <c r="D59" i="22"/>
  <c r="C59" i="22"/>
  <c r="D58" i="22"/>
  <c r="C58" i="22"/>
  <c r="D53" i="22"/>
  <c r="C53" i="22"/>
  <c r="C67" i="22" s="1"/>
  <c r="H34" i="5"/>
  <c r="C52" i="23"/>
  <c r="L24" i="5"/>
  <c r="C56" i="22"/>
  <c r="E24" i="5"/>
  <c r="C49" i="22"/>
  <c r="D55" i="22"/>
  <c r="C55" i="22"/>
  <c r="D51" i="22"/>
  <c r="D52" i="23"/>
  <c r="D57" i="23"/>
  <c r="O24" i="5"/>
  <c r="N24" i="5"/>
  <c r="K24" i="5"/>
  <c r="D49" i="22"/>
  <c r="D63" i="22" s="1"/>
  <c r="I24" i="5"/>
  <c r="F24" i="5"/>
  <c r="J34" i="5"/>
  <c r="D54" i="23"/>
  <c r="E34" i="5"/>
  <c r="D49" i="23"/>
  <c r="K34" i="5"/>
  <c r="D55" i="23"/>
  <c r="G34" i="5"/>
  <c r="D51" i="23"/>
  <c r="L34" i="5"/>
  <c r="D56" i="23"/>
  <c r="D34" i="5"/>
  <c r="D48" i="23"/>
  <c r="F34" i="5"/>
  <c r="D50" i="23"/>
  <c r="D24" i="5"/>
  <c r="D48" i="22"/>
  <c r="O34" i="5"/>
  <c r="D59" i="23"/>
  <c r="N34" i="5"/>
  <c r="D58" i="23"/>
  <c r="I34" i="5"/>
  <c r="D53" i="23"/>
  <c r="F64" i="23" l="1"/>
  <c r="J62" i="23"/>
  <c r="J68" i="23"/>
  <c r="B72" i="23"/>
  <c r="D64" i="23"/>
  <c r="E71" i="23"/>
  <c r="H68" i="23"/>
  <c r="C72" i="23"/>
  <c r="G68" i="23"/>
  <c r="D62" i="23"/>
  <c r="I68" i="23"/>
  <c r="B65" i="23"/>
  <c r="I64" i="23"/>
  <c r="I73" i="23"/>
  <c r="F62" i="23"/>
  <c r="J70" i="23"/>
  <c r="C73" i="23"/>
  <c r="I70" i="23"/>
  <c r="F70" i="23"/>
  <c r="C65" i="23"/>
  <c r="F65" i="23"/>
  <c r="D67" i="23"/>
  <c r="E67" i="23"/>
  <c r="F72" i="23"/>
  <c r="D69" i="23"/>
  <c r="B68" i="23"/>
  <c r="F63" i="23"/>
  <c r="H69" i="23"/>
  <c r="G69" i="23"/>
  <c r="I69" i="23"/>
  <c r="B71" i="23"/>
  <c r="G62" i="23"/>
  <c r="J71" i="23"/>
  <c r="B73" i="23"/>
  <c r="H70" i="23"/>
  <c r="J66" i="23"/>
  <c r="E62" i="23"/>
  <c r="G70" i="23"/>
  <c r="I67" i="23"/>
  <c r="J64" i="23"/>
  <c r="C62" i="23"/>
  <c r="G65" i="23"/>
  <c r="B69" i="23"/>
  <c r="F67" i="23"/>
  <c r="H72" i="23"/>
  <c r="J65" i="23"/>
  <c r="D71" i="23"/>
  <c r="C69" i="23"/>
  <c r="F66" i="23"/>
  <c r="I65" i="23"/>
  <c r="D66" i="23"/>
  <c r="F69" i="23"/>
  <c r="J73" i="23"/>
  <c r="C63" i="23"/>
  <c r="E69" i="23"/>
  <c r="B64" i="23"/>
  <c r="J69" i="23"/>
  <c r="D73" i="23"/>
  <c r="C64" i="23"/>
  <c r="E73" i="23"/>
  <c r="H71" i="23"/>
  <c r="C71" i="23"/>
  <c r="B67" i="23"/>
  <c r="E66" i="23"/>
  <c r="F68" i="23"/>
  <c r="H63" i="23"/>
  <c r="H64" i="23"/>
  <c r="I66" i="23"/>
  <c r="J63" i="23"/>
  <c r="H62" i="23"/>
  <c r="E64" i="23"/>
  <c r="I62" i="23"/>
  <c r="C66" i="23"/>
  <c r="G71" i="23"/>
  <c r="H67" i="23"/>
  <c r="J67" i="23"/>
  <c r="F71" i="23"/>
  <c r="G67" i="23"/>
  <c r="B62" i="23"/>
  <c r="H65" i="23"/>
  <c r="D70" i="23"/>
  <c r="E70" i="23"/>
  <c r="B70" i="23"/>
  <c r="G66" i="23"/>
  <c r="J72" i="23"/>
  <c r="D65" i="23"/>
  <c r="C70" i="23"/>
  <c r="E65" i="23"/>
  <c r="G72" i="23"/>
  <c r="I72" i="23"/>
  <c r="B63" i="23"/>
  <c r="H73" i="23"/>
  <c r="D72" i="23"/>
  <c r="E72" i="23"/>
  <c r="G73" i="23"/>
  <c r="F73" i="23"/>
  <c r="I71" i="23"/>
  <c r="D63" i="23"/>
  <c r="C68" i="23"/>
  <c r="E63" i="23"/>
  <c r="D68" i="23"/>
  <c r="C67" i="23"/>
  <c r="B66" i="23"/>
  <c r="E68" i="23"/>
  <c r="G63" i="23"/>
  <c r="G64" i="23"/>
  <c r="H66" i="23"/>
  <c r="I63" i="23"/>
  <c r="D67" i="22"/>
  <c r="D72" i="22"/>
  <c r="D65" i="22"/>
  <c r="D73" i="22"/>
  <c r="D68" i="22"/>
  <c r="D69" i="22"/>
  <c r="D64" i="22"/>
  <c r="D71" i="22"/>
  <c r="D62" i="22"/>
  <c r="F66" i="22"/>
  <c r="B72" i="22"/>
  <c r="H65" i="22"/>
  <c r="G65" i="22"/>
  <c r="G71" i="22"/>
  <c r="B65" i="22"/>
  <c r="I66" i="22"/>
  <c r="E62" i="22"/>
  <c r="E73" i="22"/>
  <c r="I72" i="22"/>
  <c r="F65" i="22"/>
  <c r="C72" i="22"/>
  <c r="I69" i="22"/>
  <c r="F63" i="22"/>
  <c r="H69" i="22"/>
  <c r="H73" i="22"/>
  <c r="B73" i="22"/>
  <c r="E69" i="22"/>
  <c r="C73" i="22"/>
  <c r="C71" i="22"/>
  <c r="H63" i="22"/>
  <c r="H64" i="22"/>
  <c r="I71" i="22"/>
  <c r="E71" i="22"/>
  <c r="F69" i="22"/>
  <c r="G68" i="22"/>
  <c r="H71" i="22"/>
  <c r="F71" i="22"/>
  <c r="B63" i="22"/>
  <c r="J73" i="22"/>
  <c r="E66" i="22"/>
  <c r="I62" i="22"/>
  <c r="B69" i="22"/>
  <c r="B62" i="22"/>
  <c r="G67" i="22"/>
  <c r="J71" i="22"/>
  <c r="F67" i="22"/>
  <c r="G72" i="22"/>
  <c r="H62" i="22"/>
  <c r="H68" i="22"/>
  <c r="F72" i="22"/>
  <c r="H70" i="22"/>
  <c r="E68" i="22"/>
  <c r="J65" i="22"/>
  <c r="C66" i="22"/>
  <c r="H66" i="22"/>
  <c r="I73" i="22"/>
  <c r="E63" i="22"/>
  <c r="I63" i="22"/>
  <c r="C69" i="22"/>
  <c r="E70" i="22"/>
  <c r="B70" i="22"/>
  <c r="D66" i="22"/>
  <c r="J66" i="22"/>
  <c r="I64" i="22"/>
  <c r="G62" i="22"/>
  <c r="C63" i="22"/>
  <c r="E64" i="22"/>
  <c r="F62" i="22"/>
  <c r="F68" i="22"/>
  <c r="J68" i="22"/>
  <c r="B68" i="22"/>
  <c r="B71" i="22"/>
  <c r="C70" i="22"/>
  <c r="G64" i="22"/>
  <c r="I67" i="22"/>
  <c r="D70" i="22"/>
  <c r="J67" i="22"/>
  <c r="I68" i="22"/>
  <c r="G69" i="22"/>
  <c r="H72" i="22"/>
  <c r="G63" i="22"/>
  <c r="J69" i="22"/>
  <c r="C62" i="22"/>
  <c r="C64" i="22"/>
  <c r="I70" i="22"/>
  <c r="G73" i="22"/>
  <c r="B64" i="22"/>
  <c r="F73" i="22"/>
  <c r="C68" i="22"/>
  <c r="C65" i="22"/>
  <c r="E67" i="22"/>
  <c r="B67" i="22"/>
  <c r="F70" i="22"/>
  <c r="F64" i="22"/>
  <c r="H67" i="22"/>
  <c r="J72" i="22"/>
  <c r="J70" i="22"/>
  <c r="G70" i="22"/>
  <c r="B66" i="22"/>
  <c r="E65" i="22"/>
  <c r="E72" i="22"/>
  <c r="G66" i="22"/>
  <c r="I65" i="22"/>
  <c r="J64" i="22"/>
  <c r="J63" i="22"/>
  <c r="K54" i="22"/>
  <c r="K57" i="22"/>
  <c r="K52" i="22"/>
  <c r="K56" i="22"/>
  <c r="K55" i="23"/>
  <c r="K58" i="23"/>
  <c r="K59" i="23"/>
  <c r="K49" i="23"/>
  <c r="K53" i="23"/>
  <c r="K50" i="23"/>
  <c r="K54" i="23"/>
  <c r="K51" i="23"/>
  <c r="K48" i="23"/>
  <c r="K51" i="22"/>
  <c r="K58" i="22"/>
  <c r="K48" i="22"/>
  <c r="K49" i="22"/>
  <c r="K53" i="22"/>
  <c r="K56" i="23"/>
  <c r="K57" i="23"/>
  <c r="K59" i="22"/>
  <c r="K55" i="22"/>
  <c r="K50" i="22"/>
  <c r="K52" i="23"/>
  <c r="B76" i="22" l="1"/>
  <c r="B77" i="23"/>
  <c r="B81" i="23"/>
  <c r="B76" i="23"/>
  <c r="B78" i="23"/>
  <c r="B87" i="23"/>
  <c r="B79" i="23"/>
  <c r="B82" i="23"/>
  <c r="B82" i="22"/>
  <c r="B77" i="22"/>
  <c r="B87" i="22"/>
  <c r="B84" i="23"/>
  <c r="B78" i="22"/>
  <c r="B84" i="22"/>
  <c r="B85" i="22"/>
  <c r="B80" i="23"/>
  <c r="B79" i="22"/>
  <c r="B81" i="22"/>
  <c r="B86" i="23"/>
  <c r="B86" i="22"/>
  <c r="B83" i="22"/>
  <c r="B85" i="23"/>
  <c r="B83" i="23"/>
  <c r="B80" i="22"/>
  <c r="B90" i="22" l="1"/>
  <c r="B90" i="23"/>
  <c r="B93" i="23" s="1"/>
  <c r="E37" i="21" s="1"/>
  <c r="B88" i="23"/>
  <c r="B88" i="22"/>
  <c r="B21" i="8"/>
  <c r="B22" i="8" s="1"/>
  <c r="B23" i="8" s="1"/>
  <c r="B24" i="8" s="1"/>
  <c r="B25" i="8" s="1"/>
  <c r="B26" i="8" s="1"/>
  <c r="B27" i="8" s="1"/>
  <c r="B28" i="8" s="1"/>
  <c r="B29" i="8" s="1"/>
  <c r="B30" i="8" s="1"/>
  <c r="C37" i="8"/>
  <c r="C36" i="8"/>
  <c r="C35" i="8"/>
  <c r="C33" i="8"/>
  <c r="C32" i="8"/>
  <c r="C31" i="8"/>
  <c r="C30" i="8"/>
  <c r="C27" i="8"/>
  <c r="C26" i="8"/>
  <c r="C25" i="8"/>
  <c r="C24" i="8"/>
  <c r="C23" i="8"/>
  <c r="C21" i="8"/>
  <c r="C20" i="8"/>
  <c r="B93" i="22" l="1"/>
  <c r="E27" i="21" s="1"/>
  <c r="D25" i="5" s="1"/>
  <c r="D35" i="5"/>
  <c r="B31" i="8"/>
  <c r="B32" i="8" s="1"/>
  <c r="B33" i="8" s="1"/>
  <c r="B34" i="8" s="1"/>
  <c r="B35" i="8" s="1"/>
  <c r="B36" i="8" s="1"/>
  <c r="B37" i="8" s="1"/>
  <c r="B38" i="8" s="1"/>
</calcChain>
</file>

<file path=xl/sharedStrings.xml><?xml version="1.0" encoding="utf-8"?>
<sst xmlns="http://schemas.openxmlformats.org/spreadsheetml/2006/main" count="794" uniqueCount="195">
  <si>
    <t>エリア</t>
    <phoneticPr fontId="2"/>
  </si>
  <si>
    <t>北海道</t>
    <rPh sb="0" eb="3">
      <t>ホッカイドウ</t>
    </rPh>
    <phoneticPr fontId="2"/>
  </si>
  <si>
    <t>東北</t>
    <rPh sb="0" eb="2">
      <t>トウホク</t>
    </rPh>
    <phoneticPr fontId="2"/>
  </si>
  <si>
    <t>東京</t>
    <rPh sb="0" eb="2">
      <t>トウキョウ</t>
    </rPh>
    <phoneticPr fontId="2"/>
  </si>
  <si>
    <t>中部</t>
    <rPh sb="0" eb="2">
      <t>チュウブ</t>
    </rPh>
    <phoneticPr fontId="2"/>
  </si>
  <si>
    <t>北陸</t>
    <rPh sb="0" eb="2">
      <t>ホクリク</t>
    </rPh>
    <phoneticPr fontId="2"/>
  </si>
  <si>
    <t>関西</t>
    <rPh sb="0" eb="2">
      <t>カンサイ</t>
    </rPh>
    <phoneticPr fontId="2"/>
  </si>
  <si>
    <t>中国</t>
    <rPh sb="0" eb="2">
      <t>チュウゴク</t>
    </rPh>
    <phoneticPr fontId="2"/>
  </si>
  <si>
    <t>四国</t>
    <rPh sb="0" eb="2">
      <t>シコク</t>
    </rPh>
    <phoneticPr fontId="2"/>
  </si>
  <si>
    <t>九州</t>
    <rPh sb="0" eb="2">
      <t>キュウシュウ</t>
    </rPh>
    <phoneticPr fontId="2"/>
  </si>
  <si>
    <t>新設</t>
    <rPh sb="0" eb="2">
      <t>シンセツ</t>
    </rPh>
    <phoneticPr fontId="2"/>
  </si>
  <si>
    <t>項目</t>
  </si>
  <si>
    <t>事業者入力</t>
  </si>
  <si>
    <t>単位</t>
  </si>
  <si>
    <t>電源等識別番号</t>
  </si>
  <si>
    <t>エリア名</t>
  </si>
  <si>
    <t>kW</t>
  </si>
  <si>
    <t>4月</t>
  </si>
  <si>
    <t>5月</t>
  </si>
  <si>
    <t>6月</t>
  </si>
  <si>
    <t>7月</t>
  </si>
  <si>
    <t>8月</t>
  </si>
  <si>
    <t>9月</t>
  </si>
  <si>
    <t>10月</t>
  </si>
  <si>
    <t>11月</t>
  </si>
  <si>
    <t>12月</t>
  </si>
  <si>
    <t>1月</t>
  </si>
  <si>
    <t>2月</t>
  </si>
  <si>
    <t>3月</t>
  </si>
  <si>
    <t>期待容量</t>
  </si>
  <si>
    <t>応札容量</t>
  </si>
  <si>
    <t>入力箇所(期待容量登録時)</t>
    <rPh sb="5" eb="7">
      <t>キタイ</t>
    </rPh>
    <rPh sb="7" eb="9">
      <t>ヨウリョウ</t>
    </rPh>
    <rPh sb="9" eb="11">
      <t>トウロク</t>
    </rPh>
    <rPh sb="11" eb="12">
      <t>ジ</t>
    </rPh>
    <phoneticPr fontId="2"/>
  </si>
  <si>
    <t>追加入力箇所(応札容量登録時)</t>
    <rPh sb="0" eb="2">
      <t>ツイカ</t>
    </rPh>
    <rPh sb="7" eb="9">
      <t>オウサツ</t>
    </rPh>
    <rPh sb="9" eb="11">
      <t>ヨウリョウ</t>
    </rPh>
    <rPh sb="11" eb="13">
      <t>トウロク</t>
    </rPh>
    <rPh sb="13" eb="14">
      <t>ジ</t>
    </rPh>
    <phoneticPr fontId="2"/>
  </si>
  <si>
    <t>エラー時</t>
    <rPh sb="3" eb="4">
      <t>ジ</t>
    </rPh>
    <phoneticPr fontId="2"/>
  </si>
  <si>
    <t>安定電源</t>
    <phoneticPr fontId="2"/>
  </si>
  <si>
    <t>（記載要領）</t>
    <rPh sb="1" eb="3">
      <t>キサイ</t>
    </rPh>
    <rPh sb="3" eb="5">
      <t>ヨウリョウ</t>
    </rPh>
    <phoneticPr fontId="2"/>
  </si>
  <si>
    <t>・容量を提供する電源等の区分については、安定電源で固定です。</t>
    <rPh sb="20" eb="22">
      <t>アンテイ</t>
    </rPh>
    <rPh sb="22" eb="24">
      <t>デンゲン</t>
    </rPh>
    <rPh sb="25" eb="27">
      <t>コテイ</t>
    </rPh>
    <phoneticPr fontId="2"/>
  </si>
  <si>
    <t>対象電源種</t>
    <rPh sb="0" eb="2">
      <t>タイショウ</t>
    </rPh>
    <rPh sb="2" eb="4">
      <t>デンゲン</t>
    </rPh>
    <rPh sb="4" eb="5">
      <t>シュ</t>
    </rPh>
    <phoneticPr fontId="2"/>
  </si>
  <si>
    <t>4月</t>
    <rPh sb="1" eb="2">
      <t>ガツ</t>
    </rPh>
    <phoneticPr fontId="2"/>
  </si>
  <si>
    <t>h</t>
    <phoneticPr fontId="2"/>
  </si>
  <si>
    <t>kWh</t>
    <phoneticPr fontId="2"/>
  </si>
  <si>
    <t>各月の調整係数
(期待容量算出用)</t>
    <rPh sb="3" eb="5">
      <t>チョウセイ</t>
    </rPh>
    <rPh sb="5" eb="7">
      <t>ケイスウ</t>
    </rPh>
    <rPh sb="9" eb="11">
      <t>キタイ</t>
    </rPh>
    <rPh sb="11" eb="13">
      <t>ヨウリョウ</t>
    </rPh>
    <rPh sb="13" eb="15">
      <t>サンシュツ</t>
    </rPh>
    <rPh sb="15" eb="16">
      <t>ヨウ</t>
    </rPh>
    <phoneticPr fontId="2"/>
  </si>
  <si>
    <t>%</t>
    <phoneticPr fontId="2"/>
  </si>
  <si>
    <t>各月の調整係数
(応札容量算出用)</t>
    <rPh sb="3" eb="5">
      <t>チョウセイ</t>
    </rPh>
    <rPh sb="5" eb="7">
      <t>ケイスウ</t>
    </rPh>
    <rPh sb="9" eb="11">
      <t>オウサツ</t>
    </rPh>
    <rPh sb="11" eb="13">
      <t>ヨウリョウ</t>
    </rPh>
    <rPh sb="13" eb="15">
      <t>サンシュツ</t>
    </rPh>
    <rPh sb="15" eb="16">
      <t>ヨウ</t>
    </rPh>
    <phoneticPr fontId="2"/>
  </si>
  <si>
    <t>本オークションに参加可能な設備容量
(送電端)</t>
    <phoneticPr fontId="2"/>
  </si>
  <si>
    <t>各月の発電可能電力
(期待容量算出用)</t>
    <rPh sb="0" eb="2">
      <t>カクツキ</t>
    </rPh>
    <rPh sb="3" eb="5">
      <t>ハツデン</t>
    </rPh>
    <rPh sb="5" eb="7">
      <t>カノウ</t>
    </rPh>
    <rPh sb="7" eb="9">
      <t>デンリョク</t>
    </rPh>
    <phoneticPr fontId="2"/>
  </si>
  <si>
    <t>各月の管理容量</t>
    <rPh sb="0" eb="2">
      <t>カクツキ</t>
    </rPh>
    <rPh sb="3" eb="7">
      <t>カンリヨウリョウ</t>
    </rPh>
    <phoneticPr fontId="2"/>
  </si>
  <si>
    <t>・本オークションに参加可能な設備容量(送電端)については、電源等情報登録様式に記載した値としてください。</t>
    <rPh sb="29" eb="31">
      <t>デンゲン</t>
    </rPh>
    <rPh sb="31" eb="32">
      <t>トウ</t>
    </rPh>
    <rPh sb="32" eb="34">
      <t>ジョウホウ</t>
    </rPh>
    <rPh sb="34" eb="38">
      <t>トウロクヨウシキ</t>
    </rPh>
    <rPh sb="39" eb="41">
      <t>キサイ</t>
    </rPh>
    <rPh sb="43" eb="44">
      <t>アタイ</t>
    </rPh>
    <phoneticPr fontId="2"/>
  </si>
  <si>
    <t>・各月の発電可能電力(期待容量算出用)については、本オークションに参加可能な設備容量(送電端)から大気温及びダム水位低下等の影響による能力減分を差し引いた値を記載ください。</t>
    <rPh sb="1" eb="3">
      <t>カクツキ</t>
    </rPh>
    <rPh sb="4" eb="6">
      <t>ハツデン</t>
    </rPh>
    <rPh sb="6" eb="8">
      <t>カノウ</t>
    </rPh>
    <rPh sb="8" eb="10">
      <t>デンリョク</t>
    </rPh>
    <rPh sb="11" eb="13">
      <t>キタイ</t>
    </rPh>
    <rPh sb="13" eb="15">
      <t>ヨウリョウ</t>
    </rPh>
    <rPh sb="15" eb="18">
      <t>サンシュツヨウ</t>
    </rPh>
    <rPh sb="49" eb="50">
      <t>ダイ</t>
    </rPh>
    <rPh sb="50" eb="52">
      <t>キオン</t>
    </rPh>
    <rPh sb="52" eb="53">
      <t>オヨ</t>
    </rPh>
    <rPh sb="56" eb="61">
      <t>スイイテイカトウ</t>
    </rPh>
    <rPh sb="62" eb="64">
      <t>エイキョウ</t>
    </rPh>
    <rPh sb="67" eb="69">
      <t>ノウリョク</t>
    </rPh>
    <rPh sb="69" eb="70">
      <t>ゲン</t>
    </rPh>
    <rPh sb="70" eb="71">
      <t>ブン</t>
    </rPh>
    <rPh sb="72" eb="73">
      <t>サ</t>
    </rPh>
    <rPh sb="74" eb="75">
      <t>ヒ</t>
    </rPh>
    <rPh sb="77" eb="78">
      <t>アタイ</t>
    </rPh>
    <rPh sb="79" eb="81">
      <t>キサイ</t>
    </rPh>
    <phoneticPr fontId="2"/>
  </si>
  <si>
    <t>本オークションに参加可能な設備容量
(送電端)</t>
    <rPh sb="0" eb="1">
      <t>ホン</t>
    </rPh>
    <rPh sb="8" eb="10">
      <t>サンカ</t>
    </rPh>
    <rPh sb="10" eb="12">
      <t>カノウ</t>
    </rPh>
    <rPh sb="13" eb="15">
      <t>セツビ</t>
    </rPh>
    <rPh sb="15" eb="17">
      <t>ヨウリョウ</t>
    </rPh>
    <rPh sb="19" eb="22">
      <t>ソウデンタン</t>
    </rPh>
    <phoneticPr fontId="2"/>
  </si>
  <si>
    <t>各月の発電可能電力
(期待容量算出用)</t>
    <phoneticPr fontId="2"/>
  </si>
  <si>
    <t>各月の調整係数
(期待容量算出用)</t>
    <phoneticPr fontId="2"/>
  </si>
  <si>
    <t>各月の管理容量</t>
    <rPh sb="0" eb="2">
      <t>カクツキ</t>
    </rPh>
    <rPh sb="3" eb="5">
      <t>カンリ</t>
    </rPh>
    <rPh sb="5" eb="7">
      <t>ヨウリョウ</t>
    </rPh>
    <phoneticPr fontId="2"/>
  </si>
  <si>
    <t>各月の調整係数
(応札容量算出用)</t>
    <phoneticPr fontId="2"/>
  </si>
  <si>
    <t>No.</t>
  </si>
  <si>
    <t>記載内容</t>
    <rPh sb="0" eb="2">
      <t>キサイ</t>
    </rPh>
    <rPh sb="2" eb="4">
      <t>ナイヨウ</t>
    </rPh>
    <phoneticPr fontId="14"/>
  </si>
  <si>
    <t>入力不要（自動計算・設定されます）</t>
    <phoneticPr fontId="14"/>
  </si>
  <si>
    <t>容量市場システムの「期待容量情報一覧画面」の「期待容量情報一覧」に表示される電源等識別番号を入力してください</t>
    <phoneticPr fontId="14"/>
  </si>
  <si>
    <t>入力不要（「安定電源」が自動設定されます）
※入力シート上部の対象電源種に記載されている電源に当てはまる電源のためのフォーマットです。当てはまらない場合は、広域機関HPより対象電源に当てはまる期待容量等算定諸元一覧をダウンロードしてください</t>
    <rPh sb="23" eb="25">
      <t>ニュウリョク</t>
    </rPh>
    <rPh sb="28" eb="30">
      <t>ジョウブ</t>
    </rPh>
    <rPh sb="31" eb="33">
      <t>タイショウ</t>
    </rPh>
    <rPh sb="33" eb="35">
      <t>デンゲン</t>
    </rPh>
    <rPh sb="35" eb="36">
      <t>シュ</t>
    </rPh>
    <rPh sb="37" eb="39">
      <t>キサイ</t>
    </rPh>
    <rPh sb="44" eb="46">
      <t>デンゲン</t>
    </rPh>
    <rPh sb="47" eb="48">
      <t>ア</t>
    </rPh>
    <rPh sb="52" eb="54">
      <t>デンゲン</t>
    </rPh>
    <rPh sb="67" eb="68">
      <t>ア</t>
    </rPh>
    <rPh sb="74" eb="76">
      <t>バアイ</t>
    </rPh>
    <rPh sb="78" eb="80">
      <t>コウイキ</t>
    </rPh>
    <rPh sb="80" eb="82">
      <t>キカン</t>
    </rPh>
    <rPh sb="86" eb="88">
      <t>タイショウ</t>
    </rPh>
    <rPh sb="88" eb="90">
      <t>デンゲン</t>
    </rPh>
    <rPh sb="91" eb="92">
      <t>ア</t>
    </rPh>
    <rPh sb="96" eb="107">
      <t>キタイヨウリョウトウサンテイショゲンイチラン</t>
    </rPh>
    <phoneticPr fontId="14"/>
  </si>
  <si>
    <t>北海道、東北、東京、中部、北陸、関西、中国、四国、九州から電源が電力を提供する属地エリアを選択してください</t>
    <rPh sb="29" eb="31">
      <t>デンゲン</t>
    </rPh>
    <rPh sb="32" eb="34">
      <t>デンリョク</t>
    </rPh>
    <rPh sb="35" eb="37">
      <t>テイキョウ</t>
    </rPh>
    <rPh sb="39" eb="41">
      <t>ゾクチ</t>
    </rPh>
    <rPh sb="45" eb="47">
      <t>センタク</t>
    </rPh>
    <phoneticPr fontId="14"/>
  </si>
  <si>
    <t>期待容量</t>
    <phoneticPr fontId="2"/>
  </si>
  <si>
    <t>期待容量・応札容量の考え方</t>
    <phoneticPr fontId="14"/>
  </si>
  <si>
    <t>各月の連続発電可能時間
(応札容量算出用)</t>
    <rPh sb="3" eb="5">
      <t>レンゾク</t>
    </rPh>
    <phoneticPr fontId="2"/>
  </si>
  <si>
    <t>制度適用期間</t>
    <rPh sb="0" eb="2">
      <t>セイド</t>
    </rPh>
    <rPh sb="2" eb="4">
      <t>テキヨウ</t>
    </rPh>
    <rPh sb="4" eb="6">
      <t>キカン</t>
    </rPh>
    <phoneticPr fontId="2"/>
  </si>
  <si>
    <t>年間</t>
    <rPh sb="0" eb="2">
      <t>ネンカン</t>
    </rPh>
    <phoneticPr fontId="2"/>
  </si>
  <si>
    <t>電源種別</t>
    <rPh sb="0" eb="2">
      <t>デンゲン</t>
    </rPh>
    <rPh sb="2" eb="4">
      <t>シュベツ</t>
    </rPh>
    <phoneticPr fontId="2"/>
  </si>
  <si>
    <t>連続発電可能時間
(年平均値)</t>
  </si>
  <si>
    <t>h</t>
  </si>
  <si>
    <t>連続発電可能時間
(年平均値)</t>
    <phoneticPr fontId="2"/>
  </si>
  <si>
    <t>・連続発電可能時間(年平均値)については、自動計算されます。</t>
    <rPh sb="10" eb="14">
      <t>ネンヘイキンチ</t>
    </rPh>
    <phoneticPr fontId="2"/>
  </si>
  <si>
    <t>年度更新時に数値をアップデートする必要があるのは、以下の2シート</t>
    <rPh sb="0" eb="2">
      <t>ネンド</t>
    </rPh>
    <rPh sb="2" eb="4">
      <t>コウシン</t>
    </rPh>
    <rPh sb="4" eb="5">
      <t>ジ</t>
    </rPh>
    <rPh sb="6" eb="8">
      <t>スウチ</t>
    </rPh>
    <rPh sb="17" eb="19">
      <t>ヒツヨウ</t>
    </rPh>
    <rPh sb="25" eb="27">
      <t>イカ</t>
    </rPh>
    <phoneticPr fontId="2"/>
  </si>
  <si>
    <t>　　</t>
    <phoneticPr fontId="2"/>
  </si>
  <si>
    <t>計算用(期待容量)</t>
  </si>
  <si>
    <t>調整係数一覧</t>
  </si>
  <si>
    <r>
      <t>また、以下のシートの注釈を修正する必要があるので注意(現状、変更すべき箇所は</t>
    </r>
    <r>
      <rPr>
        <b/>
        <sz val="11"/>
        <color rgb="FFFF0000"/>
        <rFont val="Meiryo UI"/>
        <family val="3"/>
        <charset val="128"/>
      </rPr>
      <t>朱太字</t>
    </r>
    <r>
      <rPr>
        <sz val="11"/>
        <color theme="1"/>
        <rFont val="Meiryo UI"/>
        <family val="3"/>
        <charset val="128"/>
      </rPr>
      <t>としている)</t>
    </r>
    <rPh sb="3" eb="5">
      <t>イカ</t>
    </rPh>
    <rPh sb="10" eb="12">
      <t>チュウシャク</t>
    </rPh>
    <rPh sb="13" eb="15">
      <t>シュウセイ</t>
    </rPh>
    <rPh sb="17" eb="19">
      <t>ヒツヨウ</t>
    </rPh>
    <rPh sb="24" eb="26">
      <t>チュウイ</t>
    </rPh>
    <rPh sb="27" eb="29">
      <t>ゲンジョウ</t>
    </rPh>
    <rPh sb="30" eb="32">
      <t>ヘンコウ</t>
    </rPh>
    <rPh sb="35" eb="37">
      <t>カショ</t>
    </rPh>
    <rPh sb="38" eb="39">
      <t>シュ</t>
    </rPh>
    <rPh sb="39" eb="41">
      <t>フトジ</t>
    </rPh>
    <phoneticPr fontId="2"/>
  </si>
  <si>
    <t>記載例</t>
    <rPh sb="0" eb="2">
      <t>キサイ</t>
    </rPh>
    <rPh sb="2" eb="3">
      <t>レイ</t>
    </rPh>
    <phoneticPr fontId="2"/>
  </si>
  <si>
    <t>入力</t>
    <rPh sb="0" eb="2">
      <t>ニュウリョク</t>
    </rPh>
    <phoneticPr fontId="2"/>
  </si>
  <si>
    <t>様式2</t>
    <rPh sb="0" eb="2">
      <t>ヨウシキ</t>
    </rPh>
    <phoneticPr fontId="2"/>
  </si>
  <si>
    <t>※期待容量の登録申込の際、チェックしてください</t>
    <rPh sb="1" eb="3">
      <t>キタイ</t>
    </rPh>
    <rPh sb="3" eb="5">
      <t>ヨウリョウ</t>
    </rPh>
    <rPh sb="6" eb="8">
      <t>トウロク</t>
    </rPh>
    <rPh sb="8" eb="9">
      <t>モウ</t>
    </rPh>
    <rPh sb="9" eb="10">
      <t>コ</t>
    </rPh>
    <rPh sb="11" eb="12">
      <t>サイ</t>
    </rPh>
    <phoneticPr fontId="2"/>
  </si>
  <si>
    <t>電源等情報に実需給年度の時点で想定される情報が登録されていることを確認しました。</t>
    <rPh sb="0" eb="2">
      <t>デンゲン</t>
    </rPh>
    <rPh sb="2" eb="3">
      <t>トウ</t>
    </rPh>
    <rPh sb="3" eb="5">
      <t>ジョウホウ</t>
    </rPh>
    <rPh sb="6" eb="7">
      <t>ジツ</t>
    </rPh>
    <rPh sb="7" eb="9">
      <t>ジュキュウ</t>
    </rPh>
    <rPh sb="9" eb="11">
      <t>ネンド</t>
    </rPh>
    <rPh sb="12" eb="14">
      <t>ジテン</t>
    </rPh>
    <rPh sb="15" eb="17">
      <t>ソウテイ</t>
    </rPh>
    <rPh sb="20" eb="22">
      <t>ジョウホウ</t>
    </rPh>
    <rPh sb="23" eb="25">
      <t>トウロク</t>
    </rPh>
    <rPh sb="33" eb="35">
      <t>カクニン</t>
    </rPh>
    <phoneticPr fontId="2"/>
  </si>
  <si>
    <t>&lt;会社名&gt;</t>
    <rPh sb="1" eb="3">
      <t>カイシャ</t>
    </rPh>
    <rPh sb="3" eb="4">
      <t>メイ</t>
    </rPh>
    <phoneticPr fontId="2"/>
  </si>
  <si>
    <t>項目</t>
    <rPh sb="0" eb="2">
      <t>コウモク</t>
    </rPh>
    <phoneticPr fontId="2"/>
  </si>
  <si>
    <t>事業者入力</t>
    <rPh sb="0" eb="3">
      <t>ジギョウシャ</t>
    </rPh>
    <rPh sb="3" eb="5">
      <t>ニュウリョク</t>
    </rPh>
    <phoneticPr fontId="2"/>
  </si>
  <si>
    <t>単位</t>
    <rPh sb="0" eb="2">
      <t>タンイ</t>
    </rPh>
    <phoneticPr fontId="2"/>
  </si>
  <si>
    <t>電源等識別番号</t>
    <rPh sb="0" eb="2">
      <t>デンゲン</t>
    </rPh>
    <rPh sb="2" eb="3">
      <t>ナド</t>
    </rPh>
    <rPh sb="3" eb="5">
      <t>シキベツ</t>
    </rPh>
    <rPh sb="5" eb="7">
      <t>バンゴウ</t>
    </rPh>
    <phoneticPr fontId="2"/>
  </si>
  <si>
    <t>容量を提供する
電源等の区分</t>
    <rPh sb="0" eb="2">
      <t>ヨウリョウ</t>
    </rPh>
    <rPh sb="3" eb="5">
      <t>テイキョウ</t>
    </rPh>
    <rPh sb="8" eb="10">
      <t>デンゲン</t>
    </rPh>
    <rPh sb="10" eb="11">
      <t>ナド</t>
    </rPh>
    <rPh sb="12" eb="14">
      <t>クブン</t>
    </rPh>
    <phoneticPr fontId="2"/>
  </si>
  <si>
    <t>発電方式の区分</t>
    <rPh sb="0" eb="2">
      <t>ハツデン</t>
    </rPh>
    <rPh sb="2" eb="4">
      <t>ホウシキ</t>
    </rPh>
    <rPh sb="5" eb="7">
      <t>クブン</t>
    </rPh>
    <phoneticPr fontId="2"/>
  </si>
  <si>
    <t>エリア名</t>
    <rPh sb="3" eb="4">
      <t>メイ</t>
    </rPh>
    <phoneticPr fontId="2"/>
  </si>
  <si>
    <t>本オークションに参加可能な設備容量(送電端)</t>
    <rPh sb="0" eb="1">
      <t>ホン</t>
    </rPh>
    <rPh sb="8" eb="10">
      <t>サンカ</t>
    </rPh>
    <rPh sb="10" eb="12">
      <t>カノウ</t>
    </rPh>
    <rPh sb="13" eb="15">
      <t>セツビ</t>
    </rPh>
    <rPh sb="15" eb="17">
      <t>ヨウリョウ</t>
    </rPh>
    <rPh sb="18" eb="20">
      <t>ソウデン</t>
    </rPh>
    <rPh sb="20" eb="21">
      <t>タン</t>
    </rPh>
    <phoneticPr fontId="2"/>
  </si>
  <si>
    <t>kW</t>
    <phoneticPr fontId="2"/>
  </si>
  <si>
    <t>各月の送電または
放電可能電力</t>
    <rPh sb="0" eb="2">
      <t>カクツキ</t>
    </rPh>
    <rPh sb="3" eb="5">
      <t>ソウデン</t>
    </rPh>
    <rPh sb="9" eb="11">
      <t>ホウデン</t>
    </rPh>
    <rPh sb="11" eb="13">
      <t>カノウ</t>
    </rPh>
    <rPh sb="13" eb="15">
      <t>デンリョク</t>
    </rPh>
    <phoneticPr fontId="2"/>
  </si>
  <si>
    <t>各月の運転または
放電継続時間
(期待容量算出用)</t>
    <rPh sb="0" eb="2">
      <t>カクツキ</t>
    </rPh>
    <rPh sb="3" eb="5">
      <t>ウンテン</t>
    </rPh>
    <rPh sb="9" eb="11">
      <t>ホウデン</t>
    </rPh>
    <rPh sb="11" eb="13">
      <t>ケイゾク</t>
    </rPh>
    <rPh sb="13" eb="15">
      <t>ジカン</t>
    </rPh>
    <rPh sb="17" eb="19">
      <t>キタイ</t>
    </rPh>
    <rPh sb="19" eb="21">
      <t>ヨウリョウ</t>
    </rPh>
    <rPh sb="21" eb="23">
      <t>サンシュツ</t>
    </rPh>
    <rPh sb="23" eb="24">
      <t>ヨウ</t>
    </rPh>
    <phoneticPr fontId="2"/>
  </si>
  <si>
    <t>各月の上池容量または
各月の蓄電池容量
(期待容量算出用)</t>
    <rPh sb="0" eb="2">
      <t>カクツキ</t>
    </rPh>
    <rPh sb="3" eb="4">
      <t>ウワ</t>
    </rPh>
    <rPh sb="4" eb="5">
      <t>イケ</t>
    </rPh>
    <rPh sb="5" eb="7">
      <t>ヨウリョウ</t>
    </rPh>
    <rPh sb="11" eb="13">
      <t>カクツキ</t>
    </rPh>
    <rPh sb="14" eb="17">
      <t>チクデンチ</t>
    </rPh>
    <rPh sb="17" eb="19">
      <t>ヨウリョウ</t>
    </rPh>
    <rPh sb="21" eb="23">
      <t>キタイ</t>
    </rPh>
    <rPh sb="23" eb="25">
      <t>ヨウリョウ</t>
    </rPh>
    <rPh sb="25" eb="27">
      <t>サンシュツ</t>
    </rPh>
    <rPh sb="27" eb="28">
      <t>ヨウ</t>
    </rPh>
    <phoneticPr fontId="2"/>
  </si>
  <si>
    <t>各月の調整係数
(期待容量算出用)</t>
    <rPh sb="0" eb="2">
      <t>カクツキ</t>
    </rPh>
    <rPh sb="3" eb="5">
      <t>チョウセイ</t>
    </rPh>
    <rPh sb="5" eb="7">
      <t>ケイスウ</t>
    </rPh>
    <rPh sb="9" eb="11">
      <t>キタイ</t>
    </rPh>
    <rPh sb="11" eb="13">
      <t>ヨウリョウ</t>
    </rPh>
    <rPh sb="13" eb="15">
      <t>サンシュツ</t>
    </rPh>
    <rPh sb="15" eb="16">
      <t>ヨウ</t>
    </rPh>
    <phoneticPr fontId="2"/>
  </si>
  <si>
    <t>期待容量</t>
    <rPh sb="0" eb="2">
      <t>キタイ</t>
    </rPh>
    <rPh sb="2" eb="4">
      <t>ヨウリョウ</t>
    </rPh>
    <phoneticPr fontId="2"/>
  </si>
  <si>
    <t>各月の運転または
放電継続時間
(応札容量算出用)</t>
    <rPh sb="0" eb="2">
      <t>カクツキ</t>
    </rPh>
    <rPh sb="3" eb="5">
      <t>ウンテン</t>
    </rPh>
    <rPh sb="9" eb="11">
      <t>ホウデン</t>
    </rPh>
    <rPh sb="11" eb="13">
      <t>ケイゾク</t>
    </rPh>
    <rPh sb="13" eb="15">
      <t>ジカン</t>
    </rPh>
    <rPh sb="17" eb="19">
      <t>オウサツ</t>
    </rPh>
    <rPh sb="19" eb="21">
      <t>ヨウリョウ</t>
    </rPh>
    <rPh sb="21" eb="23">
      <t>サンシュツ</t>
    </rPh>
    <rPh sb="23" eb="24">
      <t>ヨウ</t>
    </rPh>
    <phoneticPr fontId="2"/>
  </si>
  <si>
    <t>各月の上池容量または
各月の蓄電池容量
(応札容量算出用)</t>
    <rPh sb="0" eb="2">
      <t>カクツキ</t>
    </rPh>
    <rPh sb="3" eb="4">
      <t>ウワ</t>
    </rPh>
    <rPh sb="4" eb="5">
      <t>イケ</t>
    </rPh>
    <rPh sb="5" eb="7">
      <t>ヨウリョウ</t>
    </rPh>
    <rPh sb="11" eb="13">
      <t>カクツキ</t>
    </rPh>
    <rPh sb="14" eb="17">
      <t>チクデンチ</t>
    </rPh>
    <rPh sb="17" eb="19">
      <t>ヨウリョウ</t>
    </rPh>
    <rPh sb="21" eb="23">
      <t>オウサツ</t>
    </rPh>
    <rPh sb="23" eb="25">
      <t>ヨウリョウ</t>
    </rPh>
    <rPh sb="25" eb="27">
      <t>サンシュツ</t>
    </rPh>
    <rPh sb="27" eb="28">
      <t>ヨウ</t>
    </rPh>
    <phoneticPr fontId="2"/>
  </si>
  <si>
    <t>各月の調整係数
(応札容量算出用)</t>
    <rPh sb="0" eb="2">
      <t>カクツキ</t>
    </rPh>
    <rPh sb="3" eb="5">
      <t>チョウセイ</t>
    </rPh>
    <rPh sb="5" eb="7">
      <t>ケイスウ</t>
    </rPh>
    <rPh sb="9" eb="11">
      <t>オウサツ</t>
    </rPh>
    <rPh sb="11" eb="13">
      <t>ヨウリョウ</t>
    </rPh>
    <rPh sb="13" eb="15">
      <t>サンシュツ</t>
    </rPh>
    <rPh sb="15" eb="16">
      <t>ヨウ</t>
    </rPh>
    <phoneticPr fontId="2"/>
  </si>
  <si>
    <t>応札容量</t>
    <rPh sb="0" eb="2">
      <t>オウサツ</t>
    </rPh>
    <rPh sb="2" eb="4">
      <t>ヨウリョウ</t>
    </rPh>
    <phoneticPr fontId="2"/>
  </si>
  <si>
    <t>(MW)</t>
    <phoneticPr fontId="2"/>
  </si>
  <si>
    <t>：手入力(他ファイルよりマクロ貼り付け可能)</t>
    <rPh sb="1" eb="2">
      <t>テ</t>
    </rPh>
    <rPh sb="2" eb="4">
      <t>ニュウリョク</t>
    </rPh>
    <rPh sb="5" eb="6">
      <t>ホカ</t>
    </rPh>
    <rPh sb="15" eb="16">
      <t>ハ</t>
    </rPh>
    <rPh sb="17" eb="18">
      <t>ツ</t>
    </rPh>
    <rPh sb="19" eb="21">
      <t>カノウ</t>
    </rPh>
    <phoneticPr fontId="2"/>
  </si>
  <si>
    <t>＜考え方＞</t>
    <rPh sb="1" eb="2">
      <t>カンガ</t>
    </rPh>
    <rPh sb="3" eb="4">
      <t>カタ</t>
    </rPh>
    <phoneticPr fontId="2"/>
  </si>
  <si>
    <t>北海道</t>
    <rPh sb="0" eb="3">
      <t>ホッカイドウ</t>
    </rPh>
    <phoneticPr fontId="23"/>
  </si>
  <si>
    <t>東北</t>
    <rPh sb="0" eb="2">
      <t>トウホク</t>
    </rPh>
    <phoneticPr fontId="23"/>
  </si>
  <si>
    <t>東京</t>
    <rPh sb="0" eb="2">
      <t>トウキョウ</t>
    </rPh>
    <phoneticPr fontId="23"/>
  </si>
  <si>
    <t>中部</t>
    <rPh sb="0" eb="2">
      <t>チュウブ</t>
    </rPh>
    <phoneticPr fontId="23"/>
  </si>
  <si>
    <t>北陸</t>
    <rPh sb="0" eb="2">
      <t>ホクリク</t>
    </rPh>
    <phoneticPr fontId="23"/>
  </si>
  <si>
    <t>関西</t>
    <rPh sb="0" eb="2">
      <t>カンサイ</t>
    </rPh>
    <phoneticPr fontId="23"/>
  </si>
  <si>
    <t>中国</t>
    <rPh sb="0" eb="2">
      <t>チュウゴク</t>
    </rPh>
    <phoneticPr fontId="23"/>
  </si>
  <si>
    <t>四国</t>
    <rPh sb="0" eb="2">
      <t>シコク</t>
    </rPh>
    <phoneticPr fontId="23"/>
  </si>
  <si>
    <t>九州</t>
    <rPh sb="0" eb="2">
      <t>キュウシュウ</t>
    </rPh>
    <phoneticPr fontId="23"/>
  </si>
  <si>
    <t>別ファイルの年間調整係数算定と同様の計算式であり、事業者による各月供給力を元に、</t>
    <rPh sb="0" eb="1">
      <t>ベツ</t>
    </rPh>
    <rPh sb="6" eb="8">
      <t>ネンカン</t>
    </rPh>
    <rPh sb="8" eb="10">
      <t>チョウセイ</t>
    </rPh>
    <rPh sb="10" eb="12">
      <t>ケイスウ</t>
    </rPh>
    <rPh sb="12" eb="14">
      <t>サンテイ</t>
    </rPh>
    <rPh sb="15" eb="17">
      <t>ドウヨウ</t>
    </rPh>
    <rPh sb="18" eb="21">
      <t>ケイサンシキ</t>
    </rPh>
    <rPh sb="25" eb="28">
      <t>ジギョウシャ</t>
    </rPh>
    <rPh sb="31" eb="33">
      <t>カクツキ</t>
    </rPh>
    <rPh sb="33" eb="36">
      <t>キョウキュウリョク</t>
    </rPh>
    <rPh sb="37" eb="38">
      <t>モト</t>
    </rPh>
    <phoneticPr fontId="2"/>
  </si>
  <si>
    <t>①必要供給力(安定電源)</t>
    <rPh sb="1" eb="3">
      <t>ヒツヨウ</t>
    </rPh>
    <rPh sb="3" eb="6">
      <t>キョウキュウリョク</t>
    </rPh>
    <rPh sb="7" eb="9">
      <t>アンテイ</t>
    </rPh>
    <rPh sb="9" eb="11">
      <t>デンゲン</t>
    </rPh>
    <phoneticPr fontId="2"/>
  </si>
  <si>
    <t>年間調整係数を算定する仕組み。</t>
    <rPh sb="0" eb="2">
      <t>ネンカン</t>
    </rPh>
    <rPh sb="2" eb="4">
      <t>チョウセイ</t>
    </rPh>
    <rPh sb="4" eb="6">
      <t>ケイスウ</t>
    </rPh>
    <rPh sb="7" eb="9">
      <t>サンテイ</t>
    </rPh>
    <rPh sb="11" eb="13">
      <t>シク</t>
    </rPh>
    <phoneticPr fontId="2"/>
  </si>
  <si>
    <t>＜入力手順＞</t>
    <rPh sb="1" eb="3">
      <t>ニュウリョク</t>
    </rPh>
    <rPh sb="3" eb="5">
      <t>テジュン</t>
    </rPh>
    <phoneticPr fontId="2"/>
  </si>
  <si>
    <t>揚水の供給力算定ファイルの年間調整係数シートの下記の値を入力する。</t>
    <rPh sb="0" eb="2">
      <t>ヨウスイ</t>
    </rPh>
    <rPh sb="3" eb="6">
      <t>キョウキュウリョク</t>
    </rPh>
    <rPh sb="6" eb="8">
      <t>サンテイ</t>
    </rPh>
    <rPh sb="13" eb="15">
      <t>ネンカン</t>
    </rPh>
    <rPh sb="15" eb="17">
      <t>チョウセイ</t>
    </rPh>
    <rPh sb="17" eb="19">
      <t>ケイスウ</t>
    </rPh>
    <rPh sb="23" eb="25">
      <t>カキ</t>
    </rPh>
    <rPh sb="26" eb="27">
      <t>アタイ</t>
    </rPh>
    <rPh sb="28" eb="30">
      <t>ニュウリョク</t>
    </rPh>
    <phoneticPr fontId="2"/>
  </si>
  <si>
    <t>②容量市場調達量</t>
    <rPh sb="1" eb="3">
      <t>ヨウリョウ</t>
    </rPh>
    <rPh sb="3" eb="5">
      <t>シジョウ</t>
    </rPh>
    <rPh sb="5" eb="7">
      <t>チョウタツ</t>
    </rPh>
    <rPh sb="7" eb="8">
      <t>リョウ</t>
    </rPh>
    <phoneticPr fontId="2"/>
  </si>
  <si>
    <t>③再エネ各月kW</t>
    <rPh sb="1" eb="2">
      <t>サイ</t>
    </rPh>
    <rPh sb="4" eb="6">
      <t>カクツキ</t>
    </rPh>
    <phoneticPr fontId="2"/>
  </si>
  <si>
    <t>④必要供給力(再エネ除き)</t>
    <rPh sb="1" eb="3">
      <t>ヒツヨウ</t>
    </rPh>
    <rPh sb="3" eb="6">
      <t>キョウキュウリョク</t>
    </rPh>
    <rPh sb="7" eb="8">
      <t>サイ</t>
    </rPh>
    <rPh sb="10" eb="11">
      <t>ノゾ</t>
    </rPh>
    <phoneticPr fontId="2"/>
  </si>
  <si>
    <t>⑤揚水供給力</t>
    <rPh sb="1" eb="2">
      <t>ヨウ</t>
    </rPh>
    <rPh sb="2" eb="3">
      <t>スイ</t>
    </rPh>
    <rPh sb="3" eb="6">
      <t>キョウキュウリョク</t>
    </rPh>
    <phoneticPr fontId="2"/>
  </si>
  <si>
    <t>合計</t>
    <rPh sb="0" eb="2">
      <t>ゴウケイ</t>
    </rPh>
    <phoneticPr fontId="2"/>
  </si>
  <si>
    <t>⑥最小期待量からの増分除き</t>
    <rPh sb="1" eb="3">
      <t>サイショウ</t>
    </rPh>
    <rPh sb="3" eb="5">
      <t>キタイ</t>
    </rPh>
    <rPh sb="5" eb="6">
      <t>リョウ</t>
    </rPh>
    <rPh sb="9" eb="11">
      <t>ゾウブン</t>
    </rPh>
    <rPh sb="11" eb="12">
      <t>ノゾ</t>
    </rPh>
    <phoneticPr fontId="2"/>
  </si>
  <si>
    <t>⑦停止可能量</t>
    <rPh sb="1" eb="3">
      <t>テイシ</t>
    </rPh>
    <rPh sb="3" eb="6">
      <t>カノウリョウ</t>
    </rPh>
    <phoneticPr fontId="2"/>
  </si>
  <si>
    <t>エリア合計</t>
    <rPh sb="3" eb="5">
      <t>ゴウケイ</t>
    </rPh>
    <phoneticPr fontId="2"/>
  </si>
  <si>
    <t>月換算</t>
    <rPh sb="0" eb="1">
      <t>ツキ</t>
    </rPh>
    <rPh sb="1" eb="3">
      <t>カンサン</t>
    </rPh>
    <phoneticPr fontId="2"/>
  </si>
  <si>
    <t>⑧カウント可能な設備量</t>
    <rPh sb="5" eb="7">
      <t>カノウ</t>
    </rPh>
    <rPh sb="8" eb="10">
      <t>セツビ</t>
    </rPh>
    <rPh sb="10" eb="11">
      <t>リョウ</t>
    </rPh>
    <phoneticPr fontId="2"/>
  </si>
  <si>
    <t>(参考)基準値</t>
    <rPh sb="1" eb="3">
      <t>サンコウ</t>
    </rPh>
    <rPh sb="4" eb="6">
      <t>キジュン</t>
    </rPh>
    <rPh sb="6" eb="7">
      <t>アタイ</t>
    </rPh>
    <phoneticPr fontId="2"/>
  </si>
  <si>
    <t>　（最小期待量からの増分）</t>
    <rPh sb="2" eb="4">
      <t>サイショウ</t>
    </rPh>
    <rPh sb="4" eb="6">
      <t>キタイ</t>
    </rPh>
    <rPh sb="6" eb="7">
      <t>リョウ</t>
    </rPh>
    <rPh sb="10" eb="12">
      <t>ゾウブン</t>
    </rPh>
    <phoneticPr fontId="2"/>
  </si>
  <si>
    <t>⑨期待容量(単位：kW)</t>
    <rPh sb="1" eb="3">
      <t>キタイ</t>
    </rPh>
    <rPh sb="3" eb="5">
      <t>ヨウリョウ</t>
    </rPh>
    <rPh sb="6" eb="8">
      <t>タンイ</t>
    </rPh>
    <phoneticPr fontId="2"/>
  </si>
  <si>
    <t>(参考)調整係数(%)</t>
    <rPh sb="1" eb="3">
      <t>サンコウ</t>
    </rPh>
    <rPh sb="4" eb="6">
      <t>チョウセイ</t>
    </rPh>
    <rPh sb="6" eb="8">
      <t>ケイスウ</t>
    </rPh>
    <phoneticPr fontId="2"/>
  </si>
  <si>
    <t>②再エネ除きの調達量</t>
    <rPh sb="1" eb="2">
      <t>サイ</t>
    </rPh>
    <rPh sb="4" eb="5">
      <t>ノゾ</t>
    </rPh>
    <rPh sb="7" eb="9">
      <t>チョウタツ</t>
    </rPh>
    <rPh sb="9" eb="10">
      <t>リョウ</t>
    </rPh>
    <phoneticPr fontId="2"/>
  </si>
  <si>
    <t>エリア別調整係数</t>
    <rPh sb="3" eb="4">
      <t>ベツ</t>
    </rPh>
    <rPh sb="4" eb="8">
      <t>チョウセイケイスウ</t>
    </rPh>
    <phoneticPr fontId="2"/>
  </si>
  <si>
    <t>選択エリア</t>
    <rPh sb="0" eb="2">
      <t>センタク</t>
    </rPh>
    <phoneticPr fontId="2"/>
  </si>
  <si>
    <t>連続発電可能時間
(年平均値)</t>
    <phoneticPr fontId="2"/>
  </si>
  <si>
    <t>新設</t>
  </si>
  <si>
    <t>各月の連続発電可能時間
(期待容量算出用)</t>
    <rPh sb="3" eb="5">
      <t>レンゾク</t>
    </rPh>
    <phoneticPr fontId="2"/>
  </si>
  <si>
    <t>各月の連続発電可能時間
(期待容量算出用)</t>
    <rPh sb="3" eb="5">
      <t>レンゾク</t>
    </rPh>
    <rPh sb="5" eb="7">
      <t>ハツデン</t>
    </rPh>
    <rPh sb="7" eb="9">
      <t>カノウ</t>
    </rPh>
    <rPh sb="9" eb="11">
      <t>ジカン</t>
    </rPh>
    <rPh sb="13" eb="15">
      <t>キタイ</t>
    </rPh>
    <rPh sb="15" eb="17">
      <t>ヨウリョウ</t>
    </rPh>
    <rPh sb="17" eb="19">
      <t>サンシュツ</t>
    </rPh>
    <rPh sb="19" eb="20">
      <t>ヨウ</t>
    </rPh>
    <phoneticPr fontId="2"/>
  </si>
  <si>
    <t>リプレース等</t>
    <rPh sb="5" eb="6">
      <t>トウ</t>
    </rPh>
    <phoneticPr fontId="2"/>
  </si>
  <si>
    <t>新設・リプレース等</t>
    <rPh sb="0" eb="2">
      <t>シンセツ</t>
    </rPh>
    <rPh sb="8" eb="9">
      <t>トウ</t>
    </rPh>
    <phoneticPr fontId="2"/>
  </si>
  <si>
    <t>・電源等識別番号については、電源等情報に登録した後に、容量市場システムで付番された番号を記載してください。</t>
  </si>
  <si>
    <t>・エリア名については、電源等情報に登録した「エリア名」を記載してください。</t>
  </si>
  <si>
    <t>・各月の調整係数(期待容量算出用)については、自動計算されます。</t>
  </si>
  <si>
    <t>※この値がアセスメント対象容量となり、当該容量にはあらゆる運用のリスクが織り込まれているものと見なし、アセスメントを実施いたします。</t>
    <rPh sb="3" eb="4">
      <t>アタイ</t>
    </rPh>
    <rPh sb="11" eb="13">
      <t>タイショウ</t>
    </rPh>
    <rPh sb="13" eb="15">
      <t>ヨウリョウ</t>
    </rPh>
    <phoneticPr fontId="2"/>
  </si>
  <si>
    <t>期待容量等算定諸元一覧</t>
    <rPh sb="0" eb="2">
      <t>キタイ</t>
    </rPh>
    <rPh sb="2" eb="4">
      <t>ヨウリョウ</t>
    </rPh>
    <rPh sb="4" eb="5">
      <t>トウ</t>
    </rPh>
    <rPh sb="5" eb="7">
      <t>サンテイ</t>
    </rPh>
    <rPh sb="7" eb="9">
      <t>ショゲン</t>
    </rPh>
    <rPh sb="9" eb="11">
      <t>イチラン</t>
    </rPh>
    <phoneticPr fontId="2"/>
  </si>
  <si>
    <t>揚水</t>
    <rPh sb="0" eb="2">
      <t>ヨウスイ</t>
    </rPh>
    <phoneticPr fontId="2"/>
  </si>
  <si>
    <t>長期エネルギー貯蔵システム</t>
    <rPh sb="0" eb="2">
      <t>チョウキ</t>
    </rPh>
    <rPh sb="7" eb="9">
      <t>チョゾウ</t>
    </rPh>
    <phoneticPr fontId="2"/>
  </si>
  <si>
    <t>会社名：</t>
    <phoneticPr fontId="2"/>
  </si>
  <si>
    <t>　運転可能な継続時間(3以上の整数)を記載してください。</t>
    <rPh sb="12" eb="14">
      <t>イジョウ</t>
    </rPh>
    <rPh sb="15" eb="17">
      <t>セイスウ</t>
    </rPh>
    <phoneticPr fontId="2"/>
  </si>
  <si>
    <t>本オークションに参加可能な設備容量(送電端)から大気温及びダム水位低下等の影響による能力減分を差し引いた値を記載してください。</t>
    <rPh sb="0" eb="1">
      <t>ホン</t>
    </rPh>
    <rPh sb="8" eb="10">
      <t>サンカ</t>
    </rPh>
    <rPh sb="10" eb="12">
      <t>カノウ</t>
    </rPh>
    <rPh sb="13" eb="15">
      <t>セツビ</t>
    </rPh>
    <rPh sb="15" eb="17">
      <t>ヨウリョウ</t>
    </rPh>
    <rPh sb="18" eb="20">
      <t>ソウデン</t>
    </rPh>
    <rPh sb="20" eb="21">
      <t>ハシ</t>
    </rPh>
    <rPh sb="24" eb="25">
      <t>ダイ</t>
    </rPh>
    <rPh sb="25" eb="27">
      <t>キオン</t>
    </rPh>
    <rPh sb="27" eb="28">
      <t>オヨ</t>
    </rPh>
    <rPh sb="31" eb="33">
      <t>スイイ</t>
    </rPh>
    <rPh sb="33" eb="35">
      <t>テイカ</t>
    </rPh>
    <rPh sb="35" eb="36">
      <t>トウ</t>
    </rPh>
    <rPh sb="37" eb="39">
      <t>エイキョウ</t>
    </rPh>
    <rPh sb="42" eb="44">
      <t>ノウリョク</t>
    </rPh>
    <rPh sb="44" eb="45">
      <t>ゲン</t>
    </rPh>
    <rPh sb="45" eb="46">
      <t>ブン</t>
    </rPh>
    <rPh sb="47" eb="48">
      <t>サ</t>
    </rPh>
    <rPh sb="49" eb="50">
      <t>ヒ</t>
    </rPh>
    <rPh sb="52" eb="53">
      <t>アタイ</t>
    </rPh>
    <rPh sb="54" eb="56">
      <t>キサイ</t>
    </rPh>
    <phoneticPr fontId="2"/>
  </si>
  <si>
    <t>広域エネルギー株式会社</t>
    <rPh sb="0" eb="2">
      <t>コウイキ</t>
    </rPh>
    <rPh sb="7" eb="9">
      <t>カブシキ</t>
    </rPh>
    <rPh sb="9" eb="11">
      <t>カイシャ</t>
    </rPh>
    <phoneticPr fontId="2"/>
  </si>
  <si>
    <t>蓄電池（リチウムイオン蓄電池）</t>
    <rPh sb="0" eb="3">
      <t>チクデンチ</t>
    </rPh>
    <rPh sb="11" eb="14">
      <t>チクデンチ</t>
    </rPh>
    <phoneticPr fontId="2"/>
  </si>
  <si>
    <t>蓄電池（リチウムイオン蓄電池以外の蓄電池）</t>
    <rPh sb="0" eb="3">
      <t>チクデンチ</t>
    </rPh>
    <rPh sb="11" eb="14">
      <t>チクデンチ</t>
    </rPh>
    <rPh sb="14" eb="16">
      <t>イガイ</t>
    </rPh>
    <rPh sb="17" eb="20">
      <t>チクデンチ</t>
    </rPh>
    <phoneticPr fontId="2"/>
  </si>
  <si>
    <t>電源が上池満水位時もしくは満充電時において、各月の発電可能電力(期待容量算出用)で発電した場合に連続運転が可能な時間を記載してください。</t>
    <rPh sb="0" eb="2">
      <t>デンゲンイチドケイゾクハツデンジカンイカシタガキサイチクデンチカクツキホウデンカノウジカンヨウスイカクツキウンテンケイゾクジカン</t>
    </rPh>
    <phoneticPr fontId="2"/>
  </si>
  <si>
    <t>応札容量を計算する際に、各月の発電可能時間を上限に入力してください</t>
    <rPh sb="0" eb="2">
      <t>オウサツ</t>
    </rPh>
    <rPh sb="2" eb="4">
      <t>ヨウリョウ</t>
    </rPh>
    <rPh sb="5" eb="7">
      <t>ケイサン</t>
    </rPh>
    <rPh sb="9" eb="10">
      <t>サイ</t>
    </rPh>
    <rPh sb="12" eb="14">
      <t>カクツキ</t>
    </rPh>
    <rPh sb="15" eb="17">
      <t>ハツデン</t>
    </rPh>
    <rPh sb="17" eb="19">
      <t>カノウ</t>
    </rPh>
    <rPh sb="19" eb="21">
      <t>ジカン</t>
    </rPh>
    <rPh sb="22" eb="24">
      <t>ジョウゲン</t>
    </rPh>
    <rPh sb="25" eb="27">
      <t>ニュウリョク</t>
    </rPh>
    <phoneticPr fontId="2"/>
  </si>
  <si>
    <t>当該の電源が発電する方式を以下の例に従ってプルダウンから選択してください
新設：蓄電池（リチウムイオン蓄電池）、蓄電池（リチウムイオン蓄電池以外の蓄電池）、揚水、長期エネルギー貯蔵システム
リプレース等：蓄電池（リチウムイオン蓄電池）、蓄電池（リチウムイオン蓄電池以外の蓄電池）、揚水、長期エネルギー貯蔵システム</t>
    <rPh sb="0" eb="2">
      <t>トウガイ</t>
    </rPh>
    <rPh sb="3" eb="5">
      <t>デンゲン</t>
    </rPh>
    <rPh sb="6" eb="8">
      <t>ハツデン</t>
    </rPh>
    <rPh sb="10" eb="12">
      <t>ホウシキ</t>
    </rPh>
    <rPh sb="13" eb="15">
      <t>イカ</t>
    </rPh>
    <rPh sb="16" eb="17">
      <t>レイ</t>
    </rPh>
    <rPh sb="18" eb="19">
      <t>シタガ</t>
    </rPh>
    <rPh sb="70" eb="72">
      <t>イガイ</t>
    </rPh>
    <rPh sb="73" eb="76">
      <t>チクデンチ</t>
    </rPh>
    <rPh sb="81" eb="83">
      <t>チョウキ</t>
    </rPh>
    <rPh sb="88" eb="90">
      <t>チョゾウ</t>
    </rPh>
    <rPh sb="100" eb="101">
      <t>トウ</t>
    </rPh>
    <phoneticPr fontId="14"/>
  </si>
  <si>
    <t>・新設・リプレース等及び電源種別については、電源等情報に登録した内容を記載してください。</t>
    <rPh sb="9" eb="10">
      <t>トウ</t>
    </rPh>
    <phoneticPr fontId="2"/>
  </si>
  <si>
    <t xml:space="preserve">  当該時間にはあらゆる運用のリスクが織り込まれているものと見做し、アセスメントを実施いたします。</t>
    <phoneticPr fontId="2"/>
  </si>
  <si>
    <t>※運用のリスクの例　下池の制約、劣化による容量低下、早期連系追加対策による充電制限（時間・量）、充放電時の電流量、充放電可能量（kWh）、</t>
    <rPh sb="8" eb="9">
      <t>レイ</t>
    </rPh>
    <rPh sb="10" eb="12">
      <t>シタイケ</t>
    </rPh>
    <rPh sb="13" eb="15">
      <t>セイヤク</t>
    </rPh>
    <rPh sb="26" eb="28">
      <t>ソウキ</t>
    </rPh>
    <rPh sb="28" eb="30">
      <t>レンケイ</t>
    </rPh>
    <rPh sb="30" eb="32">
      <t>ツイカ</t>
    </rPh>
    <rPh sb="32" eb="34">
      <t>タイサク</t>
    </rPh>
    <rPh sb="37" eb="39">
      <t>ジュウデン</t>
    </rPh>
    <rPh sb="39" eb="41">
      <t>セイゲン</t>
    </rPh>
    <rPh sb="42" eb="44">
      <t>ジカン</t>
    </rPh>
    <rPh sb="45" eb="46">
      <t>リョウ</t>
    </rPh>
    <phoneticPr fontId="2"/>
  </si>
  <si>
    <t>　満充電維持時間、充放電サイクル数（1日1サイクル未満）による制約等。なお、満充電からの全量放電、全量放電からの満充電までの充放電量を１サイクルと見做します。</t>
    <phoneticPr fontId="2"/>
  </si>
  <si>
    <t>　また、原則として余力活用契約に基づく一般送配電事業者からの指令においても1日1サイクルを超える運用は行われませんが、</t>
    <phoneticPr fontId="2"/>
  </si>
  <si>
    <t>　契約期間の総サイクル数を超えない範囲で、一時的に1日1サイクルを超える場合があります。</t>
    <phoneticPr fontId="2"/>
  </si>
  <si>
    <t>・各月の調整係数(応札容量算出用)については、自動計算されます。</t>
    <phoneticPr fontId="2"/>
  </si>
  <si>
    <t>・応札容量については、自動計算されます。　※応札時、この値を容量市場システムで応札容量に入力してください。</t>
    <phoneticPr fontId="2"/>
  </si>
  <si>
    <t>※揚水式（新設に限る）、長期エネルギー貯蔵システムの制度適用期間は30年が上限となるため、20以上30以下の整数を記載してください。</t>
    <rPh sb="1" eb="4">
      <t>ヨウスイシキ</t>
    </rPh>
    <rPh sb="5" eb="7">
      <t>シンセツ</t>
    </rPh>
    <rPh sb="8" eb="9">
      <t>カギ</t>
    </rPh>
    <rPh sb="12" eb="14">
      <t>チョウキ</t>
    </rPh>
    <rPh sb="19" eb="21">
      <t>チョゾウ</t>
    </rPh>
    <phoneticPr fontId="2"/>
  </si>
  <si>
    <r>
      <t>1．以下の項目については、期待容量の登録期間中</t>
    </r>
    <r>
      <rPr>
        <b/>
        <sz val="11"/>
        <color rgb="FFFF0000"/>
        <rFont val="Meiryo UI"/>
        <family val="3"/>
        <charset val="128"/>
      </rPr>
      <t>(2026/12/9～12/15)</t>
    </r>
    <r>
      <rPr>
        <sz val="11"/>
        <rFont val="Meiryo UI"/>
        <family val="3"/>
        <charset val="128"/>
      </rPr>
      <t>に容量市場システムに登録してください。</t>
    </r>
    <phoneticPr fontId="2"/>
  </si>
  <si>
    <r>
      <t>2．以下の項目については、応札容量算定に用いた期待容量等算定諸元一覧登録受付期間中</t>
    </r>
    <r>
      <rPr>
        <b/>
        <sz val="11"/>
        <color rgb="FFFF0000"/>
        <rFont val="Meiryo UI"/>
        <family val="3"/>
        <charset val="128"/>
      </rPr>
      <t>(2027/1/27～2/3)</t>
    </r>
    <r>
      <rPr>
        <sz val="11"/>
        <rFont val="Meiryo UI"/>
        <family val="3"/>
        <charset val="128"/>
      </rPr>
      <t>に容量市場システムに登録してください。</t>
    </r>
    <rPh sb="40" eb="41">
      <t>チュウ</t>
    </rPh>
    <phoneticPr fontId="2"/>
  </si>
  <si>
    <t>入力不要（自動計算されます）</t>
    <phoneticPr fontId="14"/>
  </si>
  <si>
    <t>設備容量（送電端）から自家消費(ベース分)、自己託送、特定供給、特定送配電事業者に供出する容量、FIT/FIPに供出する容量を差し引いたものを入力してください</t>
    <rPh sb="5" eb="7">
      <t>ソウデン</t>
    </rPh>
    <rPh sb="11" eb="13">
      <t>ジカ</t>
    </rPh>
    <rPh sb="13" eb="15">
      <t>ショウヒ</t>
    </rPh>
    <rPh sb="19" eb="20">
      <t>ブン</t>
    </rPh>
    <rPh sb="22" eb="24">
      <t>ジコ</t>
    </rPh>
    <rPh sb="24" eb="26">
      <t>タクソウ</t>
    </rPh>
    <rPh sb="27" eb="29">
      <t>トクテイ</t>
    </rPh>
    <rPh sb="29" eb="31">
      <t>キョウキュウ</t>
    </rPh>
    <rPh sb="32" eb="34">
      <t>トクテイ</t>
    </rPh>
    <rPh sb="34" eb="35">
      <t>ソウ</t>
    </rPh>
    <rPh sb="35" eb="37">
      <t>ハイデン</t>
    </rPh>
    <rPh sb="37" eb="40">
      <t>ジギョウシャ</t>
    </rPh>
    <rPh sb="41" eb="43">
      <t>キョウシュツ</t>
    </rPh>
    <rPh sb="45" eb="47">
      <t>ヨウリョウ</t>
    </rPh>
    <rPh sb="56" eb="58">
      <t>キョウシュツ</t>
    </rPh>
    <rPh sb="60" eb="62">
      <t>ヨウリョウ</t>
    </rPh>
    <rPh sb="63" eb="64">
      <t>サ</t>
    </rPh>
    <rPh sb="65" eb="66">
      <t>ヒ</t>
    </rPh>
    <rPh sb="71" eb="73">
      <t>ニュウリョク</t>
    </rPh>
    <phoneticPr fontId="14"/>
  </si>
  <si>
    <t>新設又はリプレース等を選択してください</t>
    <rPh sb="0" eb="2">
      <t>シンセツ</t>
    </rPh>
    <rPh sb="2" eb="3">
      <t>マタ</t>
    </rPh>
    <rPh sb="9" eb="10">
      <t>トウ</t>
    </rPh>
    <rPh sb="11" eb="13">
      <t>センタク</t>
    </rPh>
    <phoneticPr fontId="14"/>
  </si>
  <si>
    <t>応札容量を計算する際に、各月の発電可能電力(期待容量算出用)を上限に入力してください
※この値が、各月のアセスメント対象容量となります。</t>
    <rPh sb="0" eb="2">
      <t>オウサツ</t>
    </rPh>
    <rPh sb="2" eb="4">
      <t>ヨウリョウ</t>
    </rPh>
    <rPh sb="5" eb="7">
      <t>ケイサン</t>
    </rPh>
    <rPh sb="9" eb="10">
      <t>サイ</t>
    </rPh>
    <rPh sb="12" eb="14">
      <t>カクツキ</t>
    </rPh>
    <rPh sb="15" eb="17">
      <t>ハツデン</t>
    </rPh>
    <rPh sb="17" eb="19">
      <t>カノウ</t>
    </rPh>
    <rPh sb="19" eb="21">
      <t>デンリョク</t>
    </rPh>
    <rPh sb="31" eb="33">
      <t>ジョウゲン</t>
    </rPh>
    <rPh sb="34" eb="36">
      <t>ニュウリョク</t>
    </rPh>
    <phoneticPr fontId="2"/>
  </si>
  <si>
    <t>制度を適用する期間を20以上40以下の整数値で入力してください。
※揚水式（新設に限る）、長期エネルギー貯蔵システムの制度適用期間は30年が上限となるため、20以上30以下の整数を記載してください。</t>
    <phoneticPr fontId="2"/>
  </si>
  <si>
    <t>期待容量等算定諸元一覧（対象応札年度：2026年度）</t>
    <rPh sb="0" eb="2">
      <t>キタイ</t>
    </rPh>
    <rPh sb="2" eb="4">
      <t>ヨウリョウ</t>
    </rPh>
    <rPh sb="4" eb="5">
      <t>ナド</t>
    </rPh>
    <rPh sb="5" eb="7">
      <t>サンテイ</t>
    </rPh>
    <rPh sb="7" eb="9">
      <t>ショゲン</t>
    </rPh>
    <rPh sb="9" eb="11">
      <t>イチラン</t>
    </rPh>
    <rPh sb="12" eb="14">
      <t>タイショウ</t>
    </rPh>
    <rPh sb="14" eb="16">
      <t>オウサツ</t>
    </rPh>
    <rPh sb="16" eb="18">
      <t>ネンド</t>
    </rPh>
    <rPh sb="23" eb="25">
      <t>ネンド</t>
    </rPh>
    <phoneticPr fontId="3"/>
  </si>
  <si>
    <t>【新設・リプレース等】：水力（揚水式のみ）、蓄電池、長期エネルギー貯蔵システム</t>
    <rPh sb="9" eb="10">
      <t>トウ</t>
    </rPh>
    <rPh sb="12" eb="14">
      <t>スイリョク</t>
    </rPh>
    <rPh sb="15" eb="17">
      <t>ヨウスイ</t>
    </rPh>
    <rPh sb="17" eb="18">
      <t>シキ</t>
    </rPh>
    <rPh sb="22" eb="25">
      <t>チクデンチ</t>
    </rPh>
    <rPh sb="26" eb="28">
      <t>チョウキ</t>
    </rPh>
    <rPh sb="33" eb="35">
      <t>チョゾウ</t>
    </rPh>
    <phoneticPr fontId="2"/>
  </si>
  <si>
    <t>・各月の連続発電可能時間(期待容量算出用)については、各月の上池容量又は蓄電容量(期待容量算出用)の範囲内で最大出力で発電した場合に</t>
    <rPh sb="4" eb="6">
      <t>レンゾク</t>
    </rPh>
    <rPh sb="6" eb="8">
      <t>ハツデン</t>
    </rPh>
    <rPh sb="8" eb="10">
      <t>カノウ</t>
    </rPh>
    <phoneticPr fontId="2"/>
  </si>
  <si>
    <t>・各月の上池容量又は蓄電容量(期待容量算出用)については、自動計算されます。</t>
    <phoneticPr fontId="2"/>
  </si>
  <si>
    <t>・期待容量については、自動計算されます。　※この値が応札容量の上限値になります。</t>
    <phoneticPr fontId="2"/>
  </si>
  <si>
    <t>※ただし、その際には各月の上池容量または蓄電容量(応札容量算出用)が、同月の各月の上池容量又は蓄電容量(期待容量算出用)以下となるようにする必要があります</t>
    <rPh sb="7" eb="8">
      <t>サイ</t>
    </rPh>
    <rPh sb="70" eb="72">
      <t>ヒツヨウ</t>
    </rPh>
    <phoneticPr fontId="2"/>
  </si>
  <si>
    <t>・各月の上池容量又は蓄電容量(応札容量算出用)については、自動計算されます。</t>
    <rPh sb="8" eb="9">
      <t>マタ</t>
    </rPh>
    <phoneticPr fontId="2"/>
  </si>
  <si>
    <t>・制度適用期間は20以上40以下の整数を記載してください。</t>
    <rPh sb="10" eb="12">
      <t>イジョウ</t>
    </rPh>
    <rPh sb="17" eb="19">
      <t>セイスウ</t>
    </rPh>
    <rPh sb="20" eb="22">
      <t>キサイ</t>
    </rPh>
    <phoneticPr fontId="2"/>
  </si>
  <si>
    <t>各月の上池容量又は蓄電容量
(期待容量算出用)</t>
    <rPh sb="7" eb="8">
      <t>マタ</t>
    </rPh>
    <rPh sb="15" eb="17">
      <t>キタイ</t>
    </rPh>
    <rPh sb="17" eb="19">
      <t>ヨウリョウ</t>
    </rPh>
    <rPh sb="19" eb="21">
      <t>サンシュツ</t>
    </rPh>
    <rPh sb="21" eb="22">
      <t>ヨウ</t>
    </rPh>
    <phoneticPr fontId="2"/>
  </si>
  <si>
    <t>各月の上池容量又は蓄電容量
(応札容量算出用)</t>
    <rPh sb="15" eb="17">
      <t>オウサツ</t>
    </rPh>
    <rPh sb="17" eb="19">
      <t>ヨウリョウ</t>
    </rPh>
    <rPh sb="19" eb="21">
      <t>サンシュツ</t>
    </rPh>
    <rPh sb="21" eb="22">
      <t>ヨウ</t>
    </rPh>
    <phoneticPr fontId="2"/>
  </si>
  <si>
    <t>各月の上池容量又は蓄電容量
(期待容量算出用)</t>
    <rPh sb="7" eb="8">
      <t>マタ</t>
    </rPh>
    <phoneticPr fontId="2"/>
  </si>
  <si>
    <t>各月の上池容量又は蓄電容量
(応札容量算出用)</t>
    <rPh sb="7" eb="8">
      <t>マタ</t>
    </rPh>
    <phoneticPr fontId="2"/>
  </si>
  <si>
    <t>・各月の連続発電可能時間(期待容量算出用)については、各月の上池容量又は蓄電容量(期待容量算出用)の範囲内で最大出力で発電した場合に</t>
    <rPh sb="4" eb="6">
      <t>レンゾク</t>
    </rPh>
    <rPh sb="6" eb="8">
      <t>ハツデン</t>
    </rPh>
    <rPh sb="8" eb="10">
      <t>カノウ</t>
    </rPh>
    <rPh sb="34" eb="35">
      <t>マタ</t>
    </rPh>
    <phoneticPr fontId="2"/>
  </si>
  <si>
    <t>・各月の上池容量又は蓄電容量(期待容量算出用)については、自動計算されます。</t>
    <rPh sb="8" eb="9">
      <t>マタ</t>
    </rPh>
    <phoneticPr fontId="2"/>
  </si>
  <si>
    <t>※ただし、その際には各月の上池容量または蓄電容量(応札容量算出用)が、同月の各月の上池容量又は蓄電容量(期待容量算出用)以下となるようにする必要があります</t>
    <rPh sb="7" eb="8">
      <t>サイ</t>
    </rPh>
    <rPh sb="45" eb="46">
      <t>マタ</t>
    </rPh>
    <rPh sb="70" eb="72">
      <t>ヒツヨウ</t>
    </rPh>
    <phoneticPr fontId="2"/>
  </si>
  <si>
    <t>・各月の管理容量については、制度適用年数の間でのダム、蓄電池若しくは長期エネルギー貯蔵システムの運用のリスクを踏まえ、同月の各月の発電可能電力を上限に任意に記載してください。</t>
    <rPh sb="4" eb="8">
      <t>カンリヨウリョウ</t>
    </rPh>
    <rPh sb="14" eb="16">
      <t>セイド</t>
    </rPh>
    <rPh sb="16" eb="18">
      <t>テキヨウ</t>
    </rPh>
    <rPh sb="18" eb="20">
      <t>ネンスウ</t>
    </rPh>
    <rPh sb="21" eb="22">
      <t>アイダ</t>
    </rPh>
    <rPh sb="27" eb="30">
      <t>チクデンチ</t>
    </rPh>
    <rPh sb="30" eb="31">
      <t>モ</t>
    </rPh>
    <rPh sb="34" eb="36">
      <t>チョウキ</t>
    </rPh>
    <rPh sb="41" eb="43">
      <t>チョゾウ</t>
    </rPh>
    <rPh sb="48" eb="50">
      <t>ウンヨウ</t>
    </rPh>
    <rPh sb="65" eb="67">
      <t>ハツデン</t>
    </rPh>
    <rPh sb="67" eb="69">
      <t>カノウ</t>
    </rPh>
    <rPh sb="69" eb="71">
      <t>デンリョク</t>
    </rPh>
    <rPh sb="72" eb="74">
      <t>ジョウゲン</t>
    </rPh>
    <phoneticPr fontId="2"/>
  </si>
  <si>
    <t>・各月の連続発電可能時間(応札容量算出用)については、ダム、蓄電池若しくは長期エネルギー貯蔵システムの運用のリスクを踏まえ、任意の継続時間(3以上の整数)を記載してください。</t>
    <rPh sb="4" eb="6">
      <t>レンゾク</t>
    </rPh>
    <rPh sb="6" eb="8">
      <t>ハツデン</t>
    </rPh>
    <rPh sb="8" eb="10">
      <t>カノウ</t>
    </rPh>
    <rPh sb="10" eb="12">
      <t>ジカン</t>
    </rPh>
    <rPh sb="30" eb="33">
      <t>チクデンチ</t>
    </rPh>
    <rPh sb="33" eb="34">
      <t>モ</t>
    </rPh>
    <rPh sb="37" eb="39">
      <t>チョウキ</t>
    </rPh>
    <rPh sb="44" eb="46">
      <t>チョゾウ</t>
    </rPh>
    <rPh sb="61" eb="63">
      <t>ケイゾク</t>
    </rPh>
    <rPh sb="63" eb="65">
      <t>ジカン</t>
    </rPh>
    <phoneticPr fontId="2"/>
  </si>
  <si>
    <t>入力された電源における制度適用期間の上限</t>
    <rPh sb="0" eb="2">
      <t>ニュウリョク</t>
    </rPh>
    <rPh sb="5" eb="7">
      <t>デンゲン</t>
    </rPh>
    <rPh sb="11" eb="17">
      <t>セイドテキヨウキカン</t>
    </rPh>
    <rPh sb="18" eb="20">
      <t>ジョウゲン</t>
    </rPh>
    <phoneticPr fontId="2"/>
  </si>
  <si>
    <t>antei_long_yousui用</t>
    <rPh sb="17" eb="18">
      <t>ヨウ</t>
    </rPh>
    <phoneticPr fontId="2"/>
  </si>
  <si>
    <t>検索用</t>
    <rPh sb="0" eb="3">
      <t>ケンサクヨウ</t>
    </rPh>
    <phoneticPr fontId="2"/>
  </si>
  <si>
    <t>電源種別</t>
    <rPh sb="0" eb="4">
      <t>デンゲンシュベツ</t>
    </rPh>
    <phoneticPr fontId="2"/>
  </si>
  <si>
    <t>制度適用期間上限</t>
    <rPh sb="0" eb="6">
      <t>セイドテキヨウキカン</t>
    </rPh>
    <rPh sb="6" eb="8">
      <t>ジョウゲン</t>
    </rPh>
    <phoneticPr fontId="2"/>
  </si>
  <si>
    <t>厳気象対応</t>
    <rPh sb="0" eb="5">
      <t>ゲンキショウタイオウ</t>
    </rPh>
    <phoneticPr fontId="2"/>
  </si>
  <si>
    <t>容量を提供する電源等の区分</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</si>
</sst>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0000000000"/>
    <numFmt numFmtId="177" formatCode="#,##0_ "/>
    <numFmt numFmtId="178" formatCode="General&quot;h&quot;"/>
    <numFmt numFmtId="179" formatCode="0.0%"/>
    <numFmt numFmtId="180" formatCode="0&quot;h&quot;"/>
    <numFmt numFmtId="181" formatCode="0_ "/>
    <numFmt numFmtId="182" formatCode="#,##0_);[Red]\(#,##0\)"/>
    <numFmt numFmtId="183" formatCode="#,##0.000_ "/>
    <numFmt numFmtId="184" formatCode="#,##0.00000_ "/>
    <numFmt numFmtId="185" formatCode="0.000&quot;ヶ月&quot;"/>
    <numFmt numFmtId="186" formatCode="0.0&quot;ヶ月&quot;"/>
    <numFmt numFmtId="187" formatCode="0&quot;月&quot;"/>
  </numFmts>
  <fonts count="26" x14ac:knownFonts="1">
    <font>
      <sz val="11"/>
      <color theme="1"/>
      <name val="游ゴシック"/>
      <family val="2"/>
      <scheme val="minor"/>
    </font>
    <font>
      <sz val="11"/>
      <color theme="1"/>
      <name val="Meiryo UI"/>
      <family val="2"/>
      <charset val="128"/>
    </font>
    <font>
      <sz val="6"/>
      <name val="游ゴシック"/>
      <family val="3"/>
      <charset val="128"/>
      <scheme val="minor"/>
    </font>
    <font>
      <b/>
      <u/>
      <sz val="11"/>
      <color theme="1"/>
      <name val="Meiryo UI"/>
      <family val="3"/>
      <charset val="128"/>
    </font>
    <font>
      <sz val="11"/>
      <color theme="1"/>
      <name val="Meiryo UI"/>
      <family val="3"/>
      <charset val="128"/>
    </font>
    <font>
      <sz val="11"/>
      <color theme="1"/>
      <name val="游ゴシック"/>
      <family val="2"/>
      <scheme val="minor"/>
    </font>
    <font>
      <sz val="11"/>
      <name val="Meiryo UI"/>
      <family val="3"/>
      <charset val="128"/>
    </font>
    <font>
      <sz val="11"/>
      <color rgb="FF000000"/>
      <name val="Meiryo UI"/>
      <family val="3"/>
      <charset val="128"/>
    </font>
    <font>
      <sz val="10"/>
      <color rgb="FF000000"/>
      <name val="Meiryo UI"/>
      <family val="3"/>
      <charset val="128"/>
    </font>
    <font>
      <sz val="12"/>
      <color theme="1"/>
      <name val="Meiryo UI"/>
      <family val="3"/>
      <charset val="128"/>
    </font>
    <font>
      <sz val="11"/>
      <color theme="0"/>
      <name val="Meiryo UI"/>
      <family val="3"/>
      <charset val="128"/>
    </font>
    <font>
      <sz val="10"/>
      <color theme="1"/>
      <name val="Meiryo UI"/>
      <family val="3"/>
      <charset val="128"/>
    </font>
    <font>
      <sz val="11"/>
      <color theme="1"/>
      <name val="ＭＳ Ｐゴシック"/>
      <family val="2"/>
      <charset val="128"/>
    </font>
    <font>
      <u/>
      <sz val="11"/>
      <color theme="10"/>
      <name val="ＭＳ Ｐゴシック"/>
      <family val="2"/>
      <charset val="128"/>
    </font>
    <font>
      <sz val="6"/>
      <name val="Meiryo UI"/>
      <family val="2"/>
      <charset val="128"/>
    </font>
    <font>
      <b/>
      <sz val="14"/>
      <color theme="1"/>
      <name val="Meiryo UI"/>
      <family val="3"/>
      <charset val="128"/>
    </font>
    <font>
      <sz val="10.5"/>
      <color rgb="FF000000"/>
      <name val="Meiryo UI"/>
      <family val="3"/>
      <charset val="128"/>
    </font>
    <font>
      <sz val="10.5"/>
      <color theme="1"/>
      <name val="Meiryo UI"/>
      <family val="3"/>
      <charset val="128"/>
    </font>
    <font>
      <sz val="10.5"/>
      <name val="Meiryo UI"/>
      <family val="3"/>
      <charset val="128"/>
    </font>
    <font>
      <sz val="11"/>
      <color rgb="FFFF0000"/>
      <name val="Meiryo UI"/>
      <family val="3"/>
      <charset val="128"/>
    </font>
    <font>
      <b/>
      <sz val="11"/>
      <color theme="1"/>
      <name val="Meiryo UI"/>
      <family val="3"/>
      <charset val="128"/>
    </font>
    <font>
      <b/>
      <sz val="11"/>
      <color rgb="FFFF0000"/>
      <name val="Meiryo UI"/>
      <family val="3"/>
      <charset val="128"/>
    </font>
    <font>
      <u/>
      <sz val="11"/>
      <color theme="10"/>
      <name val="游ゴシック"/>
      <family val="2"/>
      <scheme val="minor"/>
    </font>
    <font>
      <sz val="6"/>
      <name val="游ゴシック"/>
      <family val="2"/>
      <charset val="128"/>
      <scheme val="minor"/>
    </font>
    <font>
      <sz val="10"/>
      <name val="Meiryo UI"/>
      <family val="3"/>
      <charset val="128"/>
    </font>
    <font>
      <strike/>
      <sz val="12"/>
      <color rgb="FFFF0000"/>
      <name val="Meiryo UI"/>
      <family val="3"/>
      <charset val="128"/>
    </font>
  </fonts>
  <fills count="18">
    <fill>
      <patternFill patternType="none"/>
    </fill>
    <fill>
      <patternFill patternType="gray125"/>
    </fill>
    <fill>
      <patternFill patternType="solid">
        <fgColor rgb="FFD9D9D9"/>
        <bgColor rgb="FF000000"/>
      </patternFill>
    </fill>
    <fill>
      <patternFill patternType="solid">
        <fgColor rgb="FFFFFF66"/>
        <bgColor rgb="FF000000"/>
      </patternFill>
    </fill>
    <fill>
      <patternFill patternType="solid">
        <fgColor rgb="FFFFFF66"/>
        <bgColor indexed="64"/>
      </patternFill>
    </fill>
    <fill>
      <patternFill patternType="solid">
        <fgColor theme="5" tint="0.59999389629810485"/>
        <bgColor indexed="64"/>
      </patternFill>
    </fill>
    <fill>
      <patternFill patternType="solid">
        <fgColor rgb="FFFF0000"/>
        <bgColor indexed="64"/>
      </patternFill>
    </fill>
    <fill>
      <patternFill patternType="solid">
        <fgColor theme="0" tint="-0.14999847407452621"/>
        <bgColor indexed="64"/>
      </patternFill>
    </fill>
    <fill>
      <patternFill patternType="solid">
        <fgColor theme="5" tint="0.59999389629810485"/>
        <bgColor rgb="FF000000"/>
      </patternFill>
    </fill>
    <fill>
      <patternFill patternType="solid">
        <fgColor rgb="FFD9D9D9"/>
        <bgColor indexed="64"/>
      </patternFill>
    </fill>
    <fill>
      <patternFill patternType="solid">
        <fgColor rgb="FFCCFFCC"/>
        <bgColor indexed="64"/>
      </patternFill>
    </fill>
    <fill>
      <patternFill patternType="solid">
        <fgColor theme="0" tint="-0.249977111117893"/>
        <bgColor indexed="64"/>
      </patternFill>
    </fill>
    <fill>
      <patternFill patternType="solid">
        <fgColor theme="8" tint="0.59999389629810485"/>
        <bgColor indexed="64"/>
      </patternFill>
    </fill>
    <fill>
      <patternFill patternType="solid">
        <fgColor rgb="FFFFFFCC"/>
        <bgColor indexed="64"/>
      </patternFill>
    </fill>
    <fill>
      <patternFill patternType="solid">
        <fgColor theme="9" tint="0.79998168889431442"/>
        <bgColor indexed="64"/>
      </patternFill>
    </fill>
    <fill>
      <patternFill patternType="solid">
        <fgColor theme="0" tint="-0.14999847407452621"/>
        <bgColor rgb="FF000000"/>
      </patternFill>
    </fill>
    <fill>
      <patternFill patternType="solid">
        <fgColor theme="0"/>
        <bgColor indexed="64"/>
      </patternFill>
    </fill>
    <fill>
      <patternFill patternType="solid">
        <fgColor rgb="FF00206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auto="1"/>
      </left>
      <right style="thin">
        <color auto="1"/>
      </right>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theme="1" tint="0.249977111117893"/>
      </left>
      <right style="thin">
        <color theme="1" tint="0.249977111117893"/>
      </right>
      <top style="thin">
        <color theme="1" tint="0.249977111117893"/>
      </top>
      <bottom style="thin">
        <color theme="1" tint="0.249977111117893"/>
      </bottom>
      <diagonal/>
    </border>
    <border>
      <left style="medium">
        <color theme="1" tint="0.24994659260841701"/>
      </left>
      <right style="medium">
        <color theme="1" tint="0.24994659260841701"/>
      </right>
      <top style="medium">
        <color theme="1" tint="0.24994659260841701"/>
      </top>
      <bottom style="medium">
        <color theme="1" tint="0.24994659260841701"/>
      </bottom>
      <diagonal/>
    </border>
    <border diagonalUp="1">
      <left style="medium">
        <color indexed="64"/>
      </left>
      <right style="medium">
        <color indexed="64"/>
      </right>
      <top style="medium">
        <color indexed="64"/>
      </top>
      <bottom style="medium">
        <color indexed="64"/>
      </bottom>
      <diagonal style="thin">
        <color indexed="64"/>
      </diagonal>
    </border>
    <border>
      <left style="thin">
        <color theme="1"/>
      </left>
      <right style="thin">
        <color theme="1" tint="0.499984740745262"/>
      </right>
      <top style="thin">
        <color theme="1"/>
      </top>
      <bottom style="thin">
        <color theme="1" tint="0.499984740745262"/>
      </bottom>
      <diagonal/>
    </border>
    <border>
      <left style="thin">
        <color theme="1" tint="0.499984740745262"/>
      </left>
      <right style="thin">
        <color theme="1" tint="0.499984740745262"/>
      </right>
      <top style="thin">
        <color theme="1"/>
      </top>
      <bottom style="thin">
        <color theme="1" tint="0.499984740745262"/>
      </bottom>
      <diagonal/>
    </border>
    <border>
      <left style="thin">
        <color theme="1" tint="0.499984740745262"/>
      </left>
      <right style="thin">
        <color theme="1"/>
      </right>
      <top style="thin">
        <color theme="1"/>
      </top>
      <bottom style="thin">
        <color theme="1" tint="0.499984740745262"/>
      </bottom>
      <diagonal/>
    </border>
    <border>
      <left style="thin">
        <color theme="1"/>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right>
      <top style="thin">
        <color theme="1" tint="0.499984740745262"/>
      </top>
      <bottom style="thin">
        <color theme="1" tint="0.499984740745262"/>
      </bottom>
      <diagonal/>
    </border>
    <border>
      <left style="thin">
        <color theme="1"/>
      </left>
      <right style="thin">
        <color theme="1" tint="0.499984740745262"/>
      </right>
      <top style="thin">
        <color theme="1" tint="0.499984740745262"/>
      </top>
      <bottom style="thin">
        <color theme="1"/>
      </bottom>
      <diagonal/>
    </border>
    <border>
      <left style="thin">
        <color theme="1" tint="0.499984740745262"/>
      </left>
      <right style="thin">
        <color theme="1" tint="0.499984740745262"/>
      </right>
      <top style="thin">
        <color theme="1" tint="0.499984740745262"/>
      </top>
      <bottom style="thin">
        <color theme="1"/>
      </bottom>
      <diagonal/>
    </border>
    <border>
      <left style="thin">
        <color theme="1" tint="0.499984740745262"/>
      </left>
      <right style="thin">
        <color theme="1"/>
      </right>
      <top style="thin">
        <color theme="1" tint="0.499984740745262"/>
      </top>
      <bottom style="thin">
        <color theme="1"/>
      </bottom>
      <diagonal/>
    </border>
  </borders>
  <cellStyleXfs count="6">
    <xf numFmtId="0" fontId="0" fillId="0" borderId="0"/>
    <xf numFmtId="0" fontId="12" fillId="0" borderId="0">
      <alignment vertical="center"/>
    </xf>
    <xf numFmtId="0" fontId="13" fillId="0" borderId="0" applyNumberFormat="0" applyFill="0" applyBorder="0" applyAlignment="0" applyProtection="0">
      <alignment vertical="center"/>
    </xf>
    <xf numFmtId="9" fontId="5" fillId="0" borderId="0" applyFont="0" applyFill="0" applyBorder="0" applyAlignment="0" applyProtection="0">
      <alignment vertical="center"/>
    </xf>
    <xf numFmtId="0" fontId="1" fillId="0" borderId="0">
      <alignment vertical="center"/>
    </xf>
    <xf numFmtId="0" fontId="22" fillId="0" borderId="0" applyNumberFormat="0" applyFill="0" applyBorder="0" applyAlignment="0" applyProtection="0"/>
  </cellStyleXfs>
  <cellXfs count="234">
    <xf numFmtId="0" fontId="0" fillId="0" borderId="0" xfId="0"/>
    <xf numFmtId="0" fontId="4" fillId="0" borderId="0" xfId="0" applyFont="1"/>
    <xf numFmtId="0" fontId="7" fillId="2" borderId="2" xfId="0" applyFont="1" applyFill="1" applyBorder="1" applyAlignment="1">
      <alignment horizontal="center" vertical="center"/>
    </xf>
    <xf numFmtId="0" fontId="7" fillId="2" borderId="4" xfId="0" applyFont="1" applyFill="1" applyBorder="1" applyAlignment="1">
      <alignment horizontal="center" vertical="center"/>
    </xf>
    <xf numFmtId="0" fontId="7" fillId="0" borderId="6" xfId="0" applyFont="1" applyBorder="1"/>
    <xf numFmtId="0" fontId="7" fillId="2" borderId="2" xfId="0" applyFont="1" applyFill="1" applyBorder="1" applyAlignment="1">
      <alignment horizontal="center" vertical="center" wrapText="1"/>
    </xf>
    <xf numFmtId="0" fontId="7" fillId="0" borderId="6" xfId="0" applyFont="1" applyBorder="1" applyAlignment="1">
      <alignment horizontal="center" vertical="center"/>
    </xf>
    <xf numFmtId="0" fontId="7" fillId="2" borderId="6" xfId="0" applyFont="1" applyFill="1" applyBorder="1" applyAlignment="1">
      <alignment horizontal="center" vertical="center"/>
    </xf>
    <xf numFmtId="0" fontId="9" fillId="5" borderId="0" xfId="0" applyFont="1" applyFill="1" applyAlignment="1">
      <alignment horizontal="centerContinuous"/>
    </xf>
    <xf numFmtId="0" fontId="11" fillId="5" borderId="0" xfId="0" applyFont="1" applyFill="1" applyAlignment="1">
      <alignment horizontal="centerContinuous" vertical="center"/>
    </xf>
    <xf numFmtId="0" fontId="10" fillId="6" borderId="0" xfId="0" applyFont="1" applyFill="1" applyAlignment="1">
      <alignment horizontal="center" vertical="center"/>
    </xf>
    <xf numFmtId="0" fontId="6" fillId="0" borderId="0" xfId="0" applyFont="1"/>
    <xf numFmtId="0" fontId="7" fillId="2" borderId="9" xfId="0" applyFont="1" applyFill="1" applyBorder="1" applyAlignment="1">
      <alignment horizontal="center" vertical="center"/>
    </xf>
    <xf numFmtId="0" fontId="4"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0" fontId="4" fillId="0" borderId="0" xfId="0" applyFont="1" applyAlignment="1">
      <alignment vertical="center" wrapText="1"/>
    </xf>
    <xf numFmtId="177" fontId="8" fillId="3" borderId="9" xfId="0" applyNumberFormat="1" applyFont="1" applyFill="1" applyBorder="1" applyAlignment="1" applyProtection="1">
      <alignment vertical="center" shrinkToFit="1"/>
      <protection locked="0"/>
    </xf>
    <xf numFmtId="177" fontId="8" fillId="3" borderId="6" xfId="0" applyNumberFormat="1" applyFont="1" applyFill="1" applyBorder="1" applyAlignment="1" applyProtection="1">
      <alignment vertical="center" shrinkToFit="1"/>
      <protection locked="0"/>
    </xf>
    <xf numFmtId="0" fontId="4" fillId="7" borderId="1" xfId="0" applyFont="1" applyFill="1" applyBorder="1" applyAlignment="1">
      <alignment horizontal="center" vertical="center"/>
    </xf>
    <xf numFmtId="178" fontId="8" fillId="3" borderId="9" xfId="0" applyNumberFormat="1" applyFont="1" applyFill="1" applyBorder="1" applyAlignment="1" applyProtection="1">
      <alignment horizontal="center" vertical="center" shrinkToFit="1"/>
      <protection locked="0"/>
    </xf>
    <xf numFmtId="179" fontId="11" fillId="0" borderId="1" xfId="3" applyNumberFormat="1" applyFont="1" applyBorder="1" applyAlignment="1" applyProtection="1">
      <alignment horizontal="center" vertical="center" shrinkToFit="1"/>
      <protection hidden="1"/>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11" fillId="4" borderId="0" xfId="0" applyFont="1" applyFill="1" applyAlignment="1">
      <alignment horizontal="center" vertical="center"/>
    </xf>
    <xf numFmtId="0" fontId="4" fillId="0" borderId="0" xfId="0" applyFont="1" applyAlignment="1">
      <alignment horizontal="left" vertical="center"/>
    </xf>
    <xf numFmtId="177" fontId="11" fillId="0" borderId="1" xfId="0" applyNumberFormat="1" applyFont="1" applyBorder="1" applyAlignment="1" applyProtection="1">
      <alignment horizontal="center" vertical="center" shrinkToFit="1"/>
      <protection hidden="1"/>
    </xf>
    <xf numFmtId="177" fontId="8" fillId="8" borderId="9" xfId="0" applyNumberFormat="1" applyFont="1" applyFill="1" applyBorder="1" applyAlignment="1" applyProtection="1">
      <alignment vertical="center" shrinkToFit="1"/>
      <protection locked="0"/>
    </xf>
    <xf numFmtId="178" fontId="8" fillId="8" borderId="9" xfId="0" applyNumberFormat="1" applyFont="1" applyFill="1" applyBorder="1" applyAlignment="1" applyProtection="1">
      <alignment horizontal="center" vertical="center" shrinkToFit="1"/>
      <protection locked="0"/>
    </xf>
    <xf numFmtId="178" fontId="8" fillId="8" borderId="6" xfId="0" applyNumberFormat="1" applyFont="1" applyFill="1" applyBorder="1" applyAlignment="1" applyProtection="1">
      <alignment horizontal="center" vertical="center" shrinkToFit="1"/>
      <protection locked="0"/>
    </xf>
    <xf numFmtId="0" fontId="4" fillId="0" borderId="0" xfId="4" applyFont="1">
      <alignment vertical="center"/>
    </xf>
    <xf numFmtId="0" fontId="4" fillId="0" borderId="11" xfId="4" applyFont="1" applyBorder="1">
      <alignment vertical="center"/>
    </xf>
    <xf numFmtId="0" fontId="4" fillId="0" borderId="12" xfId="4" applyFont="1" applyBorder="1">
      <alignment vertical="center"/>
    </xf>
    <xf numFmtId="0" fontId="4" fillId="0" borderId="13" xfId="4" applyFont="1" applyBorder="1">
      <alignment vertical="center"/>
    </xf>
    <xf numFmtId="0" fontId="4" fillId="0" borderId="14" xfId="4" applyFont="1" applyBorder="1">
      <alignment vertical="center"/>
    </xf>
    <xf numFmtId="0" fontId="4" fillId="0" borderId="10" xfId="4" applyFont="1" applyBorder="1">
      <alignment vertical="center"/>
    </xf>
    <xf numFmtId="0" fontId="16" fillId="9" borderId="1" xfId="4" applyFont="1" applyFill="1" applyBorder="1" applyAlignment="1">
      <alignment horizontal="center" vertical="center" wrapText="1"/>
    </xf>
    <xf numFmtId="0" fontId="17" fillId="0" borderId="1" xfId="4" applyFont="1" applyBorder="1" applyAlignment="1">
      <alignment horizontal="center" vertical="center" wrapText="1"/>
    </xf>
    <xf numFmtId="0" fontId="17" fillId="0" borderId="1" xfId="4" applyFont="1" applyBorder="1" applyAlignment="1">
      <alignment vertical="center" wrapText="1"/>
    </xf>
    <xf numFmtId="0" fontId="4" fillId="0" borderId="1" xfId="4" applyFont="1" applyBorder="1" applyAlignment="1">
      <alignment vertical="center" wrapText="1"/>
    </xf>
    <xf numFmtId="0" fontId="4" fillId="0" borderId="1" xfId="4" applyFont="1" applyBorder="1">
      <alignment vertical="center"/>
    </xf>
    <xf numFmtId="0" fontId="16" fillId="9" borderId="2" xfId="4" applyFont="1" applyFill="1" applyBorder="1" applyAlignment="1">
      <alignment horizontal="center" vertical="center" wrapText="1"/>
    </xf>
    <xf numFmtId="0" fontId="17" fillId="0" borderId="2" xfId="4" applyFont="1" applyBorder="1" applyAlignment="1">
      <alignment horizontal="center" vertical="center" wrapText="1"/>
    </xf>
    <xf numFmtId="0" fontId="4" fillId="0" borderId="2" xfId="4" applyFont="1" applyBorder="1" applyAlignment="1">
      <alignment horizontal="center" vertical="center" wrapText="1"/>
    </xf>
    <xf numFmtId="0" fontId="4" fillId="0" borderId="15" xfId="4" applyFont="1" applyBorder="1">
      <alignment vertical="center"/>
    </xf>
    <xf numFmtId="0" fontId="4" fillId="0" borderId="7" xfId="4" applyFont="1" applyBorder="1">
      <alignment vertical="center"/>
    </xf>
    <xf numFmtId="0" fontId="4" fillId="0" borderId="6" xfId="4" applyFont="1" applyBorder="1">
      <alignment vertical="center"/>
    </xf>
    <xf numFmtId="0" fontId="6" fillId="0" borderId="0" xfId="4" applyFont="1">
      <alignment vertical="center"/>
    </xf>
    <xf numFmtId="0" fontId="18" fillId="0" borderId="1" xfId="4" applyFont="1" applyBorder="1" applyAlignment="1">
      <alignment horizontal="center" vertical="center" wrapText="1"/>
    </xf>
    <xf numFmtId="0" fontId="19" fillId="0" borderId="0" xfId="0" applyFont="1"/>
    <xf numFmtId="0" fontId="19" fillId="0" borderId="0" xfId="0" applyFont="1" applyAlignment="1">
      <alignment horizontal="right"/>
    </xf>
    <xf numFmtId="0" fontId="20" fillId="0" borderId="0" xfId="0" applyFont="1"/>
    <xf numFmtId="0" fontId="9" fillId="4" borderId="0" xfId="0" applyFont="1" applyFill="1" applyAlignment="1">
      <alignment horizontal="centerContinuous"/>
    </xf>
    <xf numFmtId="0" fontId="10" fillId="6" borderId="0" xfId="0" applyFont="1" applyFill="1" applyAlignment="1">
      <alignment horizontal="center"/>
    </xf>
    <xf numFmtId="0" fontId="9" fillId="0" borderId="0" xfId="0" applyFont="1"/>
    <xf numFmtId="0" fontId="9" fillId="0" borderId="0" xfId="0" applyFont="1" applyAlignment="1">
      <alignment horizontal="center" vertical="center"/>
    </xf>
    <xf numFmtId="0" fontId="9" fillId="0" borderId="0" xfId="0" applyFont="1" applyAlignment="1">
      <alignment horizontal="left" vertical="top"/>
    </xf>
    <xf numFmtId="0" fontId="9" fillId="0" borderId="0" xfId="0" applyFont="1" applyAlignment="1" applyProtection="1">
      <alignment vertical="center"/>
      <protection locked="0"/>
    </xf>
    <xf numFmtId="179" fontId="9" fillId="0" borderId="0" xfId="0" applyNumberFormat="1" applyFont="1" applyAlignment="1" applyProtection="1">
      <alignment vertical="center"/>
      <protection locked="0"/>
    </xf>
    <xf numFmtId="0" fontId="4" fillId="0" borderId="1" xfId="0" applyFont="1" applyBorder="1"/>
    <xf numFmtId="0" fontId="4" fillId="0" borderId="1" xfId="0" applyFont="1" applyBorder="1" applyAlignment="1">
      <alignment horizontal="center" vertical="center"/>
    </xf>
    <xf numFmtId="177" fontId="11" fillId="12" borderId="1" xfId="0" applyNumberFormat="1" applyFont="1" applyFill="1" applyBorder="1" applyAlignment="1" applyProtection="1">
      <alignment horizontal="center" vertical="center" shrinkToFit="1"/>
      <protection locked="0"/>
    </xf>
    <xf numFmtId="0" fontId="4" fillId="0" borderId="9" xfId="0" applyFont="1" applyBorder="1" applyAlignment="1">
      <alignment horizontal="center" vertical="center"/>
    </xf>
    <xf numFmtId="180" fontId="11" fillId="0" borderId="1" xfId="0" applyNumberFormat="1" applyFont="1" applyBorder="1" applyAlignment="1" applyProtection="1">
      <alignment horizontal="center" vertical="center" shrinkToFit="1"/>
      <protection locked="0"/>
    </xf>
    <xf numFmtId="0" fontId="4" fillId="0" borderId="0" xfId="0" applyFont="1" applyAlignment="1">
      <alignment vertical="center"/>
    </xf>
    <xf numFmtId="180" fontId="4" fillId="0" borderId="0" xfId="0" applyNumberFormat="1" applyFont="1"/>
    <xf numFmtId="177" fontId="11" fillId="0" borderId="1" xfId="0" applyNumberFormat="1" applyFont="1" applyBorder="1" applyAlignment="1">
      <alignment horizontal="center" vertical="center" shrinkToFit="1"/>
    </xf>
    <xf numFmtId="181" fontId="4" fillId="0" borderId="0" xfId="0" applyNumberFormat="1" applyFont="1"/>
    <xf numFmtId="179" fontId="11" fillId="12" borderId="1" xfId="0" applyNumberFormat="1" applyFont="1" applyFill="1" applyBorder="1" applyAlignment="1" applyProtection="1">
      <alignment horizontal="center" vertical="center" shrinkToFit="1"/>
      <protection hidden="1"/>
    </xf>
    <xf numFmtId="177" fontId="11" fillId="10" borderId="1" xfId="0" applyNumberFormat="1" applyFont="1" applyFill="1" applyBorder="1" applyAlignment="1" applyProtection="1">
      <alignment horizontal="center" vertical="center" shrinkToFit="1"/>
      <protection locked="0"/>
    </xf>
    <xf numFmtId="180" fontId="11" fillId="10" borderId="1" xfId="0" applyNumberFormat="1" applyFont="1" applyFill="1" applyBorder="1" applyAlignment="1" applyProtection="1">
      <alignment horizontal="center" vertical="center" shrinkToFit="1"/>
      <protection locked="0"/>
    </xf>
    <xf numFmtId="0" fontId="4" fillId="0" borderId="8" xfId="0" applyFont="1" applyBorder="1" applyAlignment="1">
      <alignment horizontal="center" vertical="center"/>
    </xf>
    <xf numFmtId="0" fontId="4" fillId="0" borderId="0" xfId="0" applyFont="1" applyAlignment="1">
      <alignment horizontal="right" vertical="center"/>
    </xf>
    <xf numFmtId="0" fontId="4" fillId="13" borderId="0" xfId="0" applyFont="1" applyFill="1"/>
    <xf numFmtId="0" fontId="4" fillId="0" borderId="20" xfId="0" applyFont="1" applyBorder="1" applyAlignment="1">
      <alignment horizontal="center" vertical="center"/>
    </xf>
    <xf numFmtId="0" fontId="22" fillId="0" borderId="0" xfId="5"/>
    <xf numFmtId="177" fontId="19" fillId="13" borderId="20" xfId="0" applyNumberFormat="1" applyFont="1" applyFill="1" applyBorder="1" applyAlignment="1">
      <alignment horizontal="center" vertical="center"/>
    </xf>
    <xf numFmtId="0" fontId="4" fillId="0" borderId="0" xfId="0" applyFont="1" applyAlignment="1">
      <alignment horizontal="center" vertical="center"/>
    </xf>
    <xf numFmtId="182" fontId="19" fillId="13" borderId="20" xfId="0" applyNumberFormat="1" applyFont="1" applyFill="1" applyBorder="1"/>
    <xf numFmtId="182" fontId="4" fillId="0" borderId="0" xfId="0" applyNumberFormat="1" applyFont="1"/>
    <xf numFmtId="177" fontId="4" fillId="0" borderId="20" xfId="0" applyNumberFormat="1" applyFont="1" applyBorder="1" applyAlignment="1">
      <alignment horizontal="center" vertical="center"/>
    </xf>
    <xf numFmtId="177" fontId="4" fillId="0" borderId="0" xfId="0" applyNumberFormat="1" applyFont="1"/>
    <xf numFmtId="183" fontId="4" fillId="0" borderId="20" xfId="0" applyNumberFormat="1" applyFont="1" applyBorder="1" applyAlignment="1">
      <alignment horizontal="center" vertical="center"/>
    </xf>
    <xf numFmtId="183" fontId="4" fillId="0" borderId="0" xfId="0" applyNumberFormat="1" applyFont="1" applyAlignment="1">
      <alignment horizontal="center" vertical="center"/>
    </xf>
    <xf numFmtId="184" fontId="4" fillId="0" borderId="0" xfId="0" applyNumberFormat="1" applyFont="1"/>
    <xf numFmtId="0" fontId="4" fillId="0" borderId="0" xfId="0" applyFont="1" applyAlignment="1">
      <alignment horizontal="right"/>
    </xf>
    <xf numFmtId="185" fontId="4" fillId="0" borderId="20" xfId="0" applyNumberFormat="1" applyFont="1" applyBorder="1" applyAlignment="1">
      <alignment horizontal="center" vertical="center"/>
    </xf>
    <xf numFmtId="186" fontId="19" fillId="13" borderId="0" xfId="0" applyNumberFormat="1" applyFont="1" applyFill="1" applyAlignment="1">
      <alignment horizontal="center" vertical="center"/>
    </xf>
    <xf numFmtId="177" fontId="4" fillId="0" borderId="21" xfId="0" applyNumberFormat="1" applyFont="1" applyBorder="1" applyAlignment="1">
      <alignment horizontal="center" vertical="center" shrinkToFit="1"/>
    </xf>
    <xf numFmtId="179" fontId="4" fillId="0" borderId="22" xfId="0" applyNumberFormat="1" applyFont="1" applyBorder="1" applyAlignment="1">
      <alignment horizontal="center" vertical="center"/>
    </xf>
    <xf numFmtId="177" fontId="6" fillId="0" borderId="20" xfId="0" applyNumberFormat="1" applyFont="1" applyBorder="1" applyAlignment="1">
      <alignment horizontal="center" vertical="center"/>
    </xf>
    <xf numFmtId="182" fontId="6" fillId="0" borderId="20" xfId="0" applyNumberFormat="1" applyFont="1" applyBorder="1"/>
    <xf numFmtId="186" fontId="6" fillId="0" borderId="0" xfId="0" applyNumberFormat="1" applyFont="1"/>
    <xf numFmtId="187" fontId="4" fillId="7" borderId="8" xfId="0" applyNumberFormat="1" applyFont="1" applyFill="1" applyBorder="1" applyAlignment="1">
      <alignment horizontal="center" vertical="center"/>
    </xf>
    <xf numFmtId="180" fontId="4" fillId="7" borderId="2" xfId="0" applyNumberFormat="1" applyFont="1" applyFill="1" applyBorder="1" applyAlignment="1">
      <alignment horizontal="center" vertical="center"/>
    </xf>
    <xf numFmtId="179" fontId="19" fillId="13" borderId="23" xfId="0" applyNumberFormat="1" applyFont="1" applyFill="1" applyBorder="1" applyAlignment="1">
      <alignment horizontal="center" vertical="center"/>
    </xf>
    <xf numFmtId="179" fontId="19" fillId="13" borderId="24" xfId="0" applyNumberFormat="1" applyFont="1" applyFill="1" applyBorder="1" applyAlignment="1">
      <alignment horizontal="center" vertical="center"/>
    </xf>
    <xf numFmtId="179" fontId="19" fillId="13" borderId="25" xfId="0" applyNumberFormat="1" applyFont="1" applyFill="1" applyBorder="1" applyAlignment="1">
      <alignment horizontal="center" vertical="center"/>
    </xf>
    <xf numFmtId="179" fontId="19" fillId="13" borderId="26" xfId="0" applyNumberFormat="1" applyFont="1" applyFill="1" applyBorder="1" applyAlignment="1">
      <alignment horizontal="center" vertical="center"/>
    </xf>
    <xf numFmtId="179" fontId="19" fillId="13" borderId="27" xfId="0" applyNumberFormat="1" applyFont="1" applyFill="1" applyBorder="1" applyAlignment="1">
      <alignment horizontal="center" vertical="center"/>
    </xf>
    <xf numFmtId="179" fontId="19" fillId="13" borderId="28" xfId="0" applyNumberFormat="1" applyFont="1" applyFill="1" applyBorder="1" applyAlignment="1">
      <alignment horizontal="center" vertical="center"/>
    </xf>
    <xf numFmtId="179" fontId="19" fillId="13" borderId="29" xfId="0" applyNumberFormat="1" applyFont="1" applyFill="1" applyBorder="1" applyAlignment="1">
      <alignment horizontal="center" vertical="center"/>
    </xf>
    <xf numFmtId="179" fontId="19" fillId="13" borderId="30" xfId="0" applyNumberFormat="1" applyFont="1" applyFill="1" applyBorder="1" applyAlignment="1">
      <alignment horizontal="center" vertical="center"/>
    </xf>
    <xf numFmtId="179" fontId="19" fillId="13" borderId="31" xfId="0" applyNumberFormat="1" applyFont="1" applyFill="1" applyBorder="1" applyAlignment="1">
      <alignment horizontal="center" vertical="center"/>
    </xf>
    <xf numFmtId="187" fontId="4" fillId="0" borderId="8" xfId="0" applyNumberFormat="1" applyFont="1" applyBorder="1" applyAlignment="1">
      <alignment horizontal="center" vertical="center"/>
    </xf>
    <xf numFmtId="180" fontId="4" fillId="0" borderId="2" xfId="0" applyNumberFormat="1" applyFont="1" applyBorder="1" applyAlignment="1">
      <alignment horizontal="center" vertical="center"/>
    </xf>
    <xf numFmtId="179" fontId="6" fillId="0" borderId="23" xfId="0" applyNumberFormat="1" applyFont="1" applyBorder="1"/>
    <xf numFmtId="177" fontId="24" fillId="3" borderId="6" xfId="0" applyNumberFormat="1" applyFont="1" applyFill="1" applyBorder="1" applyAlignment="1" applyProtection="1">
      <alignment vertical="center" shrinkToFit="1"/>
      <protection locked="0"/>
    </xf>
    <xf numFmtId="0" fontId="4" fillId="0" borderId="0" xfId="0" applyFont="1" applyProtection="1">
      <protection hidden="1"/>
    </xf>
    <xf numFmtId="0" fontId="7" fillId="2" borderId="4" xfId="0" applyFont="1" applyFill="1" applyBorder="1" applyAlignment="1" applyProtection="1">
      <alignment horizontal="center" vertical="center"/>
      <protection hidden="1"/>
    </xf>
    <xf numFmtId="0" fontId="7" fillId="0" borderId="6" xfId="0" applyFont="1" applyBorder="1" applyProtection="1">
      <protection hidden="1"/>
    </xf>
    <xf numFmtId="0" fontId="7" fillId="0" borderId="6" xfId="0" applyFont="1" applyBorder="1" applyAlignment="1" applyProtection="1">
      <alignment horizontal="center" vertical="center"/>
      <protection hidden="1"/>
    </xf>
    <xf numFmtId="0" fontId="7" fillId="2" borderId="9" xfId="0" applyFont="1" applyFill="1" applyBorder="1" applyAlignment="1" applyProtection="1">
      <alignment horizontal="center" vertical="center"/>
      <protection hidden="1"/>
    </xf>
    <xf numFmtId="0" fontId="7" fillId="2" borderId="6" xfId="0" applyFont="1" applyFill="1" applyBorder="1" applyAlignment="1" applyProtection="1">
      <alignment horizontal="center" vertical="center"/>
      <protection hidden="1"/>
    </xf>
    <xf numFmtId="177" fontId="8" fillId="3" borderId="9" xfId="0" applyNumberFormat="1" applyFont="1" applyFill="1" applyBorder="1" applyAlignment="1" applyProtection="1">
      <alignment vertical="center" shrinkToFit="1"/>
      <protection hidden="1"/>
    </xf>
    <xf numFmtId="177" fontId="8" fillId="3" borderId="6" xfId="0" applyNumberFormat="1" applyFont="1" applyFill="1" applyBorder="1" applyAlignment="1" applyProtection="1">
      <alignment vertical="center" shrinkToFit="1"/>
      <protection hidden="1"/>
    </xf>
    <xf numFmtId="178" fontId="8" fillId="3" borderId="9" xfId="0" applyNumberFormat="1" applyFont="1" applyFill="1" applyBorder="1" applyAlignment="1" applyProtection="1">
      <alignment horizontal="center" vertical="center" shrinkToFit="1"/>
      <protection hidden="1"/>
    </xf>
    <xf numFmtId="178" fontId="8" fillId="3" borderId="6" xfId="0" applyNumberFormat="1" applyFont="1" applyFill="1" applyBorder="1" applyAlignment="1" applyProtection="1">
      <alignment horizontal="center" vertical="center" shrinkToFit="1"/>
      <protection hidden="1"/>
    </xf>
    <xf numFmtId="0" fontId="4" fillId="7" borderId="1" xfId="0" applyFont="1" applyFill="1" applyBorder="1" applyAlignment="1" applyProtection="1">
      <alignment horizontal="center" vertical="center"/>
      <protection hidden="1"/>
    </xf>
    <xf numFmtId="177" fontId="8" fillId="8" borderId="9" xfId="0" applyNumberFormat="1" applyFont="1" applyFill="1" applyBorder="1" applyAlignment="1" applyProtection="1">
      <alignment vertical="center" shrinkToFit="1"/>
      <protection hidden="1"/>
    </xf>
    <xf numFmtId="177" fontId="8" fillId="8" borderId="6" xfId="0" applyNumberFormat="1" applyFont="1" applyFill="1" applyBorder="1" applyAlignment="1" applyProtection="1">
      <alignment vertical="center" shrinkToFit="1"/>
      <protection hidden="1"/>
    </xf>
    <xf numFmtId="178" fontId="8" fillId="8" borderId="9" xfId="0" applyNumberFormat="1" applyFont="1" applyFill="1" applyBorder="1" applyAlignment="1" applyProtection="1">
      <alignment horizontal="center" vertical="center" shrinkToFit="1"/>
      <protection hidden="1"/>
    </xf>
    <xf numFmtId="178" fontId="8" fillId="8" borderId="6" xfId="0" applyNumberFormat="1" applyFont="1" applyFill="1" applyBorder="1" applyAlignment="1" applyProtection="1">
      <alignment horizontal="center" vertical="center" shrinkToFit="1"/>
      <protection hidden="1"/>
    </xf>
    <xf numFmtId="0" fontId="4" fillId="14" borderId="0" xfId="0" applyFont="1" applyFill="1"/>
    <xf numFmtId="0" fontId="6" fillId="15" borderId="2" xfId="0" applyFont="1" applyFill="1" applyBorder="1" applyAlignment="1">
      <alignment horizontal="center" vertical="center" wrapText="1"/>
    </xf>
    <xf numFmtId="0" fontId="6" fillId="0" borderId="0" xfId="0" applyFont="1" applyAlignment="1">
      <alignment horizontal="left"/>
    </xf>
    <xf numFmtId="0" fontId="25" fillId="0" borderId="0" xfId="0" applyFont="1" applyAlignment="1">
      <alignment horizontal="left" vertical="center"/>
    </xf>
    <xf numFmtId="0" fontId="25" fillId="0" borderId="0" xfId="0" applyFont="1" applyAlignment="1">
      <alignment horizontal="center" vertical="center"/>
    </xf>
    <xf numFmtId="0" fontId="25" fillId="0" borderId="0" xfId="0" applyFont="1" applyAlignment="1">
      <alignment horizontal="left" vertical="top"/>
    </xf>
    <xf numFmtId="0" fontId="6" fillId="16" borderId="0" xfId="0" applyFont="1" applyFill="1"/>
    <xf numFmtId="0" fontId="6" fillId="16" borderId="0" xfId="0" applyFont="1" applyFill="1" applyAlignment="1">
      <alignment horizontal="left"/>
    </xf>
    <xf numFmtId="0" fontId="6" fillId="16" borderId="0" xfId="0" applyFont="1" applyFill="1" applyAlignment="1">
      <alignment horizontal="left" vertical="top" wrapText="1"/>
    </xf>
    <xf numFmtId="0" fontId="6" fillId="0" borderId="0" xfId="0" applyFont="1" applyAlignment="1">
      <alignment vertical="top" wrapText="1"/>
    </xf>
    <xf numFmtId="0" fontId="4" fillId="16" borderId="0" xfId="0" applyFont="1" applyFill="1" applyAlignment="1">
      <alignment horizontal="left"/>
    </xf>
    <xf numFmtId="0" fontId="4" fillId="16" borderId="0" xfId="0" applyFont="1" applyFill="1"/>
    <xf numFmtId="0" fontId="4" fillId="16" borderId="0" xfId="0" applyFont="1" applyFill="1" applyAlignment="1">
      <alignment horizontal="left" vertical="top"/>
    </xf>
    <xf numFmtId="0" fontId="4" fillId="2" borderId="16"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0" borderId="0" xfId="0" applyFont="1" applyAlignment="1">
      <alignment wrapText="1"/>
    </xf>
    <xf numFmtId="0" fontId="10" fillId="17" borderId="1" xfId="0" applyFont="1" applyFill="1" applyBorder="1" applyAlignment="1">
      <alignment wrapText="1"/>
    </xf>
    <xf numFmtId="0" fontId="4" fillId="0" borderId="1" xfId="0" applyFont="1" applyBorder="1" applyAlignment="1">
      <alignment wrapText="1"/>
    </xf>
    <xf numFmtId="0" fontId="20" fillId="0" borderId="0" xfId="0" applyFont="1" applyAlignment="1">
      <alignment wrapText="1"/>
    </xf>
    <xf numFmtId="0" fontId="10" fillId="17" borderId="3" xfId="0" applyFont="1" applyFill="1" applyBorder="1" applyAlignment="1">
      <alignment wrapText="1"/>
    </xf>
    <xf numFmtId="0" fontId="4" fillId="0" borderId="3" xfId="0" applyFont="1" applyBorder="1" applyAlignment="1">
      <alignment wrapText="1"/>
    </xf>
    <xf numFmtId="0" fontId="4" fillId="0" borderId="0" xfId="0" applyFont="1" applyAlignment="1">
      <alignment horizontal="center"/>
    </xf>
    <xf numFmtId="187" fontId="4" fillId="0" borderId="1" xfId="0" applyNumberFormat="1" applyFont="1" applyBorder="1" applyAlignment="1">
      <alignment horizontal="right"/>
    </xf>
    <xf numFmtId="0" fontId="6" fillId="0" borderId="1" xfId="0" applyFont="1" applyBorder="1" applyAlignment="1">
      <alignment horizontal="center"/>
    </xf>
    <xf numFmtId="1" fontId="19" fillId="13" borderId="1" xfId="0" applyNumberFormat="1" applyFont="1" applyFill="1" applyBorder="1" applyAlignment="1">
      <alignment horizontal="center"/>
    </xf>
    <xf numFmtId="177" fontId="7" fillId="5" borderId="2" xfId="0" applyNumberFormat="1" applyFont="1" applyFill="1" applyBorder="1" applyAlignment="1" applyProtection="1">
      <alignment horizontal="center" vertical="center"/>
      <protection locked="0"/>
    </xf>
    <xf numFmtId="177" fontId="7" fillId="5" borderId="3" xfId="0" applyNumberFormat="1" applyFont="1" applyFill="1" applyBorder="1" applyAlignment="1" applyProtection="1">
      <alignment horizontal="center" vertical="center"/>
      <protection locked="0"/>
    </xf>
    <xf numFmtId="177" fontId="7" fillId="5" borderId="4" xfId="0" applyNumberFormat="1" applyFont="1" applyFill="1" applyBorder="1" applyAlignment="1" applyProtection="1">
      <alignment horizontal="center" vertical="center"/>
      <protection locked="0"/>
    </xf>
    <xf numFmtId="178" fontId="8" fillId="0" borderId="2" xfId="0" applyNumberFormat="1" applyFont="1" applyBorder="1" applyAlignment="1" applyProtection="1">
      <alignment horizontal="center" vertical="center" shrinkToFit="1"/>
      <protection hidden="1"/>
    </xf>
    <xf numFmtId="178" fontId="8" fillId="0" borderId="3" xfId="0" applyNumberFormat="1" applyFont="1" applyBorder="1" applyAlignment="1" applyProtection="1">
      <alignment horizontal="center" vertical="center" shrinkToFit="1"/>
      <protection hidden="1"/>
    </xf>
    <xf numFmtId="178" fontId="8" fillId="0" borderId="4" xfId="0" applyNumberFormat="1" applyFont="1" applyBorder="1" applyAlignment="1" applyProtection="1">
      <alignment horizontal="center" vertical="center" shrinkToFit="1"/>
      <protection hidden="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xf>
    <xf numFmtId="0" fontId="4" fillId="2" borderId="8" xfId="0" applyFont="1" applyFill="1" applyBorder="1" applyAlignment="1">
      <alignment horizontal="center" vertical="center"/>
    </xf>
    <xf numFmtId="177" fontId="7" fillId="0" borderId="2" xfId="0" applyNumberFormat="1" applyFont="1" applyBorder="1" applyAlignment="1" applyProtection="1">
      <alignment horizontal="center" vertical="center"/>
      <protection hidden="1"/>
    </xf>
    <xf numFmtId="177" fontId="7" fillId="0" borderId="3" xfId="0" applyNumberFormat="1" applyFont="1" applyBorder="1" applyAlignment="1" applyProtection="1">
      <alignment horizontal="center" vertical="center"/>
      <protection hidden="1"/>
    </xf>
    <xf numFmtId="177" fontId="7" fillId="0" borderId="4" xfId="0" applyNumberFormat="1" applyFont="1" applyBorder="1" applyAlignment="1" applyProtection="1">
      <alignment horizontal="center" vertical="center"/>
      <protection hidden="1"/>
    </xf>
    <xf numFmtId="0" fontId="4" fillId="0" borderId="0" xfId="0" applyFont="1" applyAlignment="1">
      <alignment horizontal="center"/>
    </xf>
    <xf numFmtId="0" fontId="9" fillId="4" borderId="7" xfId="0" applyFont="1" applyFill="1" applyBorder="1" applyAlignment="1" applyProtection="1">
      <alignment horizontal="right" vertical="center"/>
      <protection locked="0"/>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5" xfId="0" applyFont="1" applyFill="1" applyBorder="1" applyAlignment="1">
      <alignment horizontal="center" vertical="center"/>
    </xf>
    <xf numFmtId="176" fontId="7" fillId="3" borderId="2" xfId="0" applyNumberFormat="1" applyFont="1" applyFill="1" applyBorder="1" applyAlignment="1" applyProtection="1">
      <alignment horizontal="center" vertical="center"/>
      <protection locked="0"/>
    </xf>
    <xf numFmtId="176" fontId="7" fillId="3" borderId="3" xfId="0" applyNumberFormat="1" applyFont="1" applyFill="1" applyBorder="1" applyAlignment="1" applyProtection="1">
      <alignment horizontal="center" vertical="center"/>
      <protection locked="0"/>
    </xf>
    <xf numFmtId="176" fontId="7" fillId="3" borderId="4" xfId="0" applyNumberFormat="1" applyFont="1" applyFill="1" applyBorder="1" applyAlignment="1" applyProtection="1">
      <alignment horizontal="center" vertical="center"/>
      <protection locked="0"/>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3" borderId="2" xfId="0" applyFont="1" applyFill="1" applyBorder="1" applyAlignment="1" applyProtection="1">
      <alignment horizontal="center" vertical="center"/>
      <protection locked="0"/>
    </xf>
    <xf numFmtId="0" fontId="7" fillId="3" borderId="3" xfId="0" applyFont="1" applyFill="1" applyBorder="1" applyAlignment="1" applyProtection="1">
      <alignment horizontal="center" vertical="center"/>
      <protection locked="0"/>
    </xf>
    <xf numFmtId="0" fontId="7" fillId="3" borderId="4" xfId="0" applyFont="1" applyFill="1" applyBorder="1" applyAlignment="1" applyProtection="1">
      <alignment horizontal="center" vertical="center"/>
      <protection locked="0"/>
    </xf>
    <xf numFmtId="0" fontId="4" fillId="4" borderId="2" xfId="0" applyFont="1" applyFill="1" applyBorder="1" applyAlignment="1" applyProtection="1">
      <alignment horizontal="center" vertical="center"/>
      <protection locked="0" hidden="1"/>
    </xf>
    <xf numFmtId="0" fontId="4" fillId="4" borderId="3" xfId="0" applyFont="1" applyFill="1" applyBorder="1" applyAlignment="1" applyProtection="1">
      <alignment horizontal="center" vertical="center"/>
      <protection locked="0" hidden="1"/>
    </xf>
    <xf numFmtId="0" fontId="4" fillId="4" borderId="4" xfId="0" applyFont="1" applyFill="1" applyBorder="1" applyAlignment="1" applyProtection="1">
      <alignment horizontal="center" vertical="center"/>
      <protection locked="0" hidden="1"/>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xf>
    <xf numFmtId="177" fontId="7" fillId="3" borderId="2" xfId="0" applyNumberFormat="1" applyFont="1" applyFill="1" applyBorder="1" applyAlignment="1" applyProtection="1">
      <alignment horizontal="center" vertical="center"/>
      <protection locked="0"/>
    </xf>
    <xf numFmtId="177" fontId="7" fillId="3" borderId="3" xfId="0" applyNumberFormat="1" applyFont="1" applyFill="1" applyBorder="1" applyAlignment="1" applyProtection="1">
      <alignment horizontal="center" vertical="center"/>
      <protection locked="0"/>
    </xf>
    <xf numFmtId="177" fontId="7" fillId="3" borderId="4" xfId="0" applyNumberFormat="1" applyFont="1" applyFill="1" applyBorder="1" applyAlignment="1" applyProtection="1">
      <alignment horizontal="center" vertical="center"/>
      <protection locked="0"/>
    </xf>
    <xf numFmtId="0" fontId="4" fillId="0" borderId="1" xfId="0" applyFont="1" applyBorder="1" applyAlignment="1">
      <alignment horizontal="left" vertical="center" wrapText="1"/>
    </xf>
    <xf numFmtId="0" fontId="15" fillId="0" borderId="7" xfId="4" applyFont="1" applyBorder="1" applyAlignment="1">
      <alignment horizontal="center" vertical="center"/>
    </xf>
    <xf numFmtId="0" fontId="7" fillId="0" borderId="2" xfId="0" applyFont="1" applyBorder="1" applyAlignment="1" applyProtection="1">
      <alignment horizontal="center" vertical="center"/>
      <protection hidden="1"/>
    </xf>
    <xf numFmtId="0" fontId="7" fillId="0" borderId="3" xfId="0" applyFont="1" applyBorder="1" applyAlignment="1" applyProtection="1">
      <alignment horizontal="center" vertical="center"/>
      <protection hidden="1"/>
    </xf>
    <xf numFmtId="0" fontId="7" fillId="0" borderId="4" xfId="0" applyFont="1" applyBorder="1" applyAlignment="1" applyProtection="1">
      <alignment horizontal="center" vertical="center"/>
      <protection hidden="1"/>
    </xf>
    <xf numFmtId="0" fontId="7" fillId="3" borderId="2" xfId="0" applyFont="1" applyFill="1" applyBorder="1" applyAlignment="1" applyProtection="1">
      <alignment horizontal="center" vertical="center"/>
      <protection hidden="1"/>
    </xf>
    <xf numFmtId="0" fontId="7" fillId="3" borderId="3" xfId="0" applyFont="1" applyFill="1" applyBorder="1" applyAlignment="1" applyProtection="1">
      <alignment horizontal="center" vertical="center"/>
      <protection hidden="1"/>
    </xf>
    <xf numFmtId="0" fontId="7" fillId="3" borderId="4" xfId="0" applyFont="1" applyFill="1" applyBorder="1" applyAlignment="1" applyProtection="1">
      <alignment horizontal="center" vertical="center"/>
      <protection hidden="1"/>
    </xf>
    <xf numFmtId="0" fontId="4" fillId="4" borderId="2" xfId="0" applyFont="1" applyFill="1" applyBorder="1" applyAlignment="1" applyProtection="1">
      <alignment horizontal="center" vertical="center"/>
      <protection hidden="1"/>
    </xf>
    <xf numFmtId="0" fontId="4" fillId="4" borderId="3" xfId="0" applyFont="1" applyFill="1" applyBorder="1" applyAlignment="1" applyProtection="1">
      <alignment horizontal="center" vertical="center"/>
      <protection hidden="1"/>
    </xf>
    <xf numFmtId="0" fontId="4" fillId="4" borderId="4" xfId="0" applyFont="1" applyFill="1" applyBorder="1" applyAlignment="1" applyProtection="1">
      <alignment horizontal="center" vertical="center"/>
      <protection hidden="1"/>
    </xf>
    <xf numFmtId="0" fontId="7" fillId="2" borderId="2" xfId="0" applyFont="1" applyFill="1" applyBorder="1" applyAlignment="1" applyProtection="1">
      <alignment horizontal="center" vertical="center"/>
      <protection hidden="1"/>
    </xf>
    <xf numFmtId="0" fontId="7" fillId="2" borderId="3" xfId="0" applyFont="1" applyFill="1" applyBorder="1" applyAlignment="1" applyProtection="1">
      <alignment horizontal="center" vertical="center"/>
      <protection hidden="1"/>
    </xf>
    <xf numFmtId="0" fontId="7" fillId="2" borderId="5" xfId="0" applyFont="1" applyFill="1" applyBorder="1" applyAlignment="1" applyProtection="1">
      <alignment horizontal="center" vertical="center"/>
      <protection hidden="1"/>
    </xf>
    <xf numFmtId="176" fontId="7" fillId="3" borderId="2" xfId="0" applyNumberFormat="1" applyFont="1" applyFill="1" applyBorder="1" applyAlignment="1" applyProtection="1">
      <alignment horizontal="center" vertical="center"/>
      <protection hidden="1"/>
    </xf>
    <xf numFmtId="176" fontId="7" fillId="3" borderId="3" xfId="0" applyNumberFormat="1" applyFont="1" applyFill="1" applyBorder="1" applyAlignment="1" applyProtection="1">
      <alignment horizontal="center" vertical="center"/>
      <protection hidden="1"/>
    </xf>
    <xf numFmtId="176" fontId="7" fillId="3" borderId="4" xfId="0" applyNumberFormat="1" applyFont="1" applyFill="1" applyBorder="1" applyAlignment="1" applyProtection="1">
      <alignment horizontal="center" vertical="center"/>
      <protection hidden="1"/>
    </xf>
    <xf numFmtId="177" fontId="7" fillId="5" borderId="2" xfId="0" applyNumberFormat="1" applyFont="1" applyFill="1" applyBorder="1" applyAlignment="1" applyProtection="1">
      <alignment horizontal="center" vertical="center"/>
      <protection hidden="1"/>
    </xf>
    <xf numFmtId="177" fontId="7" fillId="5" borderId="3" xfId="0" applyNumberFormat="1" applyFont="1" applyFill="1" applyBorder="1" applyAlignment="1" applyProtection="1">
      <alignment horizontal="center" vertical="center"/>
      <protection hidden="1"/>
    </xf>
    <xf numFmtId="177" fontId="7" fillId="5" borderId="4" xfId="0" applyNumberFormat="1" applyFont="1" applyFill="1" applyBorder="1" applyAlignment="1" applyProtection="1">
      <alignment horizontal="center" vertical="center"/>
      <protection hidden="1"/>
    </xf>
    <xf numFmtId="177" fontId="7" fillId="3" borderId="2" xfId="0" applyNumberFormat="1" applyFont="1" applyFill="1" applyBorder="1" applyAlignment="1" applyProtection="1">
      <alignment horizontal="center" vertical="center"/>
      <protection hidden="1"/>
    </xf>
    <xf numFmtId="177" fontId="7" fillId="3" borderId="3" xfId="0" applyNumberFormat="1" applyFont="1" applyFill="1" applyBorder="1" applyAlignment="1" applyProtection="1">
      <alignment horizontal="center" vertical="center"/>
      <protection hidden="1"/>
    </xf>
    <xf numFmtId="177" fontId="7" fillId="3" borderId="4" xfId="0" applyNumberFormat="1" applyFont="1" applyFill="1" applyBorder="1" applyAlignment="1" applyProtection="1">
      <alignment horizontal="center" vertical="center"/>
      <protection hidden="1"/>
    </xf>
    <xf numFmtId="0" fontId="9" fillId="0" borderId="2" xfId="0" applyFont="1" applyBorder="1" applyAlignment="1">
      <alignment horizontal="center" vertical="center"/>
    </xf>
    <xf numFmtId="0" fontId="9" fillId="0" borderId="4" xfId="0" applyFont="1" applyBorder="1" applyAlignment="1">
      <alignment horizontal="center" vertical="center"/>
    </xf>
    <xf numFmtId="0" fontId="9" fillId="0" borderId="0" xfId="0" applyFont="1" applyAlignment="1">
      <alignment horizontal="center" vertical="center"/>
    </xf>
    <xf numFmtId="0" fontId="9" fillId="7" borderId="7" xfId="0" applyFont="1" applyFill="1" applyBorder="1" applyAlignment="1" applyProtection="1">
      <alignment horizontal="right" vertical="center"/>
      <protection locked="0"/>
    </xf>
    <xf numFmtId="0" fontId="4" fillId="7" borderId="1" xfId="0" applyFont="1" applyFill="1" applyBorder="1" applyAlignment="1">
      <alignment horizontal="center" vertical="center"/>
    </xf>
    <xf numFmtId="0" fontId="4" fillId="7" borderId="2" xfId="0" applyFont="1" applyFill="1" applyBorder="1" applyAlignment="1">
      <alignment horizontal="center" vertical="center"/>
    </xf>
    <xf numFmtId="0" fontId="4" fillId="7" borderId="3" xfId="0" applyFont="1" applyFill="1" applyBorder="1" applyAlignment="1">
      <alignment horizontal="center" vertical="center"/>
    </xf>
    <xf numFmtId="0" fontId="4" fillId="7" borderId="4" xfId="0" applyFont="1" applyFill="1" applyBorder="1" applyAlignment="1">
      <alignment horizontal="center" vertical="center"/>
    </xf>
    <xf numFmtId="0" fontId="4" fillId="7" borderId="1" xfId="0" applyFont="1" applyFill="1" applyBorder="1" applyAlignment="1">
      <alignment horizontal="center" vertical="center" wrapText="1"/>
    </xf>
    <xf numFmtId="176" fontId="4" fillId="10" borderId="2" xfId="0" quotePrefix="1" applyNumberFormat="1" applyFont="1" applyFill="1" applyBorder="1" applyAlignment="1" applyProtection="1">
      <alignment horizontal="center" vertical="center"/>
      <protection locked="0"/>
    </xf>
    <xf numFmtId="176" fontId="4" fillId="10" borderId="3" xfId="0" applyNumberFormat="1" applyFont="1" applyFill="1" applyBorder="1" applyAlignment="1" applyProtection="1">
      <alignment horizontal="center" vertical="center"/>
      <protection locked="0"/>
    </xf>
    <xf numFmtId="176" fontId="4" fillId="10" borderId="4" xfId="0" applyNumberFormat="1" applyFont="1" applyFill="1" applyBorder="1" applyAlignment="1" applyProtection="1">
      <alignment horizontal="center" vertical="center"/>
      <protection locked="0"/>
    </xf>
    <xf numFmtId="0" fontId="4" fillId="11" borderId="17" xfId="0" applyFont="1" applyFill="1" applyBorder="1" applyAlignment="1">
      <alignment horizontal="center" vertical="center"/>
    </xf>
    <xf numFmtId="0" fontId="4" fillId="11" borderId="18" xfId="0" applyFont="1" applyFill="1" applyBorder="1" applyAlignment="1">
      <alignment horizontal="center" vertical="center"/>
    </xf>
    <xf numFmtId="0" fontId="4" fillId="11" borderId="19" xfId="0" applyFont="1" applyFill="1" applyBorder="1" applyAlignment="1">
      <alignment horizontal="center" vertical="center"/>
    </xf>
    <xf numFmtId="0" fontId="4" fillId="12" borderId="2" xfId="0" applyFont="1" applyFill="1" applyBorder="1" applyAlignment="1" applyProtection="1">
      <alignment horizontal="center" vertical="center"/>
      <protection locked="0"/>
    </xf>
    <xf numFmtId="0" fontId="4" fillId="12" borderId="3" xfId="0" applyFont="1" applyFill="1" applyBorder="1" applyAlignment="1" applyProtection="1">
      <alignment horizontal="center" vertical="center"/>
      <protection locked="0"/>
    </xf>
    <xf numFmtId="0" fontId="4" fillId="12" borderId="4" xfId="0" applyFont="1" applyFill="1" applyBorder="1" applyAlignment="1" applyProtection="1">
      <alignment horizontal="center" vertical="center"/>
      <protection locked="0"/>
    </xf>
    <xf numFmtId="177" fontId="4" fillId="11" borderId="2" xfId="0" applyNumberFormat="1" applyFont="1" applyFill="1" applyBorder="1" applyAlignment="1" applyProtection="1">
      <alignment horizontal="center" vertical="center"/>
      <protection locked="0"/>
    </xf>
    <xf numFmtId="177" fontId="4" fillId="11" borderId="3" xfId="0" applyNumberFormat="1" applyFont="1" applyFill="1" applyBorder="1" applyAlignment="1" applyProtection="1">
      <alignment horizontal="center" vertical="center"/>
      <protection locked="0"/>
    </xf>
    <xf numFmtId="177" fontId="4" fillId="11" borderId="4" xfId="0" applyNumberFormat="1" applyFont="1" applyFill="1" applyBorder="1" applyAlignment="1" applyProtection="1">
      <alignment horizontal="center" vertical="center"/>
      <protection locked="0"/>
    </xf>
    <xf numFmtId="177" fontId="4" fillId="0" borderId="2" xfId="0" applyNumberFormat="1" applyFont="1" applyBorder="1" applyAlignment="1" applyProtection="1">
      <alignment horizontal="center" vertical="center"/>
      <protection hidden="1"/>
    </xf>
    <xf numFmtId="177" fontId="4" fillId="0" borderId="3" xfId="0" applyNumberFormat="1" applyFont="1" applyBorder="1" applyAlignment="1" applyProtection="1">
      <alignment horizontal="center" vertical="center"/>
      <protection hidden="1"/>
    </xf>
    <xf numFmtId="177" fontId="4" fillId="0" borderId="4" xfId="0" applyNumberFormat="1" applyFont="1" applyBorder="1" applyAlignment="1" applyProtection="1">
      <alignment horizontal="center" vertical="center"/>
      <protection hidden="1"/>
    </xf>
    <xf numFmtId="0" fontId="4" fillId="7" borderId="2" xfId="0" applyFont="1" applyFill="1" applyBorder="1" applyAlignment="1">
      <alignment horizontal="center" vertical="center" wrapText="1"/>
    </xf>
    <xf numFmtId="180" fontId="11" fillId="0" borderId="2" xfId="0" applyNumberFormat="1" applyFont="1" applyBorder="1" applyAlignment="1" applyProtection="1">
      <alignment horizontal="center" vertical="center" shrinkToFit="1"/>
      <protection locked="0"/>
    </xf>
    <xf numFmtId="180" fontId="11" fillId="0" borderId="3" xfId="0" applyNumberFormat="1" applyFont="1" applyBorder="1" applyAlignment="1" applyProtection="1">
      <alignment horizontal="center" vertical="center" shrinkToFit="1"/>
      <protection locked="0"/>
    </xf>
    <xf numFmtId="180" fontId="11" fillId="0" borderId="4" xfId="0" applyNumberFormat="1" applyFont="1" applyBorder="1" applyAlignment="1" applyProtection="1">
      <alignment horizontal="center" vertical="center" shrinkToFit="1"/>
      <protection locked="0"/>
    </xf>
    <xf numFmtId="0" fontId="4" fillId="7" borderId="3" xfId="0" applyFont="1" applyFill="1" applyBorder="1" applyAlignment="1">
      <alignment horizontal="center" vertical="center" wrapText="1"/>
    </xf>
    <xf numFmtId="0" fontId="4" fillId="7" borderId="4" xfId="0" applyFont="1" applyFill="1" applyBorder="1" applyAlignment="1">
      <alignment horizontal="center" vertical="center" wrapText="1"/>
    </xf>
  </cellXfs>
  <cellStyles count="6">
    <cellStyle name="パーセント" xfId="3" builtinId="5"/>
    <cellStyle name="ハイパーリンク" xfId="5" builtinId="8"/>
    <cellStyle name="ハイパーリンク 2" xfId="2" xr:uid="{59557373-815A-46FC-B3B4-3A54BA0386D8}"/>
    <cellStyle name="標準" xfId="0" builtinId="0"/>
    <cellStyle name="標準 2" xfId="1" xr:uid="{F5C5E535-7586-431B-8667-0D15675B1696}"/>
    <cellStyle name="標準 3" xfId="4" xr:uid="{995EBE38-0A79-4C90-BAFB-4F4B6943B68D}"/>
  </cellStyles>
  <dxfs count="14">
    <dxf>
      <fill>
        <patternFill>
          <bgColor theme="7" tint="0.59996337778862885"/>
        </patternFill>
      </fill>
    </dxf>
    <dxf>
      <fill>
        <patternFill>
          <bgColor theme="5" tint="0.59996337778862885"/>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0000"/>
        </patternFill>
      </fill>
    </dxf>
    <dxf>
      <font>
        <color theme="0"/>
      </font>
      <fill>
        <patternFill>
          <bgColor rgb="FFFF0000"/>
        </patternFill>
      </fill>
    </dxf>
    <dxf>
      <fill>
        <patternFill>
          <bgColor rgb="FFFF0000"/>
        </patternFill>
      </fill>
    </dxf>
    <dxf>
      <fill>
        <patternFill>
          <bgColor rgb="FFFF0000"/>
        </patternFill>
      </fill>
    </dxf>
    <dxf>
      <font>
        <color theme="0"/>
      </font>
      <fill>
        <patternFill>
          <bgColor rgb="FFFF0000"/>
        </patternFill>
      </fill>
    </dxf>
    <dxf>
      <fill>
        <patternFill>
          <bgColor rgb="FFFF0000"/>
        </patternFill>
      </fill>
    </dxf>
    <dxf>
      <font>
        <color theme="0"/>
      </font>
      <fill>
        <patternFill>
          <bgColor rgb="FFFF0000"/>
        </patternFill>
      </fill>
    </dxf>
    <dxf>
      <font>
        <color theme="0"/>
      </font>
      <fill>
        <patternFill>
          <bgColor rgb="FFFF0000"/>
        </patternFill>
      </fill>
    </dxf>
  </dxfs>
  <tableStyles count="0" defaultTableStyle="TableStyleMedium2" defaultPivotStyle="PivotStyleLight16"/>
  <colors>
    <mruColors>
      <color rgb="FFFFFF66"/>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5291667</xdr:colOff>
      <xdr:row>9</xdr:row>
      <xdr:rowOff>222250</xdr:rowOff>
    </xdr:from>
    <xdr:to>
      <xdr:col>3</xdr:col>
      <xdr:colOff>7037917</xdr:colOff>
      <xdr:row>10</xdr:row>
      <xdr:rowOff>349250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8371417" y="3175000"/>
          <a:ext cx="1746250" cy="486833"/>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xdr:col>
      <xdr:colOff>692785</xdr:colOff>
      <xdr:row>2</xdr:row>
      <xdr:rowOff>222073</xdr:rowOff>
    </xdr:from>
    <xdr:to>
      <xdr:col>3</xdr:col>
      <xdr:colOff>8524274</xdr:colOff>
      <xdr:row>16</xdr:row>
      <xdr:rowOff>308848</xdr:rowOff>
    </xdr:to>
    <xdr:pic>
      <xdr:nvPicPr>
        <xdr:cNvPr id="14" name="図 13">
          <a:extLst>
            <a:ext uri="{FF2B5EF4-FFF2-40B4-BE49-F238E27FC236}">
              <a16:creationId xmlns:a16="http://schemas.microsoft.com/office/drawing/2014/main" id="{483247BD-B4D7-0C25-BDC4-E9A29FEB2D2F}"/>
            </a:ext>
          </a:extLst>
        </xdr:cNvPr>
        <xdr:cNvPicPr>
          <a:picLocks noChangeAspect="1"/>
        </xdr:cNvPicPr>
      </xdr:nvPicPr>
      <xdr:blipFill>
        <a:blip xmlns:r="http://schemas.openxmlformats.org/officeDocument/2006/relationships" r:embed="rId1"/>
        <a:stretch>
          <a:fillRect/>
        </a:stretch>
      </xdr:blipFill>
      <xdr:spPr>
        <a:xfrm>
          <a:off x="1387943" y="669915"/>
          <a:ext cx="10222531" cy="514194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12</xdr:col>
      <xdr:colOff>540860</xdr:colOff>
      <xdr:row>0</xdr:row>
      <xdr:rowOff>202406</xdr:rowOff>
    </xdr:from>
    <xdr:ext cx="2116926" cy="473463"/>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9089548" y="202406"/>
          <a:ext cx="2116926" cy="473463"/>
        </a:xfrm>
        <a:prstGeom prst="rect">
          <a:avLst/>
        </a:prstGeom>
        <a:solidFill>
          <a:srgbClr val="FFFF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r"/>
          <a:r>
            <a:rPr kumimoji="1" lang="en-US" altLang="ja-JP" sz="1800" b="1">
              <a:solidFill>
                <a:srgbClr val="FF0000"/>
              </a:solidFill>
              <a:latin typeface="Meiryo UI" panose="020B0604030504040204" pitchFamily="50" charset="-128"/>
              <a:ea typeface="Meiryo UI" panose="020B0604030504040204" pitchFamily="50" charset="-128"/>
            </a:rPr>
            <a:t>2026</a:t>
          </a:r>
          <a:r>
            <a:rPr kumimoji="1" lang="ja-JP" altLang="en-US" sz="1800" b="1">
              <a:solidFill>
                <a:srgbClr val="FF0000"/>
              </a:solidFill>
              <a:latin typeface="Meiryo UI" panose="020B0604030504040204" pitchFamily="50" charset="-128"/>
              <a:ea typeface="Meiryo UI" panose="020B0604030504040204" pitchFamily="50" charset="-128"/>
            </a:rPr>
            <a:t>年度　応札用</a:t>
          </a:r>
        </a:p>
      </xdr:txBody>
    </xdr:sp>
    <xdr:clientData/>
  </xdr:oneCellAnchor>
  <xdr:twoCellAnchor>
    <xdr:from>
      <xdr:col>10</xdr:col>
      <xdr:colOff>288003</xdr:colOff>
      <xdr:row>8</xdr:row>
      <xdr:rowOff>136072</xdr:rowOff>
    </xdr:from>
    <xdr:to>
      <xdr:col>14</xdr:col>
      <xdr:colOff>305970</xdr:colOff>
      <xdr:row>9</xdr:row>
      <xdr:rowOff>161856</xdr:rowOff>
    </xdr:to>
    <xdr:sp macro="" textlink="">
      <xdr:nvSpPr>
        <xdr:cNvPr id="5" name="角丸四角形吹き出し 9">
          <a:extLst>
            <a:ext uri="{FF2B5EF4-FFF2-40B4-BE49-F238E27FC236}">
              <a16:creationId xmlns:a16="http://schemas.microsoft.com/office/drawing/2014/main" id="{00000000-0008-0000-0000-000005000000}"/>
            </a:ext>
          </a:extLst>
        </xdr:cNvPr>
        <xdr:cNvSpPr/>
      </xdr:nvSpPr>
      <xdr:spPr>
        <a:xfrm>
          <a:off x="7654003" y="1901372"/>
          <a:ext cx="2634167" cy="387734"/>
        </a:xfrm>
        <a:prstGeom prst="wedgeRoundRectCallout">
          <a:avLst>
            <a:gd name="adj1" fmla="val -66402"/>
            <a:gd name="adj2" fmla="val 52485"/>
            <a:gd name="adj3" fmla="val 16667"/>
          </a:avLst>
        </a:prstGeom>
        <a:solidFill>
          <a:schemeClr val="bg1">
            <a:lumMod val="65000"/>
          </a:schemeClr>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ysClr val="windowText" lastClr="000000"/>
              </a:solidFill>
              <a:latin typeface="Meiryo UI" panose="020B0604030504040204" pitchFamily="50" charset="-128"/>
              <a:ea typeface="Meiryo UI" panose="020B0604030504040204" pitchFamily="50" charset="-128"/>
            </a:rPr>
            <a:t>システムで発行された識別番号を入力</a:t>
          </a:r>
        </a:p>
      </xdr:txBody>
    </xdr:sp>
    <xdr:clientData/>
  </xdr:twoCellAnchor>
  <xdr:twoCellAnchor>
    <xdr:from>
      <xdr:col>4</xdr:col>
      <xdr:colOff>478971</xdr:colOff>
      <xdr:row>11</xdr:row>
      <xdr:rowOff>371045</xdr:rowOff>
    </xdr:from>
    <xdr:to>
      <xdr:col>6</xdr:col>
      <xdr:colOff>340099</xdr:colOff>
      <xdr:row>12</xdr:row>
      <xdr:rowOff>342667</xdr:rowOff>
    </xdr:to>
    <xdr:sp macro="" textlink="">
      <xdr:nvSpPr>
        <xdr:cNvPr id="6" name="角丸四角形吹き出し 11">
          <a:extLst>
            <a:ext uri="{FF2B5EF4-FFF2-40B4-BE49-F238E27FC236}">
              <a16:creationId xmlns:a16="http://schemas.microsoft.com/office/drawing/2014/main" id="{00000000-0008-0000-0000-000006000000}"/>
            </a:ext>
          </a:extLst>
        </xdr:cNvPr>
        <xdr:cNvSpPr/>
      </xdr:nvSpPr>
      <xdr:spPr>
        <a:xfrm>
          <a:off x="3803735" y="3264488"/>
          <a:ext cx="1191034" cy="349028"/>
        </a:xfrm>
        <a:prstGeom prst="wedgeRoundRectCallout">
          <a:avLst>
            <a:gd name="adj1" fmla="val 90882"/>
            <a:gd name="adj2" fmla="val -188"/>
            <a:gd name="adj3" fmla="val 16667"/>
          </a:avLst>
        </a:prstGeom>
        <a:solidFill>
          <a:schemeClr val="bg1">
            <a:lumMod val="65000"/>
          </a:schemeClr>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ysClr val="windowText" lastClr="000000"/>
              </a:solidFill>
              <a:latin typeface="Meiryo UI" panose="020B0604030504040204" pitchFamily="50" charset="-128"/>
              <a:ea typeface="Meiryo UI" panose="020B0604030504040204" pitchFamily="50" charset="-128"/>
            </a:rPr>
            <a:t>リストから選択</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4</xdr:col>
      <xdr:colOff>478971</xdr:colOff>
      <xdr:row>10</xdr:row>
      <xdr:rowOff>342633</xdr:rowOff>
    </xdr:from>
    <xdr:to>
      <xdr:col>6</xdr:col>
      <xdr:colOff>338194</xdr:colOff>
      <xdr:row>11</xdr:row>
      <xdr:rowOff>302349</xdr:rowOff>
    </xdr:to>
    <xdr:sp macro="" textlink="">
      <xdr:nvSpPr>
        <xdr:cNvPr id="7" name="角丸四角形吹き出し 11">
          <a:extLst>
            <a:ext uri="{FF2B5EF4-FFF2-40B4-BE49-F238E27FC236}">
              <a16:creationId xmlns:a16="http://schemas.microsoft.com/office/drawing/2014/main" id="{00000000-0008-0000-0000-000007000000}"/>
            </a:ext>
          </a:extLst>
        </xdr:cNvPr>
        <xdr:cNvSpPr/>
      </xdr:nvSpPr>
      <xdr:spPr>
        <a:xfrm>
          <a:off x="3803735" y="2858671"/>
          <a:ext cx="1189129" cy="337121"/>
        </a:xfrm>
        <a:prstGeom prst="wedgeRoundRectCallout">
          <a:avLst>
            <a:gd name="adj1" fmla="val 90882"/>
            <a:gd name="adj2" fmla="val -188"/>
            <a:gd name="adj3" fmla="val 16667"/>
          </a:avLst>
        </a:prstGeom>
        <a:solidFill>
          <a:schemeClr val="bg1">
            <a:lumMod val="65000"/>
          </a:schemeClr>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ysClr val="windowText" lastClr="000000"/>
              </a:solidFill>
              <a:latin typeface="Meiryo UI" panose="020B0604030504040204" pitchFamily="50" charset="-128"/>
              <a:ea typeface="Meiryo UI" panose="020B0604030504040204" pitchFamily="50" charset="-128"/>
            </a:rPr>
            <a:t>リストから選択</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4</xdr:col>
      <xdr:colOff>478971</xdr:colOff>
      <xdr:row>13</xdr:row>
      <xdr:rowOff>33956</xdr:rowOff>
    </xdr:from>
    <xdr:to>
      <xdr:col>6</xdr:col>
      <xdr:colOff>391534</xdr:colOff>
      <xdr:row>14</xdr:row>
      <xdr:rowOff>3674</xdr:rowOff>
    </xdr:to>
    <xdr:sp macro="" textlink="">
      <xdr:nvSpPr>
        <xdr:cNvPr id="8" name="角丸四角形吹き出し 11">
          <a:extLst>
            <a:ext uri="{FF2B5EF4-FFF2-40B4-BE49-F238E27FC236}">
              <a16:creationId xmlns:a16="http://schemas.microsoft.com/office/drawing/2014/main" id="{00000000-0008-0000-0000-000008000000}"/>
            </a:ext>
          </a:extLst>
        </xdr:cNvPr>
        <xdr:cNvSpPr/>
      </xdr:nvSpPr>
      <xdr:spPr>
        <a:xfrm>
          <a:off x="3803735" y="3682211"/>
          <a:ext cx="1242469" cy="347123"/>
        </a:xfrm>
        <a:prstGeom prst="wedgeRoundRectCallout">
          <a:avLst>
            <a:gd name="adj1" fmla="val 90882"/>
            <a:gd name="adj2" fmla="val -188"/>
            <a:gd name="adj3" fmla="val 16667"/>
          </a:avLst>
        </a:prstGeom>
        <a:solidFill>
          <a:schemeClr val="bg1">
            <a:lumMod val="65000"/>
          </a:schemeClr>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ysClr val="windowText" lastClr="000000"/>
              </a:solidFill>
              <a:latin typeface="Meiryo UI" panose="020B0604030504040204" pitchFamily="50" charset="-128"/>
              <a:ea typeface="Meiryo UI" panose="020B0604030504040204" pitchFamily="50" charset="-128"/>
            </a:rPr>
            <a:t>リストから選択</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16</xdr:col>
      <xdr:colOff>173536</xdr:colOff>
      <xdr:row>13</xdr:row>
      <xdr:rowOff>34327</xdr:rowOff>
    </xdr:from>
    <xdr:to>
      <xdr:col>22</xdr:col>
      <xdr:colOff>453390</xdr:colOff>
      <xdr:row>15</xdr:row>
      <xdr:rowOff>194310</xdr:rowOff>
    </xdr:to>
    <xdr:sp macro="" textlink="">
      <xdr:nvSpPr>
        <xdr:cNvPr id="10" name="角丸四角形吹き出し 10">
          <a:extLst>
            <a:ext uri="{FF2B5EF4-FFF2-40B4-BE49-F238E27FC236}">
              <a16:creationId xmlns:a16="http://schemas.microsoft.com/office/drawing/2014/main" id="{00000000-0008-0000-0000-00000A000000}"/>
            </a:ext>
          </a:extLst>
        </xdr:cNvPr>
        <xdr:cNvSpPr/>
      </xdr:nvSpPr>
      <xdr:spPr>
        <a:xfrm>
          <a:off x="11352076" y="3798607"/>
          <a:ext cx="3777434" cy="921983"/>
        </a:xfrm>
        <a:prstGeom prst="wedgeRoundRectCallout">
          <a:avLst>
            <a:gd name="adj1" fmla="val -78848"/>
            <a:gd name="adj2" fmla="val 76245"/>
            <a:gd name="adj3" fmla="val 16667"/>
          </a:avLst>
        </a:prstGeom>
        <a:solidFill>
          <a:schemeClr val="bg1">
            <a:lumMod val="65000"/>
          </a:schemeClr>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0">
              <a:solidFill>
                <a:sysClr val="windowText" lastClr="000000"/>
              </a:solidFill>
              <a:latin typeface="Meiryo UI" panose="020B0604030504040204" pitchFamily="50" charset="-128"/>
              <a:ea typeface="Meiryo UI" panose="020B0604030504040204" pitchFamily="50" charset="-128"/>
            </a:rPr>
            <a:t>本オークションに参加可能な設備容量</a:t>
          </a:r>
          <a:r>
            <a:rPr kumimoji="1" lang="en-US" altLang="ja-JP" sz="1100" b="0">
              <a:solidFill>
                <a:sysClr val="windowText" lastClr="000000"/>
              </a:solidFill>
              <a:latin typeface="Meiryo UI" panose="020B0604030504040204" pitchFamily="50" charset="-128"/>
              <a:ea typeface="Meiryo UI" panose="020B0604030504040204" pitchFamily="50" charset="-128"/>
            </a:rPr>
            <a:t>(</a:t>
          </a:r>
          <a:r>
            <a:rPr kumimoji="1" lang="ja-JP" altLang="en-US" sz="1100" b="0">
              <a:solidFill>
                <a:sysClr val="windowText" lastClr="000000"/>
              </a:solidFill>
              <a:latin typeface="Meiryo UI" panose="020B0604030504040204" pitchFamily="50" charset="-128"/>
              <a:ea typeface="Meiryo UI" panose="020B0604030504040204" pitchFamily="50" charset="-128"/>
            </a:rPr>
            <a:t>送電端</a:t>
          </a:r>
          <a:r>
            <a:rPr kumimoji="1" lang="en-US" altLang="ja-JP" sz="1100" b="0">
              <a:solidFill>
                <a:sysClr val="windowText" lastClr="000000"/>
              </a:solidFill>
              <a:latin typeface="Meiryo UI" panose="020B0604030504040204" pitchFamily="50" charset="-128"/>
              <a:ea typeface="Meiryo UI" panose="020B0604030504040204" pitchFamily="50" charset="-128"/>
            </a:rPr>
            <a:t>)</a:t>
          </a:r>
          <a:r>
            <a:rPr kumimoji="1" lang="ja-JP" altLang="en-US" sz="1100" b="0">
              <a:solidFill>
                <a:sysClr val="windowText" lastClr="000000"/>
              </a:solidFill>
              <a:latin typeface="Meiryo UI" panose="020B0604030504040204" pitchFamily="50" charset="-128"/>
              <a:ea typeface="Meiryo UI" panose="020B0604030504040204" pitchFamily="50" charset="-128"/>
            </a:rPr>
            <a:t>以下の整数値で入力してください</a:t>
          </a:r>
          <a:endParaRPr kumimoji="1" lang="en-US" altLang="ja-JP" sz="1100" b="0">
            <a:solidFill>
              <a:sysClr val="windowText" lastClr="000000"/>
            </a:solidFill>
            <a:latin typeface="Meiryo UI" panose="020B0604030504040204" pitchFamily="50" charset="-128"/>
            <a:ea typeface="Meiryo UI" panose="020B0604030504040204" pitchFamily="50" charset="-128"/>
          </a:endParaRPr>
        </a:p>
        <a:p>
          <a:pPr algn="l"/>
          <a:r>
            <a:rPr kumimoji="1" lang="en-US" altLang="ja-JP" sz="1100" b="0">
              <a:solidFill>
                <a:sysClr val="windowText" lastClr="000000"/>
              </a:solidFill>
              <a:latin typeface="Meiryo UI" panose="020B0604030504040204" pitchFamily="50" charset="-128"/>
              <a:ea typeface="Meiryo UI" panose="020B0604030504040204" pitchFamily="50" charset="-128"/>
            </a:rPr>
            <a:t>※</a:t>
          </a:r>
          <a:r>
            <a:rPr kumimoji="1" lang="ja-JP" altLang="en-US" sz="1100" b="0">
              <a:solidFill>
                <a:sysClr val="windowText" lastClr="000000"/>
              </a:solidFill>
              <a:latin typeface="Meiryo UI" panose="020B0604030504040204" pitchFamily="50" charset="-128"/>
              <a:ea typeface="Meiryo UI" panose="020B0604030504040204" pitchFamily="50" charset="-128"/>
            </a:rPr>
            <a:t>補修等に伴う出力減少分は、差し引かないでください</a:t>
          </a:r>
          <a:endParaRPr kumimoji="1" lang="en-US" altLang="ja-JP" sz="1100" b="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16</xdr:col>
      <xdr:colOff>177346</xdr:colOff>
      <xdr:row>15</xdr:row>
      <xdr:rowOff>267850</xdr:rowOff>
    </xdr:from>
    <xdr:to>
      <xdr:col>22</xdr:col>
      <xdr:colOff>453390</xdr:colOff>
      <xdr:row>17</xdr:row>
      <xdr:rowOff>301065</xdr:rowOff>
    </xdr:to>
    <xdr:sp macro="" textlink="">
      <xdr:nvSpPr>
        <xdr:cNvPr id="11" name="角丸四角形吹き出し 10">
          <a:extLst>
            <a:ext uri="{FF2B5EF4-FFF2-40B4-BE49-F238E27FC236}">
              <a16:creationId xmlns:a16="http://schemas.microsoft.com/office/drawing/2014/main" id="{00000000-0008-0000-0000-00000B000000}"/>
            </a:ext>
          </a:extLst>
        </xdr:cNvPr>
        <xdr:cNvSpPr/>
      </xdr:nvSpPr>
      <xdr:spPr>
        <a:xfrm>
          <a:off x="11355886" y="4794130"/>
          <a:ext cx="3773624" cy="795215"/>
        </a:xfrm>
        <a:prstGeom prst="wedgeRoundRectCallout">
          <a:avLst>
            <a:gd name="adj1" fmla="val -78074"/>
            <a:gd name="adj2" fmla="val 69820"/>
            <a:gd name="adj3" fmla="val 16667"/>
          </a:avLst>
        </a:prstGeom>
        <a:solidFill>
          <a:schemeClr val="bg1">
            <a:lumMod val="65000"/>
          </a:schemeClr>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0">
              <a:solidFill>
                <a:sysClr val="windowText" lastClr="000000"/>
              </a:solidFill>
              <a:latin typeface="Meiryo UI" panose="020B0604030504040204" pitchFamily="50" charset="-128"/>
              <a:ea typeface="Meiryo UI" panose="020B0604030504040204" pitchFamily="50" charset="-128"/>
            </a:rPr>
            <a:t>3h</a:t>
          </a:r>
          <a:r>
            <a:rPr kumimoji="1" lang="ja-JP" altLang="en-US" sz="1100" b="0">
              <a:solidFill>
                <a:sysClr val="windowText" lastClr="000000"/>
              </a:solidFill>
              <a:latin typeface="Meiryo UI" panose="020B0604030504040204" pitchFamily="50" charset="-128"/>
              <a:ea typeface="Meiryo UI" panose="020B0604030504040204" pitchFamily="50" charset="-128"/>
            </a:rPr>
            <a:t>～</a:t>
          </a:r>
          <a:r>
            <a:rPr kumimoji="1" lang="en-US" altLang="ja-JP" sz="1100" b="0">
              <a:solidFill>
                <a:sysClr val="windowText" lastClr="000000"/>
              </a:solidFill>
              <a:latin typeface="Meiryo UI" panose="020B0604030504040204" pitchFamily="50" charset="-128"/>
              <a:ea typeface="Meiryo UI" panose="020B0604030504040204" pitchFamily="50" charset="-128"/>
            </a:rPr>
            <a:t>24h</a:t>
          </a:r>
          <a:r>
            <a:rPr kumimoji="1" lang="ja-JP" altLang="en-US" sz="1100" b="0">
              <a:solidFill>
                <a:sysClr val="windowText" lastClr="000000"/>
              </a:solidFill>
              <a:latin typeface="Meiryo UI" panose="020B0604030504040204" pitchFamily="50" charset="-128"/>
              <a:ea typeface="Meiryo UI" panose="020B0604030504040204" pitchFamily="50" charset="-128"/>
            </a:rPr>
            <a:t>の間の整数値を入力してください。</a:t>
          </a:r>
        </a:p>
        <a:p>
          <a:pPr algn="l"/>
          <a:r>
            <a:rPr kumimoji="1" lang="en-US" altLang="ja-JP" sz="1100" b="0">
              <a:solidFill>
                <a:sysClr val="windowText" lastClr="000000"/>
              </a:solidFill>
              <a:latin typeface="Meiryo UI" panose="020B0604030504040204" pitchFamily="50" charset="-128"/>
              <a:ea typeface="Meiryo UI" panose="020B0604030504040204" pitchFamily="50" charset="-128"/>
            </a:rPr>
            <a:t>※</a:t>
          </a:r>
          <a:r>
            <a:rPr kumimoji="1" lang="ja-JP" altLang="en-US" sz="1100" b="0">
              <a:solidFill>
                <a:sysClr val="windowText" lastClr="000000"/>
              </a:solidFill>
              <a:latin typeface="Meiryo UI" panose="020B0604030504040204" pitchFamily="50" charset="-128"/>
              <a:ea typeface="Meiryo UI" panose="020B0604030504040204" pitchFamily="50" charset="-128"/>
            </a:rPr>
            <a:t>各月の連続発電可能時間は</a:t>
          </a:r>
          <a:r>
            <a:rPr kumimoji="1" lang="en-US" altLang="ja-JP" sz="1100" b="0">
              <a:solidFill>
                <a:sysClr val="windowText" lastClr="000000"/>
              </a:solidFill>
              <a:latin typeface="Meiryo UI" panose="020B0604030504040204" pitchFamily="50" charset="-128"/>
              <a:ea typeface="Meiryo UI" panose="020B0604030504040204" pitchFamily="50" charset="-128"/>
            </a:rPr>
            <a:t>3h</a:t>
          </a:r>
          <a:r>
            <a:rPr kumimoji="1" lang="ja-JP" altLang="en-US" sz="1100" b="0">
              <a:solidFill>
                <a:sysClr val="windowText" lastClr="000000"/>
              </a:solidFill>
              <a:latin typeface="Meiryo UI" panose="020B0604030504040204" pitchFamily="50" charset="-128"/>
              <a:ea typeface="Meiryo UI" panose="020B0604030504040204" pitchFamily="50" charset="-128"/>
            </a:rPr>
            <a:t>以上である必要があります</a:t>
          </a:r>
        </a:p>
      </xdr:txBody>
    </xdr:sp>
    <xdr:clientData/>
  </xdr:twoCellAnchor>
  <xdr:twoCellAnchor>
    <xdr:from>
      <xdr:col>16</xdr:col>
      <xdr:colOff>173537</xdr:colOff>
      <xdr:row>21</xdr:row>
      <xdr:rowOff>34765</xdr:rowOff>
    </xdr:from>
    <xdr:to>
      <xdr:col>22</xdr:col>
      <xdr:colOff>502921</xdr:colOff>
      <xdr:row>25</xdr:row>
      <xdr:rowOff>268941</xdr:rowOff>
    </xdr:to>
    <xdr:sp macro="" textlink="">
      <xdr:nvSpPr>
        <xdr:cNvPr id="12" name="角丸四角形吹き出し 6">
          <a:extLst>
            <a:ext uri="{FF2B5EF4-FFF2-40B4-BE49-F238E27FC236}">
              <a16:creationId xmlns:a16="http://schemas.microsoft.com/office/drawing/2014/main" id="{00000000-0008-0000-0000-00000C000000}"/>
            </a:ext>
          </a:extLst>
        </xdr:cNvPr>
        <xdr:cNvSpPr/>
      </xdr:nvSpPr>
      <xdr:spPr>
        <a:xfrm>
          <a:off x="11352077" y="6847045"/>
          <a:ext cx="3826964" cy="1758176"/>
        </a:xfrm>
        <a:prstGeom prst="wedgeRoundRectCallout">
          <a:avLst>
            <a:gd name="adj1" fmla="val -77897"/>
            <a:gd name="adj2" fmla="val 60780"/>
            <a:gd name="adj3" fmla="val 16667"/>
          </a:avLst>
        </a:prstGeom>
        <a:solidFill>
          <a:schemeClr val="bg1">
            <a:lumMod val="65000"/>
          </a:schemeClr>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latin typeface="Meiryo UI" panose="020B0604030504040204" pitchFamily="50" charset="-128"/>
              <a:ea typeface="Meiryo UI" panose="020B0604030504040204" pitchFamily="50" charset="-128"/>
            </a:rPr>
            <a:t>【</a:t>
          </a:r>
          <a:r>
            <a:rPr kumimoji="1" lang="ja-JP" altLang="en-US" sz="1100">
              <a:solidFill>
                <a:sysClr val="windowText" lastClr="000000"/>
              </a:solidFill>
              <a:latin typeface="Meiryo UI" panose="020B0604030504040204" pitchFamily="50" charset="-128"/>
              <a:ea typeface="Meiryo UI" panose="020B0604030504040204" pitchFamily="50" charset="-128"/>
            </a:rPr>
            <a:t>期待容量登録時</a:t>
          </a:r>
          <a:r>
            <a:rPr kumimoji="1" lang="en-US" altLang="ja-JP" sz="1100">
              <a:solidFill>
                <a:sysClr val="windowText" lastClr="000000"/>
              </a:solidFill>
              <a:latin typeface="Meiryo UI" panose="020B0604030504040204" pitchFamily="50" charset="-128"/>
              <a:ea typeface="Meiryo UI" panose="020B0604030504040204" pitchFamily="50" charset="-128"/>
            </a:rPr>
            <a:t>】</a:t>
          </a:r>
        </a:p>
        <a:p>
          <a:pPr algn="l"/>
          <a:r>
            <a:rPr kumimoji="1" lang="ja-JP" altLang="en-US" sz="1100">
              <a:solidFill>
                <a:sysClr val="windowText" lastClr="000000"/>
              </a:solidFill>
              <a:latin typeface="Meiryo UI" panose="020B0604030504040204" pitchFamily="50" charset="-128"/>
              <a:ea typeface="Meiryo UI" panose="020B0604030504040204" pitchFamily="50" charset="-128"/>
            </a:rPr>
            <a:t>入力不要です</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r>
            <a:rPr kumimoji="1" lang="en-US" altLang="ja-JP" sz="1100">
              <a:solidFill>
                <a:sysClr val="windowText" lastClr="000000"/>
              </a:solidFill>
              <a:latin typeface="Meiryo UI" panose="020B0604030504040204" pitchFamily="50" charset="-128"/>
              <a:ea typeface="Meiryo UI" panose="020B0604030504040204" pitchFamily="50" charset="-128"/>
            </a:rPr>
            <a:t>【</a:t>
          </a:r>
          <a:r>
            <a:rPr kumimoji="1" lang="ja-JP" altLang="en-US" sz="1100">
              <a:solidFill>
                <a:sysClr val="windowText" lastClr="000000"/>
              </a:solidFill>
              <a:latin typeface="Meiryo UI" panose="020B0604030504040204" pitchFamily="50" charset="-128"/>
              <a:ea typeface="Meiryo UI" panose="020B0604030504040204" pitchFamily="50" charset="-128"/>
            </a:rPr>
            <a:t>応札容量登録時</a:t>
          </a:r>
          <a:r>
            <a:rPr kumimoji="1" lang="en-US" altLang="ja-JP" sz="1100">
              <a:solidFill>
                <a:sysClr val="windowText" lastClr="000000"/>
              </a:solidFill>
              <a:latin typeface="Meiryo UI" panose="020B0604030504040204" pitchFamily="50" charset="-128"/>
              <a:ea typeface="Meiryo UI" panose="020B0604030504040204" pitchFamily="50" charset="-128"/>
            </a:rPr>
            <a:t>】</a:t>
          </a:r>
        </a:p>
        <a:p>
          <a:pPr algn="l"/>
          <a:r>
            <a:rPr kumimoji="1" lang="ja-JP" altLang="en-US" sz="1100">
              <a:solidFill>
                <a:sysClr val="windowText" lastClr="000000"/>
              </a:solidFill>
              <a:latin typeface="Meiryo UI" panose="020B0604030504040204" pitchFamily="50" charset="-128"/>
              <a:ea typeface="Meiryo UI" panose="020B0604030504040204" pitchFamily="50" charset="-128"/>
            </a:rPr>
            <a:t>「各月の発電可能電力」以下の整数値を入力してください</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r>
            <a:rPr kumimoji="1" lang="en-US" altLang="ja-JP" sz="1100">
              <a:solidFill>
                <a:sysClr val="windowText" lastClr="000000"/>
              </a:solidFill>
              <a:latin typeface="Meiryo UI" panose="020B0604030504040204" pitchFamily="50" charset="-128"/>
              <a:ea typeface="Meiryo UI" panose="020B0604030504040204" pitchFamily="50" charset="-128"/>
            </a:rPr>
            <a:t>※</a:t>
          </a:r>
          <a:r>
            <a:rPr kumimoji="1" lang="ja-JP" altLang="en-US" sz="1100">
              <a:solidFill>
                <a:sysClr val="windowText" lastClr="000000"/>
              </a:solidFill>
              <a:latin typeface="Meiryo UI" panose="020B0604030504040204" pitchFamily="50" charset="-128"/>
              <a:ea typeface="Meiryo UI" panose="020B0604030504040204" pitchFamily="50" charset="-128"/>
            </a:rPr>
            <a:t>補修等に伴う出力減少分は、差し引かないでください</a:t>
          </a:r>
          <a:endParaRPr kumimoji="1" lang="ja-JP" altLang="en-US" sz="1100" b="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100" b="0">
              <a:solidFill>
                <a:sysClr val="windowText" lastClr="000000"/>
              </a:solidFill>
              <a:latin typeface="Meiryo UI" panose="020B0604030504040204" pitchFamily="50" charset="-128"/>
              <a:ea typeface="Meiryo UI" panose="020B0604030504040204" pitchFamily="50" charset="-128"/>
            </a:rPr>
            <a:t>この値が、各月のアセスメント対象容量となります</a:t>
          </a:r>
        </a:p>
      </xdr:txBody>
    </xdr:sp>
    <xdr:clientData/>
  </xdr:twoCellAnchor>
  <xdr:twoCellAnchor>
    <xdr:from>
      <xdr:col>16</xdr:col>
      <xdr:colOff>156391</xdr:colOff>
      <xdr:row>26</xdr:row>
      <xdr:rowOff>40095</xdr:rowOff>
    </xdr:from>
    <xdr:to>
      <xdr:col>22</xdr:col>
      <xdr:colOff>495300</xdr:colOff>
      <xdr:row>30</xdr:row>
      <xdr:rowOff>153858</xdr:rowOff>
    </xdr:to>
    <xdr:sp macro="" textlink="">
      <xdr:nvSpPr>
        <xdr:cNvPr id="13" name="角丸四角形吹き出し 6">
          <a:extLst>
            <a:ext uri="{FF2B5EF4-FFF2-40B4-BE49-F238E27FC236}">
              <a16:creationId xmlns:a16="http://schemas.microsoft.com/office/drawing/2014/main" id="{00000000-0008-0000-0000-00000D000000}"/>
            </a:ext>
          </a:extLst>
        </xdr:cNvPr>
        <xdr:cNvSpPr/>
      </xdr:nvSpPr>
      <xdr:spPr>
        <a:xfrm>
          <a:off x="11334931" y="8757375"/>
          <a:ext cx="3836489" cy="1637763"/>
        </a:xfrm>
        <a:prstGeom prst="wedgeRoundRectCallout">
          <a:avLst>
            <a:gd name="adj1" fmla="val -74878"/>
            <a:gd name="adj2" fmla="val -2430"/>
            <a:gd name="adj3" fmla="val 16667"/>
          </a:avLst>
        </a:prstGeom>
        <a:solidFill>
          <a:schemeClr val="bg1">
            <a:lumMod val="65000"/>
          </a:schemeClr>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0">
              <a:solidFill>
                <a:sysClr val="windowText" lastClr="000000"/>
              </a:solidFill>
              <a:latin typeface="Meiryo UI" panose="020B0604030504040204" pitchFamily="50" charset="-128"/>
              <a:ea typeface="Meiryo UI" panose="020B0604030504040204" pitchFamily="50" charset="-128"/>
            </a:rPr>
            <a:t>【</a:t>
          </a:r>
          <a:r>
            <a:rPr kumimoji="1" lang="ja-JP" altLang="en-US" sz="1100" b="0">
              <a:solidFill>
                <a:sysClr val="windowText" lastClr="000000"/>
              </a:solidFill>
              <a:latin typeface="Meiryo UI" panose="020B0604030504040204" pitchFamily="50" charset="-128"/>
              <a:ea typeface="Meiryo UI" panose="020B0604030504040204" pitchFamily="50" charset="-128"/>
            </a:rPr>
            <a:t>期待容量登録時</a:t>
          </a:r>
          <a:r>
            <a:rPr kumimoji="1" lang="en-US" altLang="ja-JP" sz="1100" b="0">
              <a:solidFill>
                <a:sysClr val="windowText" lastClr="000000"/>
              </a:solidFill>
              <a:latin typeface="Meiryo UI" panose="020B0604030504040204" pitchFamily="50" charset="-128"/>
              <a:ea typeface="Meiryo UI" panose="020B0604030504040204" pitchFamily="50" charset="-128"/>
            </a:rPr>
            <a:t>】</a:t>
          </a:r>
        </a:p>
        <a:p>
          <a:pPr algn="l"/>
          <a:r>
            <a:rPr kumimoji="1" lang="ja-JP" altLang="en-US" sz="1100" b="0">
              <a:solidFill>
                <a:sysClr val="windowText" lastClr="000000"/>
              </a:solidFill>
              <a:latin typeface="Meiryo UI" panose="020B0604030504040204" pitchFamily="50" charset="-128"/>
              <a:ea typeface="Meiryo UI" panose="020B0604030504040204" pitchFamily="50" charset="-128"/>
            </a:rPr>
            <a:t>入力不要です</a:t>
          </a:r>
          <a:endParaRPr kumimoji="1" lang="en-US" altLang="ja-JP" sz="1100" b="0">
            <a:solidFill>
              <a:sysClr val="windowText" lastClr="000000"/>
            </a:solidFill>
            <a:latin typeface="Meiryo UI" panose="020B0604030504040204" pitchFamily="50" charset="-128"/>
            <a:ea typeface="Meiryo UI" panose="020B0604030504040204" pitchFamily="50" charset="-128"/>
          </a:endParaRPr>
        </a:p>
        <a:p>
          <a:pPr algn="l"/>
          <a:r>
            <a:rPr kumimoji="1" lang="en-US" altLang="ja-JP" sz="1100" b="0">
              <a:solidFill>
                <a:sysClr val="windowText" lastClr="000000"/>
              </a:solidFill>
              <a:latin typeface="Meiryo UI" panose="020B0604030504040204" pitchFamily="50" charset="-128"/>
              <a:ea typeface="Meiryo UI" panose="020B0604030504040204" pitchFamily="50" charset="-128"/>
            </a:rPr>
            <a:t>【</a:t>
          </a:r>
          <a:r>
            <a:rPr kumimoji="1" lang="ja-JP" altLang="en-US" sz="1100" b="0">
              <a:solidFill>
                <a:sysClr val="windowText" lastClr="000000"/>
              </a:solidFill>
              <a:latin typeface="Meiryo UI" panose="020B0604030504040204" pitchFamily="50" charset="-128"/>
              <a:ea typeface="Meiryo UI" panose="020B0604030504040204" pitchFamily="50" charset="-128"/>
            </a:rPr>
            <a:t>応札容量登録時</a:t>
          </a:r>
          <a:r>
            <a:rPr kumimoji="1" lang="en-US" altLang="ja-JP" sz="1100" b="0">
              <a:solidFill>
                <a:sysClr val="windowText" lastClr="000000"/>
              </a:solidFill>
              <a:latin typeface="Meiryo UI" panose="020B0604030504040204" pitchFamily="50" charset="-128"/>
              <a:ea typeface="Meiryo UI" panose="020B0604030504040204" pitchFamily="50" charset="-128"/>
            </a:rPr>
            <a:t>】</a:t>
          </a:r>
        </a:p>
        <a:p>
          <a:pPr algn="l"/>
          <a:r>
            <a:rPr kumimoji="1" lang="en-US" altLang="ja-JP" sz="1100" b="0">
              <a:solidFill>
                <a:sysClr val="windowText" lastClr="000000"/>
              </a:solidFill>
              <a:latin typeface="Meiryo UI" panose="020B0604030504040204" pitchFamily="50" charset="-128"/>
              <a:ea typeface="Meiryo UI" panose="020B0604030504040204" pitchFamily="50" charset="-128"/>
            </a:rPr>
            <a:t>3h</a:t>
          </a:r>
          <a:r>
            <a:rPr kumimoji="1" lang="ja-JP" altLang="en-US" sz="1100" b="0">
              <a:solidFill>
                <a:sysClr val="windowText" lastClr="000000"/>
              </a:solidFill>
              <a:latin typeface="Meiryo UI" panose="020B0604030504040204" pitchFamily="50" charset="-128"/>
              <a:ea typeface="Meiryo UI" panose="020B0604030504040204" pitchFamily="50" charset="-128"/>
            </a:rPr>
            <a:t>～</a:t>
          </a:r>
          <a:r>
            <a:rPr kumimoji="1" lang="en-US" altLang="ja-JP" sz="1100" b="0">
              <a:solidFill>
                <a:sysClr val="windowText" lastClr="000000"/>
              </a:solidFill>
              <a:latin typeface="Meiryo UI" panose="020B0604030504040204" pitchFamily="50" charset="-128"/>
              <a:ea typeface="Meiryo UI" panose="020B0604030504040204" pitchFamily="50" charset="-128"/>
            </a:rPr>
            <a:t>24h</a:t>
          </a:r>
          <a:r>
            <a:rPr kumimoji="1" lang="ja-JP" altLang="en-US" sz="1100" b="0">
              <a:solidFill>
                <a:sysClr val="windowText" lastClr="000000"/>
              </a:solidFill>
              <a:latin typeface="Meiryo UI" panose="020B0604030504040204" pitchFamily="50" charset="-128"/>
              <a:ea typeface="Meiryo UI" panose="020B0604030504040204" pitchFamily="50" charset="-128"/>
            </a:rPr>
            <a:t>の間の整数値を入力してください</a:t>
          </a:r>
        </a:p>
        <a:p>
          <a:pPr algn="l"/>
          <a:r>
            <a:rPr kumimoji="1" lang="en-US" altLang="ja-JP" sz="1100" b="0">
              <a:solidFill>
                <a:sysClr val="windowText" lastClr="000000"/>
              </a:solidFill>
              <a:latin typeface="Meiryo UI" panose="020B0604030504040204" pitchFamily="50" charset="-128"/>
              <a:ea typeface="Meiryo UI" panose="020B0604030504040204" pitchFamily="50" charset="-128"/>
            </a:rPr>
            <a:t>※</a:t>
          </a:r>
          <a:r>
            <a:rPr kumimoji="1" lang="ja-JP" altLang="en-US" sz="1100" b="0">
              <a:solidFill>
                <a:sysClr val="windowText" lastClr="000000"/>
              </a:solidFill>
              <a:latin typeface="Meiryo UI" panose="020B0604030504040204" pitchFamily="50" charset="-128"/>
              <a:ea typeface="Meiryo UI" panose="020B0604030504040204" pitchFamily="50" charset="-128"/>
            </a:rPr>
            <a:t>各月の連続発電可能時間は</a:t>
          </a:r>
          <a:r>
            <a:rPr kumimoji="1" lang="en-US" altLang="ja-JP" sz="1100" b="0">
              <a:solidFill>
                <a:sysClr val="windowText" lastClr="000000"/>
              </a:solidFill>
              <a:latin typeface="Meiryo UI" panose="020B0604030504040204" pitchFamily="50" charset="-128"/>
              <a:ea typeface="Meiryo UI" panose="020B0604030504040204" pitchFamily="50" charset="-128"/>
            </a:rPr>
            <a:t>3h</a:t>
          </a:r>
          <a:r>
            <a:rPr kumimoji="1" lang="ja-JP" altLang="en-US" sz="1100" b="0">
              <a:solidFill>
                <a:sysClr val="windowText" lastClr="000000"/>
              </a:solidFill>
              <a:latin typeface="Meiryo UI" panose="020B0604030504040204" pitchFamily="50" charset="-128"/>
              <a:ea typeface="Meiryo UI" panose="020B0604030504040204" pitchFamily="50" charset="-128"/>
            </a:rPr>
            <a:t>以上である必要があります</a:t>
          </a:r>
          <a:endParaRPr kumimoji="1" lang="en-US" altLang="ja-JP" sz="1100" b="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100" b="0">
              <a:solidFill>
                <a:sysClr val="windowText" lastClr="000000"/>
              </a:solidFill>
              <a:latin typeface="Meiryo UI" panose="020B0604030504040204" pitchFamily="50" charset="-128"/>
              <a:ea typeface="Meiryo UI" panose="020B0604030504040204" pitchFamily="50" charset="-128"/>
            </a:rPr>
            <a:t>この値が、各月のアセスメントにおける運転継続時間となります</a:t>
          </a:r>
        </a:p>
      </xdr:txBody>
    </xdr:sp>
    <xdr:clientData/>
  </xdr:twoCellAnchor>
  <xdr:twoCellAnchor>
    <xdr:from>
      <xdr:col>16</xdr:col>
      <xdr:colOff>219256</xdr:colOff>
      <xdr:row>32</xdr:row>
      <xdr:rowOff>41186</xdr:rowOff>
    </xdr:from>
    <xdr:to>
      <xdr:col>22</xdr:col>
      <xdr:colOff>480060</xdr:colOff>
      <xdr:row>35</xdr:row>
      <xdr:rowOff>300989</xdr:rowOff>
    </xdr:to>
    <xdr:sp macro="" textlink="">
      <xdr:nvSpPr>
        <xdr:cNvPr id="14" name="角丸四角形吹き出し 6">
          <a:extLst>
            <a:ext uri="{FF2B5EF4-FFF2-40B4-BE49-F238E27FC236}">
              <a16:creationId xmlns:a16="http://schemas.microsoft.com/office/drawing/2014/main" id="{00000000-0008-0000-0000-00000E000000}"/>
            </a:ext>
          </a:extLst>
        </xdr:cNvPr>
        <xdr:cNvSpPr/>
      </xdr:nvSpPr>
      <xdr:spPr>
        <a:xfrm>
          <a:off x="11397796" y="11044466"/>
          <a:ext cx="3758384" cy="1402803"/>
        </a:xfrm>
        <a:prstGeom prst="wedgeRoundRectCallout">
          <a:avLst>
            <a:gd name="adj1" fmla="val -76162"/>
            <a:gd name="adj2" fmla="val -57882"/>
            <a:gd name="adj3" fmla="val 16667"/>
          </a:avLst>
        </a:prstGeom>
        <a:solidFill>
          <a:schemeClr val="bg1">
            <a:lumMod val="65000"/>
          </a:schemeClr>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latin typeface="Meiryo UI" panose="020B0604030504040204" pitchFamily="50" charset="-128"/>
              <a:ea typeface="Meiryo UI" panose="020B0604030504040204" pitchFamily="50" charset="-128"/>
            </a:rPr>
            <a:t>【</a:t>
          </a:r>
          <a:r>
            <a:rPr kumimoji="1" lang="ja-JP" altLang="en-US" sz="1100">
              <a:solidFill>
                <a:sysClr val="windowText" lastClr="000000"/>
              </a:solidFill>
              <a:latin typeface="Meiryo UI" panose="020B0604030504040204" pitchFamily="50" charset="-128"/>
              <a:ea typeface="Meiryo UI" panose="020B0604030504040204" pitchFamily="50" charset="-128"/>
            </a:rPr>
            <a:t>応札容量登録時</a:t>
          </a:r>
          <a:r>
            <a:rPr kumimoji="1" lang="en-US" altLang="ja-JP" sz="1100">
              <a:solidFill>
                <a:sysClr val="windowText" lastClr="000000"/>
              </a:solidFill>
              <a:latin typeface="Meiryo UI" panose="020B0604030504040204" pitchFamily="50" charset="-128"/>
              <a:ea typeface="Meiryo UI" panose="020B0604030504040204" pitchFamily="50" charset="-128"/>
            </a:rPr>
            <a:t>】</a:t>
          </a:r>
        </a:p>
        <a:p>
          <a:pPr algn="l"/>
          <a:r>
            <a:rPr kumimoji="1" lang="ja-JP" altLang="en-US" sz="1100">
              <a:solidFill>
                <a:sysClr val="windowText" lastClr="000000"/>
              </a:solidFill>
              <a:latin typeface="Meiryo UI" panose="020B0604030504040204" pitchFamily="50" charset="-128"/>
              <a:ea typeface="Meiryo UI" panose="020B0604030504040204" pitchFamily="50" charset="-128"/>
            </a:rPr>
            <a:t>「各月の上池容量または蓄電容量</a:t>
          </a:r>
          <a:r>
            <a:rPr kumimoji="1" lang="en-US" altLang="ja-JP" sz="1100">
              <a:solidFill>
                <a:sysClr val="windowText" lastClr="000000"/>
              </a:solidFill>
              <a:latin typeface="Meiryo UI" panose="020B0604030504040204" pitchFamily="50" charset="-128"/>
              <a:ea typeface="Meiryo UI" panose="020B0604030504040204" pitchFamily="50" charset="-128"/>
            </a:rPr>
            <a:t>(</a:t>
          </a:r>
          <a:r>
            <a:rPr kumimoji="1" lang="ja-JP" altLang="en-US" sz="1100">
              <a:solidFill>
                <a:sysClr val="windowText" lastClr="000000"/>
              </a:solidFill>
              <a:latin typeface="Meiryo UI" panose="020B0604030504040204" pitchFamily="50" charset="-128"/>
              <a:ea typeface="Meiryo UI" panose="020B0604030504040204" pitchFamily="50" charset="-128"/>
            </a:rPr>
            <a:t>応札容量算出用</a:t>
          </a:r>
          <a:r>
            <a:rPr kumimoji="1" lang="en-US" altLang="ja-JP" sz="1100">
              <a:solidFill>
                <a:sysClr val="windowText" lastClr="000000"/>
              </a:solidFill>
              <a:latin typeface="Meiryo UI" panose="020B0604030504040204" pitchFamily="50" charset="-128"/>
              <a:ea typeface="Meiryo UI" panose="020B0604030504040204" pitchFamily="50" charset="-128"/>
            </a:rPr>
            <a:t>)</a:t>
          </a:r>
          <a:r>
            <a:rPr kumimoji="1" lang="ja-JP" altLang="en-US" sz="1100">
              <a:solidFill>
                <a:sysClr val="windowText" lastClr="000000"/>
              </a:solidFill>
              <a:latin typeface="Meiryo UI" panose="020B0604030504040204" pitchFamily="50" charset="-128"/>
              <a:ea typeface="Meiryo UI" panose="020B0604030504040204" pitchFamily="50" charset="-128"/>
            </a:rPr>
            <a:t>」が、「各月の上池容量または蓄電容量</a:t>
          </a:r>
          <a:r>
            <a:rPr kumimoji="1" lang="en-US" altLang="ja-JP" sz="1100">
              <a:solidFill>
                <a:sysClr val="windowText" lastClr="000000"/>
              </a:solidFill>
              <a:latin typeface="Meiryo UI" panose="020B0604030504040204" pitchFamily="50" charset="-128"/>
              <a:ea typeface="Meiryo UI" panose="020B0604030504040204" pitchFamily="50" charset="-128"/>
            </a:rPr>
            <a:t>(</a:t>
          </a:r>
          <a:r>
            <a:rPr kumimoji="1" lang="ja-JP" altLang="en-US" sz="1100">
              <a:solidFill>
                <a:sysClr val="windowText" lastClr="000000"/>
              </a:solidFill>
              <a:latin typeface="Meiryo UI" panose="020B0604030504040204" pitchFamily="50" charset="-128"/>
              <a:ea typeface="Meiryo UI" panose="020B0604030504040204" pitchFamily="50" charset="-128"/>
            </a:rPr>
            <a:t>期待容量算出用</a:t>
          </a:r>
          <a:r>
            <a:rPr kumimoji="1" lang="en-US" altLang="ja-JP" sz="1100">
              <a:solidFill>
                <a:sysClr val="windowText" lastClr="000000"/>
              </a:solidFill>
              <a:latin typeface="Meiryo UI" panose="020B0604030504040204" pitchFamily="50" charset="-128"/>
              <a:ea typeface="Meiryo UI" panose="020B0604030504040204" pitchFamily="50" charset="-128"/>
            </a:rPr>
            <a:t>)</a:t>
          </a:r>
          <a:r>
            <a:rPr kumimoji="1" lang="ja-JP" altLang="en-US" sz="1100">
              <a:solidFill>
                <a:sysClr val="windowText" lastClr="000000"/>
              </a:solidFill>
              <a:latin typeface="Meiryo UI" panose="020B0604030504040204" pitchFamily="50" charset="-128"/>
              <a:ea typeface="Meiryo UI" panose="020B0604030504040204" pitchFamily="50" charset="-128"/>
            </a:rPr>
            <a:t>」以下の数値となるよう、「各月の管理容量」および「各月連続発電可能時間」を入力してください</a:t>
          </a:r>
        </a:p>
      </xdr:txBody>
    </xdr:sp>
    <xdr:clientData/>
  </xdr:twoCellAnchor>
  <xdr:twoCellAnchor>
    <xdr:from>
      <xdr:col>16</xdr:col>
      <xdr:colOff>68580</xdr:colOff>
      <xdr:row>37</xdr:row>
      <xdr:rowOff>2221</xdr:rowOff>
    </xdr:from>
    <xdr:to>
      <xdr:col>22</xdr:col>
      <xdr:colOff>495300</xdr:colOff>
      <xdr:row>45</xdr:row>
      <xdr:rowOff>72391</xdr:rowOff>
    </xdr:to>
    <xdr:sp macro="" textlink="">
      <xdr:nvSpPr>
        <xdr:cNvPr id="3" name="角丸四角形吹き出し 10">
          <a:extLst>
            <a:ext uri="{FF2B5EF4-FFF2-40B4-BE49-F238E27FC236}">
              <a16:creationId xmlns:a16="http://schemas.microsoft.com/office/drawing/2014/main" id="{00000000-0008-0000-0000-000003000000}"/>
            </a:ext>
          </a:extLst>
        </xdr:cNvPr>
        <xdr:cNvSpPr/>
      </xdr:nvSpPr>
      <xdr:spPr>
        <a:xfrm>
          <a:off x="11247120" y="12765721"/>
          <a:ext cx="3924300" cy="1693230"/>
        </a:xfrm>
        <a:prstGeom prst="wedgeRoundRectCallout">
          <a:avLst>
            <a:gd name="adj1" fmla="val -78472"/>
            <a:gd name="adj2" fmla="val -69188"/>
            <a:gd name="adj3" fmla="val 16667"/>
          </a:avLst>
        </a:prstGeom>
        <a:solidFill>
          <a:schemeClr val="bg1">
            <a:lumMod val="65000"/>
          </a:schemeClr>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en-US" altLang="ja-JP" sz="1100">
              <a:solidFill>
                <a:schemeClr val="tx1"/>
              </a:solidFill>
              <a:effectLst/>
              <a:latin typeface="Meiryo UI" panose="020B0604030504040204" pitchFamily="50" charset="-128"/>
              <a:ea typeface="Meiryo UI" panose="020B0604030504040204" pitchFamily="50" charset="-128"/>
              <a:cs typeface="+mn-cs"/>
            </a:rPr>
            <a:t>【</a:t>
          </a:r>
          <a:r>
            <a:rPr kumimoji="1" lang="ja-JP" altLang="ja-JP" sz="1100">
              <a:solidFill>
                <a:schemeClr val="tx1"/>
              </a:solidFill>
              <a:effectLst/>
              <a:latin typeface="Meiryo UI" panose="020B0604030504040204" pitchFamily="50" charset="-128"/>
              <a:ea typeface="Meiryo UI" panose="020B0604030504040204" pitchFamily="50" charset="-128"/>
              <a:cs typeface="+mn-cs"/>
            </a:rPr>
            <a:t>期待容量登録時</a:t>
          </a:r>
          <a:r>
            <a:rPr kumimoji="1" lang="en-US" altLang="ja-JP" sz="1100">
              <a:solidFill>
                <a:schemeClr val="tx1"/>
              </a:solidFill>
              <a:effectLst/>
              <a:latin typeface="Meiryo UI" panose="020B0604030504040204" pitchFamily="50" charset="-128"/>
              <a:ea typeface="Meiryo UI" panose="020B0604030504040204" pitchFamily="50" charset="-128"/>
              <a:cs typeface="+mn-cs"/>
            </a:rPr>
            <a:t>】</a:t>
          </a:r>
          <a:endParaRPr lang="ja-JP" altLang="ja-JP">
            <a:solidFill>
              <a:schemeClr val="tx1"/>
            </a:solidFill>
            <a:effectLst/>
            <a:latin typeface="Meiryo UI" panose="020B0604030504040204" pitchFamily="50" charset="-128"/>
            <a:ea typeface="Meiryo UI" panose="020B0604030504040204" pitchFamily="50" charset="-128"/>
          </a:endParaRPr>
        </a:p>
        <a:p>
          <a:r>
            <a:rPr kumimoji="1" lang="ja-JP" altLang="ja-JP" sz="1100">
              <a:solidFill>
                <a:schemeClr val="tx1"/>
              </a:solidFill>
              <a:effectLst/>
              <a:latin typeface="Meiryo UI" panose="020B0604030504040204" pitchFamily="50" charset="-128"/>
              <a:ea typeface="Meiryo UI" panose="020B0604030504040204" pitchFamily="50" charset="-128"/>
              <a:cs typeface="+mn-cs"/>
            </a:rPr>
            <a:t>入力不要です</a:t>
          </a:r>
          <a:endParaRPr lang="ja-JP" altLang="ja-JP">
            <a:solidFill>
              <a:schemeClr val="tx1"/>
            </a:solidFill>
            <a:effectLst/>
            <a:latin typeface="Meiryo UI" panose="020B0604030504040204" pitchFamily="50" charset="-128"/>
            <a:ea typeface="Meiryo UI" panose="020B0604030504040204" pitchFamily="50" charset="-128"/>
          </a:endParaRPr>
        </a:p>
        <a:p>
          <a:r>
            <a:rPr kumimoji="1" lang="en-US" altLang="ja-JP" sz="1100">
              <a:solidFill>
                <a:schemeClr val="tx1"/>
              </a:solidFill>
              <a:effectLst/>
              <a:latin typeface="Meiryo UI" panose="020B0604030504040204" pitchFamily="50" charset="-128"/>
              <a:ea typeface="Meiryo UI" panose="020B0604030504040204" pitchFamily="50" charset="-128"/>
              <a:cs typeface="+mn-cs"/>
            </a:rPr>
            <a:t>【</a:t>
          </a:r>
          <a:r>
            <a:rPr kumimoji="1" lang="ja-JP" altLang="ja-JP" sz="1100">
              <a:solidFill>
                <a:schemeClr val="tx1"/>
              </a:solidFill>
              <a:effectLst/>
              <a:latin typeface="Meiryo UI" panose="020B0604030504040204" pitchFamily="50" charset="-128"/>
              <a:ea typeface="Meiryo UI" panose="020B0604030504040204" pitchFamily="50" charset="-128"/>
              <a:cs typeface="+mn-cs"/>
            </a:rPr>
            <a:t>応札容量登録時</a:t>
          </a:r>
          <a:r>
            <a:rPr kumimoji="1" lang="en-US" altLang="ja-JP" sz="1100">
              <a:solidFill>
                <a:schemeClr val="tx1"/>
              </a:solidFill>
              <a:effectLst/>
              <a:latin typeface="Meiryo UI" panose="020B0604030504040204" pitchFamily="50" charset="-128"/>
              <a:ea typeface="Meiryo UI" panose="020B0604030504040204" pitchFamily="50" charset="-128"/>
              <a:cs typeface="+mn-cs"/>
            </a:rPr>
            <a:t>】</a:t>
          </a:r>
          <a:endParaRPr kumimoji="1" lang="en-US" altLang="ja-JP" sz="1100" b="0">
            <a:solidFill>
              <a:schemeClr val="tx1"/>
            </a:solidFill>
            <a:latin typeface="Meiryo UI" panose="020B0604030504040204" pitchFamily="50" charset="-128"/>
            <a:ea typeface="Meiryo UI" panose="020B0604030504040204" pitchFamily="50" charset="-128"/>
          </a:endParaRPr>
        </a:p>
        <a:p>
          <a:pPr algn="l"/>
          <a:r>
            <a:rPr kumimoji="1" lang="en-US" altLang="ja-JP" sz="1100" b="0">
              <a:solidFill>
                <a:schemeClr val="tx1"/>
              </a:solidFill>
              <a:latin typeface="Meiryo UI" panose="020B0604030504040204" pitchFamily="50" charset="-128"/>
              <a:ea typeface="Meiryo UI" panose="020B0604030504040204" pitchFamily="50" charset="-128"/>
            </a:rPr>
            <a:t>20</a:t>
          </a:r>
          <a:r>
            <a:rPr kumimoji="1" lang="ja-JP" altLang="en-US" sz="1100" b="0">
              <a:solidFill>
                <a:schemeClr val="tx1"/>
              </a:solidFill>
              <a:latin typeface="Meiryo UI" panose="020B0604030504040204" pitchFamily="50" charset="-128"/>
              <a:ea typeface="Meiryo UI" panose="020B0604030504040204" pitchFamily="50" charset="-128"/>
            </a:rPr>
            <a:t>年以上</a:t>
          </a:r>
          <a:r>
            <a:rPr kumimoji="1" lang="en-US" altLang="ja-JP" sz="1100" b="0">
              <a:solidFill>
                <a:schemeClr val="tx1"/>
              </a:solidFill>
              <a:latin typeface="Meiryo UI" panose="020B0604030504040204" pitchFamily="50" charset="-128"/>
              <a:ea typeface="Meiryo UI" panose="020B0604030504040204" pitchFamily="50" charset="-128"/>
            </a:rPr>
            <a:t>40</a:t>
          </a:r>
          <a:r>
            <a:rPr kumimoji="1" lang="ja-JP" altLang="en-US" sz="1100" b="0">
              <a:solidFill>
                <a:schemeClr val="tx1"/>
              </a:solidFill>
              <a:latin typeface="Meiryo UI" panose="020B0604030504040204" pitchFamily="50" charset="-128"/>
              <a:ea typeface="Meiryo UI" panose="020B0604030504040204" pitchFamily="50" charset="-128"/>
            </a:rPr>
            <a:t>年以下の整数値で入力してください</a:t>
          </a:r>
          <a:endParaRPr kumimoji="1" lang="en-US" altLang="ja-JP" sz="1100" b="0">
            <a:solidFill>
              <a:schemeClr val="tx1"/>
            </a:solidFill>
            <a:latin typeface="Meiryo UI" panose="020B0604030504040204" pitchFamily="50" charset="-128"/>
            <a:ea typeface="Meiryo UI" panose="020B060403050404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n-cs"/>
            </a:rPr>
            <a:t>※</a:t>
          </a:r>
          <a:r>
            <a:rPr kumimoji="1" lang="ja-JP" altLang="en-US" sz="1100" b="0"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n-cs"/>
            </a:rPr>
            <a:t>揚水式（新設に限る）、長期エネルギー貯蔵システムは</a:t>
          </a:r>
          <a:br>
            <a:rPr kumimoji="1" lang="en-US" altLang="ja-JP" sz="1100" b="0"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n-cs"/>
            </a:rPr>
          </a:br>
          <a:r>
            <a:rPr kumimoji="1" lang="en-US" altLang="ja-JP" sz="1100" b="0"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n-cs"/>
            </a:rPr>
            <a:t>20</a:t>
          </a:r>
          <a:r>
            <a:rPr kumimoji="1" lang="ja-JP" altLang="en-US" sz="1100" b="0"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n-cs"/>
            </a:rPr>
            <a:t>年以上</a:t>
          </a:r>
          <a:r>
            <a:rPr kumimoji="1" lang="en-US" altLang="ja-JP" sz="1100" b="0"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n-cs"/>
            </a:rPr>
            <a:t>30</a:t>
          </a:r>
          <a:r>
            <a:rPr kumimoji="1" lang="ja-JP" altLang="en-US" sz="1100" b="0"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n-cs"/>
            </a:rPr>
            <a:t>年以下の整数値で入力してください。</a:t>
          </a:r>
          <a:endParaRPr kumimoji="1" lang="en-US" altLang="ja-JP" sz="1100" b="0"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n-cs"/>
          </a:endParaRPr>
        </a:p>
        <a:p>
          <a:pPr algn="l"/>
          <a:endParaRPr kumimoji="1" lang="en-US" altLang="ja-JP" sz="1100" b="0">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16</xdr:col>
      <xdr:colOff>186871</xdr:colOff>
      <xdr:row>18</xdr:row>
      <xdr:rowOff>118110</xdr:rowOff>
    </xdr:from>
    <xdr:to>
      <xdr:col>22</xdr:col>
      <xdr:colOff>499110</xdr:colOff>
      <xdr:row>20</xdr:row>
      <xdr:rowOff>232262</xdr:rowOff>
    </xdr:to>
    <xdr:sp macro="" textlink="">
      <xdr:nvSpPr>
        <xdr:cNvPr id="15" name="角丸四角形吹き出し 10">
          <a:extLst>
            <a:ext uri="{FF2B5EF4-FFF2-40B4-BE49-F238E27FC236}">
              <a16:creationId xmlns:a16="http://schemas.microsoft.com/office/drawing/2014/main" id="{00000000-0008-0000-0000-00000F000000}"/>
            </a:ext>
          </a:extLst>
        </xdr:cNvPr>
        <xdr:cNvSpPr/>
      </xdr:nvSpPr>
      <xdr:spPr>
        <a:xfrm>
          <a:off x="11365411" y="5787390"/>
          <a:ext cx="3809819" cy="876152"/>
        </a:xfrm>
        <a:prstGeom prst="wedgeRoundRectCallout">
          <a:avLst>
            <a:gd name="adj1" fmla="val -83019"/>
            <a:gd name="adj2" fmla="val 15850"/>
            <a:gd name="adj3" fmla="val 16667"/>
          </a:avLst>
        </a:prstGeom>
        <a:solidFill>
          <a:schemeClr val="bg1">
            <a:lumMod val="65000"/>
          </a:schemeClr>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0">
              <a:solidFill>
                <a:sysClr val="windowText" lastClr="000000"/>
              </a:solidFill>
              <a:latin typeface="Meiryo UI" panose="020B0604030504040204" pitchFamily="50" charset="-128"/>
              <a:ea typeface="Meiryo UI" panose="020B0604030504040204" pitchFamily="50" charset="-128"/>
            </a:rPr>
            <a:t>「各月の連続発電可能時間」の平均値が自動計算されます</a:t>
          </a:r>
          <a:endParaRPr kumimoji="1" lang="en-US" altLang="ja-JP" sz="1100" b="0">
            <a:solidFill>
              <a:sysClr val="windowText" lastClr="000000"/>
            </a:solidFill>
            <a:latin typeface="Meiryo UI" panose="020B0604030504040204" pitchFamily="50" charset="-128"/>
            <a:ea typeface="Meiryo UI" panose="020B0604030504040204" pitchFamily="50" charset="-128"/>
          </a:endParaRPr>
        </a:p>
        <a:p>
          <a:pPr algn="l"/>
          <a:r>
            <a:rPr kumimoji="1" lang="en-US" altLang="ja-JP" sz="1100" b="0">
              <a:solidFill>
                <a:sysClr val="windowText" lastClr="000000"/>
              </a:solidFill>
              <a:latin typeface="Meiryo UI" panose="020B0604030504040204" pitchFamily="50" charset="-128"/>
              <a:ea typeface="Meiryo UI" panose="020B0604030504040204" pitchFamily="50" charset="-128"/>
            </a:rPr>
            <a:t>※</a:t>
          </a:r>
          <a:r>
            <a:rPr kumimoji="1" lang="ja-JP" altLang="en-US" sz="1100" b="0">
              <a:solidFill>
                <a:sysClr val="windowText" lastClr="000000"/>
              </a:solidFill>
              <a:latin typeface="Meiryo UI" panose="020B0604030504040204" pitchFamily="50" charset="-128"/>
              <a:ea typeface="Meiryo UI" panose="020B0604030504040204" pitchFamily="50" charset="-128"/>
            </a:rPr>
            <a:t>小数以下は切り捨てて計算します</a:t>
          </a:r>
        </a:p>
        <a:p>
          <a:pPr algn="l"/>
          <a:r>
            <a:rPr kumimoji="1" lang="en-US" altLang="ja-JP" sz="1100" b="0">
              <a:solidFill>
                <a:sysClr val="windowText" lastClr="000000"/>
              </a:solidFill>
              <a:latin typeface="Meiryo UI" panose="020B0604030504040204" pitchFamily="50" charset="-128"/>
              <a:ea typeface="Meiryo UI" panose="020B0604030504040204" pitchFamily="50" charset="-128"/>
            </a:rPr>
            <a:t>※</a:t>
          </a:r>
          <a:r>
            <a:rPr kumimoji="1" lang="ja-JP" altLang="en-US" sz="1100" b="0">
              <a:solidFill>
                <a:sysClr val="windowText" lastClr="000000"/>
              </a:solidFill>
              <a:latin typeface="Meiryo UI" panose="020B0604030504040204" pitchFamily="50" charset="-128"/>
              <a:ea typeface="Meiryo UI" panose="020B0604030504040204" pitchFamily="50" charset="-128"/>
            </a:rPr>
            <a:t>年平均値は</a:t>
          </a:r>
          <a:r>
            <a:rPr kumimoji="1" lang="en-US" altLang="ja-JP" sz="1100" b="0">
              <a:solidFill>
                <a:sysClr val="windowText" lastClr="000000"/>
              </a:solidFill>
              <a:latin typeface="Meiryo UI" panose="020B0604030504040204" pitchFamily="50" charset="-128"/>
              <a:ea typeface="Meiryo UI" panose="020B0604030504040204" pitchFamily="50" charset="-128"/>
            </a:rPr>
            <a:t>6</a:t>
          </a:r>
          <a:r>
            <a:rPr kumimoji="1" lang="ja-JP" altLang="en-US" sz="1100" b="0">
              <a:solidFill>
                <a:sysClr val="windowText" lastClr="000000"/>
              </a:solidFill>
              <a:latin typeface="Meiryo UI" panose="020B0604030504040204" pitchFamily="50" charset="-128"/>
              <a:ea typeface="Meiryo UI" panose="020B0604030504040204" pitchFamily="50" charset="-128"/>
            </a:rPr>
            <a:t>時間以上である必要があります</a:t>
          </a:r>
        </a:p>
      </xdr:txBody>
    </xdr:sp>
    <xdr:clientData/>
  </xdr:twoCellAnchor>
  <xdr:twoCellAnchor>
    <xdr:from>
      <xdr:col>14</xdr:col>
      <xdr:colOff>188259</xdr:colOff>
      <xdr:row>5</xdr:row>
      <xdr:rowOff>209975</xdr:rowOff>
    </xdr:from>
    <xdr:to>
      <xdr:col>19</xdr:col>
      <xdr:colOff>418923</xdr:colOff>
      <xdr:row>6</xdr:row>
      <xdr:rowOff>166145</xdr:rowOff>
    </xdr:to>
    <xdr:sp macro="" textlink="">
      <xdr:nvSpPr>
        <xdr:cNvPr id="25" name="角丸四角形吹き出し 9">
          <a:extLst>
            <a:ext uri="{FF2B5EF4-FFF2-40B4-BE49-F238E27FC236}">
              <a16:creationId xmlns:a16="http://schemas.microsoft.com/office/drawing/2014/main" id="{5E4F5131-9274-4AED-887C-50C3289459D6}"/>
            </a:ext>
          </a:extLst>
        </xdr:cNvPr>
        <xdr:cNvSpPr/>
      </xdr:nvSpPr>
      <xdr:spPr>
        <a:xfrm>
          <a:off x="10040471" y="1214022"/>
          <a:ext cx="3072476" cy="395441"/>
        </a:xfrm>
        <a:prstGeom prst="wedgeRoundRectCallout">
          <a:avLst>
            <a:gd name="adj1" fmla="val -59542"/>
            <a:gd name="adj2" fmla="val 50907"/>
            <a:gd name="adj3" fmla="val 16667"/>
          </a:avLst>
        </a:prstGeom>
        <a:solidFill>
          <a:schemeClr val="bg1">
            <a:lumMod val="65000"/>
          </a:schemeClr>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ysClr val="windowText" lastClr="000000"/>
              </a:solidFill>
              <a:latin typeface="Meiryo UI" panose="020B0604030504040204" pitchFamily="50" charset="-128"/>
              <a:ea typeface="Meiryo UI" panose="020B0604030504040204" pitchFamily="50" charset="-128"/>
            </a:rPr>
            <a:t>容量市場システムに登録している事業者名を入力</a:t>
          </a: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12</xdr:col>
      <xdr:colOff>501332</xdr:colOff>
      <xdr:row>0</xdr:row>
      <xdr:rowOff>190500</xdr:rowOff>
    </xdr:from>
    <xdr:ext cx="2116926" cy="473463"/>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9050020" y="190500"/>
          <a:ext cx="2116926" cy="473463"/>
        </a:xfrm>
        <a:prstGeom prst="rect">
          <a:avLst/>
        </a:prstGeom>
        <a:solidFill>
          <a:srgbClr val="FFFF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r"/>
          <a:r>
            <a:rPr kumimoji="1" lang="en-US" altLang="ja-JP" sz="1800" b="1">
              <a:solidFill>
                <a:srgbClr val="FF0000"/>
              </a:solidFill>
              <a:latin typeface="Meiryo UI" panose="020B0604030504040204" pitchFamily="50" charset="-128"/>
              <a:ea typeface="Meiryo UI" panose="020B0604030504040204" pitchFamily="50" charset="-128"/>
            </a:rPr>
            <a:t>2026</a:t>
          </a:r>
          <a:r>
            <a:rPr kumimoji="1" lang="ja-JP" altLang="en-US" sz="1800" b="1">
              <a:solidFill>
                <a:srgbClr val="FF0000"/>
              </a:solidFill>
              <a:latin typeface="Meiryo UI" panose="020B0604030504040204" pitchFamily="50" charset="-128"/>
              <a:ea typeface="Meiryo UI" panose="020B0604030504040204" pitchFamily="50" charset="-128"/>
            </a:rPr>
            <a:t>年度　応札用</a:t>
          </a:r>
        </a:p>
      </xdr:txBody>
    </xdr:sp>
    <xdr:clientData/>
  </xdr:one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161925</xdr:colOff>
          <xdr:row>7</xdr:row>
          <xdr:rowOff>152400</xdr:rowOff>
        </xdr:from>
        <xdr:to>
          <xdr:col>1</xdr:col>
          <xdr:colOff>104775</xdr:colOff>
          <xdr:row>8</xdr:row>
          <xdr:rowOff>200025</xdr:rowOff>
        </xdr:to>
        <xdr:sp macro="" textlink="">
          <xdr:nvSpPr>
            <xdr:cNvPr id="15361" name="Check Box 1" hidden="1">
              <a:extLst>
                <a:ext uri="{63B3BB69-23CF-44E3-9099-C40C66FF867C}">
                  <a14:compatExt spid="_x0000_s15361"/>
                </a:ext>
                <a:ext uri="{FF2B5EF4-FFF2-40B4-BE49-F238E27FC236}">
                  <a16:creationId xmlns:a16="http://schemas.microsoft.com/office/drawing/2014/main" id="{00000000-0008-0000-0400-00000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19</xdr:col>
      <xdr:colOff>206374</xdr:colOff>
      <xdr:row>11</xdr:row>
      <xdr:rowOff>81644</xdr:rowOff>
    </xdr:from>
    <xdr:to>
      <xdr:col>23</xdr:col>
      <xdr:colOff>555624</xdr:colOff>
      <xdr:row>13</xdr:row>
      <xdr:rowOff>272144</xdr:rowOff>
    </xdr:to>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12754609" y="2388599"/>
          <a:ext cx="2827655" cy="800100"/>
        </a:xfrm>
        <a:prstGeom prst="rect">
          <a:avLst/>
        </a:prstGeom>
        <a:solidFill>
          <a:srgbClr val="CCFFCC"/>
        </a:solidFill>
        <a:ln w="19050" cmpd="sng">
          <a:solidFill>
            <a:schemeClr val="accent3">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accent3">
                  <a:lumMod val="50000"/>
                </a:schemeClr>
              </a:solidFill>
              <a:effectLst/>
              <a:latin typeface="Meiryo UI" panose="020B0604030504040204" pitchFamily="50" charset="-128"/>
              <a:ea typeface="Meiryo UI" panose="020B0604030504040204" pitchFamily="50" charset="-128"/>
              <a:cs typeface="+mn-cs"/>
            </a:rPr>
            <a:t>外部連携ツール取り込み位置</a:t>
          </a:r>
          <a:endParaRPr lang="ja-JP" altLang="ja-JP" sz="1400">
            <a:solidFill>
              <a:schemeClr val="accent3">
                <a:lumMod val="50000"/>
              </a:schemeClr>
            </a:solidFill>
            <a:effectLst/>
            <a:latin typeface="Meiryo UI" panose="020B0604030504040204" pitchFamily="50" charset="-128"/>
            <a:ea typeface="Meiryo UI" panose="020B0604030504040204" pitchFamily="50" charset="-128"/>
          </a:endParaRPr>
        </a:p>
        <a:p>
          <a:r>
            <a:rPr kumimoji="1" lang="en-US" altLang="ja-JP" sz="1400">
              <a:solidFill>
                <a:schemeClr val="accent3">
                  <a:lumMod val="50000"/>
                </a:schemeClr>
              </a:solidFill>
              <a:effectLst/>
              <a:latin typeface="Meiryo UI" panose="020B0604030504040204" pitchFamily="50" charset="-128"/>
              <a:ea typeface="Meiryo UI" panose="020B0604030504040204" pitchFamily="50" charset="-128"/>
              <a:cs typeface="+mn-cs"/>
            </a:rPr>
            <a:t>13</a:t>
          </a:r>
          <a:r>
            <a:rPr kumimoji="1" lang="ja-JP" altLang="ja-JP" sz="1400">
              <a:solidFill>
                <a:schemeClr val="accent3">
                  <a:lumMod val="50000"/>
                </a:schemeClr>
              </a:solidFill>
              <a:effectLst/>
              <a:latin typeface="Meiryo UI" panose="020B0604030504040204" pitchFamily="50" charset="-128"/>
              <a:ea typeface="Meiryo UI" panose="020B0604030504040204" pitchFamily="50" charset="-128"/>
              <a:cs typeface="+mn-cs"/>
            </a:rPr>
            <a:t>行目、</a:t>
          </a:r>
          <a:r>
            <a:rPr kumimoji="1" lang="en-US" altLang="ja-JP" sz="1400">
              <a:solidFill>
                <a:schemeClr val="accent3">
                  <a:lumMod val="50000"/>
                </a:schemeClr>
              </a:solidFill>
              <a:effectLst/>
              <a:latin typeface="Meiryo UI" panose="020B0604030504040204" pitchFamily="50" charset="-128"/>
              <a:ea typeface="Meiryo UI" panose="020B0604030504040204" pitchFamily="50" charset="-128"/>
              <a:cs typeface="+mn-cs"/>
            </a:rPr>
            <a:t>28</a:t>
          </a:r>
          <a:r>
            <a:rPr kumimoji="1" lang="ja-JP" altLang="ja-JP" sz="1400">
              <a:solidFill>
                <a:schemeClr val="accent3">
                  <a:lumMod val="50000"/>
                </a:schemeClr>
              </a:solidFill>
              <a:effectLst/>
              <a:latin typeface="Meiryo UI" panose="020B0604030504040204" pitchFamily="50" charset="-128"/>
              <a:ea typeface="Meiryo UI" panose="020B0604030504040204" pitchFamily="50" charset="-128"/>
              <a:cs typeface="+mn-cs"/>
            </a:rPr>
            <a:t>行目</a:t>
          </a:r>
          <a:r>
            <a:rPr kumimoji="1" lang="ja-JP" altLang="en-US" sz="1400">
              <a:solidFill>
                <a:schemeClr val="accent3">
                  <a:lumMod val="50000"/>
                </a:schemeClr>
              </a:solidFill>
              <a:effectLst/>
              <a:latin typeface="Meiryo UI" panose="020B0604030504040204" pitchFamily="50" charset="-128"/>
              <a:ea typeface="Meiryo UI" panose="020B0604030504040204" pitchFamily="50" charset="-128"/>
              <a:cs typeface="+mn-cs"/>
            </a:rPr>
            <a:t>、</a:t>
          </a:r>
          <a:r>
            <a:rPr kumimoji="1" lang="en-US" altLang="ja-JP" sz="1400">
              <a:solidFill>
                <a:schemeClr val="accent3">
                  <a:lumMod val="50000"/>
                </a:schemeClr>
              </a:solidFill>
              <a:effectLst/>
              <a:latin typeface="Meiryo UI" panose="020B0604030504040204" pitchFamily="50" charset="-128"/>
              <a:ea typeface="Meiryo UI" panose="020B0604030504040204" pitchFamily="50" charset="-128"/>
              <a:cs typeface="+mn-cs"/>
            </a:rPr>
            <a:t>30</a:t>
          </a:r>
          <a:r>
            <a:rPr kumimoji="1" lang="ja-JP" altLang="en-US" sz="1400">
              <a:solidFill>
                <a:schemeClr val="accent3">
                  <a:lumMod val="50000"/>
                </a:schemeClr>
              </a:solidFill>
              <a:effectLst/>
              <a:latin typeface="Meiryo UI" panose="020B0604030504040204" pitchFamily="50" charset="-128"/>
              <a:ea typeface="Meiryo UI" panose="020B0604030504040204" pitchFamily="50" charset="-128"/>
              <a:cs typeface="+mn-cs"/>
            </a:rPr>
            <a:t>行目</a:t>
          </a:r>
          <a:endParaRPr lang="ja-JP" altLang="ja-JP" sz="1400">
            <a:solidFill>
              <a:schemeClr val="accent3">
                <a:lumMod val="50000"/>
              </a:schemeClr>
            </a:solidFill>
            <a:effectLst/>
            <a:latin typeface="Meiryo UI" panose="020B0604030504040204" pitchFamily="50" charset="-128"/>
            <a:ea typeface="Meiryo UI" panose="020B0604030504040204" pitchFamily="50" charset="-128"/>
          </a:endParaRPr>
        </a:p>
      </xdr:txBody>
    </xdr:sp>
    <xdr:clientData/>
  </xdr:twoCellAnchor>
  <xdr:twoCellAnchor>
    <xdr:from>
      <xdr:col>15</xdr:col>
      <xdr:colOff>571500</xdr:colOff>
      <xdr:row>12</xdr:row>
      <xdr:rowOff>145144</xdr:rowOff>
    </xdr:from>
    <xdr:to>
      <xdr:col>19</xdr:col>
      <xdr:colOff>206374</xdr:colOff>
      <xdr:row>12</xdr:row>
      <xdr:rowOff>176894</xdr:rowOff>
    </xdr:to>
    <xdr:cxnSp macro="">
      <xdr:nvCxnSpPr>
        <xdr:cNvPr id="4" name="直線矢印コネクタ 3">
          <a:extLst>
            <a:ext uri="{FF2B5EF4-FFF2-40B4-BE49-F238E27FC236}">
              <a16:creationId xmlns:a16="http://schemas.microsoft.com/office/drawing/2014/main" id="{00000000-0008-0000-0400-000004000000}"/>
            </a:ext>
          </a:extLst>
        </xdr:cNvPr>
        <xdr:cNvCxnSpPr>
          <a:stCxn id="3" idx="1"/>
        </xdr:cNvCxnSpPr>
      </xdr:nvCxnSpPr>
      <xdr:spPr>
        <a:xfrm flipH="1" flipV="1">
          <a:off x="10877550" y="2753089"/>
          <a:ext cx="1877059" cy="29845"/>
        </a:xfrm>
        <a:prstGeom prst="straightConnector1">
          <a:avLst/>
        </a:prstGeom>
        <a:ln w="19050">
          <a:solidFill>
            <a:schemeClr val="accent3">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707572</xdr:colOff>
      <xdr:row>12</xdr:row>
      <xdr:rowOff>176894</xdr:rowOff>
    </xdr:from>
    <xdr:to>
      <xdr:col>19</xdr:col>
      <xdr:colOff>206374</xdr:colOff>
      <xdr:row>28</xdr:row>
      <xdr:rowOff>149678</xdr:rowOff>
    </xdr:to>
    <xdr:cxnSp macro="">
      <xdr:nvCxnSpPr>
        <xdr:cNvPr id="5" name="直線矢印コネクタ 4">
          <a:extLst>
            <a:ext uri="{FF2B5EF4-FFF2-40B4-BE49-F238E27FC236}">
              <a16:creationId xmlns:a16="http://schemas.microsoft.com/office/drawing/2014/main" id="{00000000-0008-0000-0400-000005000000}"/>
            </a:ext>
          </a:extLst>
        </xdr:cNvPr>
        <xdr:cNvCxnSpPr>
          <a:stCxn id="3" idx="1"/>
        </xdr:cNvCxnSpPr>
      </xdr:nvCxnSpPr>
      <xdr:spPr>
        <a:xfrm flipH="1">
          <a:off x="11009812" y="2782934"/>
          <a:ext cx="1744797" cy="4624794"/>
        </a:xfrm>
        <a:prstGeom prst="straightConnector1">
          <a:avLst/>
        </a:prstGeom>
        <a:ln w="19050">
          <a:solidFill>
            <a:schemeClr val="accent3">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693965</xdr:colOff>
      <xdr:row>12</xdr:row>
      <xdr:rowOff>176894</xdr:rowOff>
    </xdr:from>
    <xdr:to>
      <xdr:col>19</xdr:col>
      <xdr:colOff>206374</xdr:colOff>
      <xdr:row>30</xdr:row>
      <xdr:rowOff>244928</xdr:rowOff>
    </xdr:to>
    <xdr:cxnSp macro="">
      <xdr:nvCxnSpPr>
        <xdr:cNvPr id="6" name="直線矢印コネクタ 5">
          <a:extLst>
            <a:ext uri="{FF2B5EF4-FFF2-40B4-BE49-F238E27FC236}">
              <a16:creationId xmlns:a16="http://schemas.microsoft.com/office/drawing/2014/main" id="{00000000-0008-0000-0400-000006000000}"/>
            </a:ext>
          </a:extLst>
        </xdr:cNvPr>
        <xdr:cNvCxnSpPr>
          <a:stCxn id="3" idx="1"/>
        </xdr:cNvCxnSpPr>
      </xdr:nvCxnSpPr>
      <xdr:spPr>
        <a:xfrm flipH="1">
          <a:off x="11001920" y="2782934"/>
          <a:ext cx="1752689" cy="5333454"/>
        </a:xfrm>
        <a:prstGeom prst="straightConnector1">
          <a:avLst/>
        </a:prstGeom>
        <a:ln w="19050">
          <a:solidFill>
            <a:schemeClr val="accent3">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142875</xdr:colOff>
      <xdr:row>25</xdr:row>
      <xdr:rowOff>265339</xdr:rowOff>
    </xdr:from>
    <xdr:to>
      <xdr:col>23</xdr:col>
      <xdr:colOff>492125</xdr:colOff>
      <xdr:row>29</xdr:row>
      <xdr:rowOff>81643</xdr:rowOff>
    </xdr:to>
    <xdr:sp macro="" textlink="">
      <xdr:nvSpPr>
        <xdr:cNvPr id="7" name="テキスト ボックス 6">
          <a:extLst>
            <a:ext uri="{FF2B5EF4-FFF2-40B4-BE49-F238E27FC236}">
              <a16:creationId xmlns:a16="http://schemas.microsoft.com/office/drawing/2014/main" id="{00000000-0008-0000-0400-000007000000}"/>
            </a:ext>
          </a:extLst>
        </xdr:cNvPr>
        <xdr:cNvSpPr txBox="1"/>
      </xdr:nvSpPr>
      <xdr:spPr>
        <a:xfrm>
          <a:off x="12685395" y="6608989"/>
          <a:ext cx="2837180" cy="1037409"/>
        </a:xfrm>
        <a:prstGeom prst="rect">
          <a:avLst/>
        </a:prstGeom>
        <a:solidFill>
          <a:schemeClr val="accent5">
            <a:lumMod val="40000"/>
            <a:lumOff val="60000"/>
          </a:schemeClr>
        </a:solidFill>
        <a:ln w="19050" cmpd="sng">
          <a:solidFill>
            <a:srgbClr val="0000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0000CC"/>
              </a:solidFill>
              <a:effectLst/>
              <a:latin typeface="Meiryo UI" panose="020B0604030504040204" pitchFamily="50" charset="-128"/>
              <a:ea typeface="Meiryo UI" panose="020B0604030504040204" pitchFamily="50" charset="-128"/>
              <a:cs typeface="+mn-cs"/>
            </a:rPr>
            <a:t>計算用シート読み込み</a:t>
          </a:r>
          <a:r>
            <a:rPr kumimoji="1" lang="ja-JP" altLang="ja-JP" sz="1400">
              <a:solidFill>
                <a:srgbClr val="0000CC"/>
              </a:solidFill>
              <a:effectLst/>
              <a:latin typeface="Meiryo UI" panose="020B0604030504040204" pitchFamily="50" charset="-128"/>
              <a:ea typeface="Meiryo UI" panose="020B0604030504040204" pitchFamily="50" charset="-128"/>
              <a:cs typeface="+mn-cs"/>
            </a:rPr>
            <a:t>位置</a:t>
          </a:r>
          <a:endParaRPr lang="ja-JP" altLang="ja-JP" sz="1400">
            <a:solidFill>
              <a:srgbClr val="0000CC"/>
            </a:solidFill>
            <a:effectLst/>
            <a:latin typeface="Meiryo UI" panose="020B0604030504040204" pitchFamily="50" charset="-128"/>
            <a:ea typeface="Meiryo UI" panose="020B0604030504040204" pitchFamily="50" charset="-128"/>
          </a:endParaRPr>
        </a:p>
        <a:p>
          <a:r>
            <a:rPr kumimoji="1" lang="en-US" altLang="ja-JP" sz="1400">
              <a:solidFill>
                <a:srgbClr val="0000CC"/>
              </a:solidFill>
              <a:effectLst/>
              <a:latin typeface="Meiryo UI" panose="020B0604030504040204" pitchFamily="50" charset="-128"/>
              <a:ea typeface="Meiryo UI" panose="020B0604030504040204" pitchFamily="50" charset="-128"/>
              <a:cs typeface="+mn-cs"/>
            </a:rPr>
            <a:t>13</a:t>
          </a:r>
          <a:r>
            <a:rPr kumimoji="1" lang="ja-JP" altLang="en-US" sz="1400">
              <a:solidFill>
                <a:srgbClr val="0000CC"/>
              </a:solidFill>
              <a:effectLst/>
              <a:latin typeface="Meiryo UI" panose="020B0604030504040204" pitchFamily="50" charset="-128"/>
              <a:ea typeface="Meiryo UI" panose="020B0604030504040204" pitchFamily="50" charset="-128"/>
              <a:cs typeface="+mn-cs"/>
            </a:rPr>
            <a:t>行目、</a:t>
          </a:r>
          <a:r>
            <a:rPr kumimoji="1" lang="en-US" altLang="ja-JP" sz="1400">
              <a:solidFill>
                <a:srgbClr val="0000CC"/>
              </a:solidFill>
              <a:effectLst/>
              <a:latin typeface="Meiryo UI" panose="020B0604030504040204" pitchFamily="50" charset="-128"/>
              <a:ea typeface="Meiryo UI" panose="020B0604030504040204" pitchFamily="50" charset="-128"/>
              <a:cs typeface="+mn-cs"/>
            </a:rPr>
            <a:t>16</a:t>
          </a:r>
          <a:r>
            <a:rPr kumimoji="1" lang="ja-JP" altLang="en-US" sz="1400">
              <a:solidFill>
                <a:srgbClr val="0000CC"/>
              </a:solidFill>
              <a:effectLst/>
              <a:latin typeface="Meiryo UI" panose="020B0604030504040204" pitchFamily="50" charset="-128"/>
              <a:ea typeface="Meiryo UI" panose="020B0604030504040204" pitchFamily="50" charset="-128"/>
              <a:cs typeface="+mn-cs"/>
            </a:rPr>
            <a:t>行目、</a:t>
          </a:r>
          <a:r>
            <a:rPr kumimoji="1" lang="en-US" altLang="ja-JP" sz="1400">
              <a:solidFill>
                <a:srgbClr val="0000CC"/>
              </a:solidFill>
              <a:effectLst/>
              <a:latin typeface="Meiryo UI" panose="020B0604030504040204" pitchFamily="50" charset="-128"/>
              <a:ea typeface="Meiryo UI" panose="020B0604030504040204" pitchFamily="50" charset="-128"/>
              <a:cs typeface="+mn-cs"/>
            </a:rPr>
            <a:t>19</a:t>
          </a:r>
          <a:r>
            <a:rPr kumimoji="1" lang="ja-JP" altLang="en-US" sz="1400">
              <a:solidFill>
                <a:srgbClr val="0000CC"/>
              </a:solidFill>
              <a:effectLst/>
              <a:latin typeface="Meiryo UI" panose="020B0604030504040204" pitchFamily="50" charset="-128"/>
              <a:ea typeface="Meiryo UI" panose="020B0604030504040204" pitchFamily="50" charset="-128"/>
              <a:cs typeface="+mn-cs"/>
            </a:rPr>
            <a:t>行目、</a:t>
          </a:r>
          <a:r>
            <a:rPr kumimoji="1" lang="en-US" altLang="ja-JP" sz="1400">
              <a:solidFill>
                <a:srgbClr val="0000CC"/>
              </a:solidFill>
              <a:effectLst/>
              <a:latin typeface="Meiryo UI" panose="020B0604030504040204" pitchFamily="50" charset="-128"/>
              <a:ea typeface="Meiryo UI" panose="020B0604030504040204" pitchFamily="50" charset="-128"/>
              <a:cs typeface="+mn-cs"/>
            </a:rPr>
            <a:t>25</a:t>
          </a:r>
          <a:r>
            <a:rPr kumimoji="1" lang="ja-JP" altLang="en-US" sz="1400">
              <a:solidFill>
                <a:srgbClr val="0000CC"/>
              </a:solidFill>
              <a:effectLst/>
              <a:latin typeface="Meiryo UI" panose="020B0604030504040204" pitchFamily="50" charset="-128"/>
              <a:ea typeface="Meiryo UI" panose="020B0604030504040204" pitchFamily="50" charset="-128"/>
              <a:cs typeface="+mn-cs"/>
            </a:rPr>
            <a:t>行目、</a:t>
          </a:r>
          <a:r>
            <a:rPr kumimoji="1" lang="en-US" altLang="ja-JP" sz="1400">
              <a:solidFill>
                <a:srgbClr val="0000CC"/>
              </a:solidFill>
              <a:effectLst/>
              <a:latin typeface="Meiryo UI" panose="020B0604030504040204" pitchFamily="50" charset="-128"/>
              <a:ea typeface="Meiryo UI" panose="020B0604030504040204" pitchFamily="50" charset="-128"/>
              <a:cs typeface="+mn-cs"/>
            </a:rPr>
            <a:t>28</a:t>
          </a:r>
          <a:r>
            <a:rPr kumimoji="1" lang="ja-JP" altLang="en-US" sz="1400">
              <a:solidFill>
                <a:srgbClr val="0000CC"/>
              </a:solidFill>
              <a:effectLst/>
              <a:latin typeface="Meiryo UI" panose="020B0604030504040204" pitchFamily="50" charset="-128"/>
              <a:ea typeface="Meiryo UI" panose="020B0604030504040204" pitchFamily="50" charset="-128"/>
              <a:cs typeface="+mn-cs"/>
            </a:rPr>
            <a:t>行目、</a:t>
          </a:r>
          <a:r>
            <a:rPr kumimoji="1" lang="en-US" altLang="ja-JP" sz="1400">
              <a:solidFill>
                <a:srgbClr val="0000CC"/>
              </a:solidFill>
              <a:effectLst/>
              <a:latin typeface="Meiryo UI" panose="020B0604030504040204" pitchFamily="50" charset="-128"/>
              <a:ea typeface="Meiryo UI" panose="020B0604030504040204" pitchFamily="50" charset="-128"/>
              <a:cs typeface="+mn-cs"/>
            </a:rPr>
            <a:t>34</a:t>
          </a:r>
          <a:r>
            <a:rPr kumimoji="1" lang="ja-JP" altLang="en-US" sz="1400">
              <a:solidFill>
                <a:srgbClr val="0000CC"/>
              </a:solidFill>
              <a:effectLst/>
              <a:latin typeface="Meiryo UI" panose="020B0604030504040204" pitchFamily="50" charset="-128"/>
              <a:ea typeface="Meiryo UI" panose="020B0604030504040204" pitchFamily="50" charset="-128"/>
              <a:cs typeface="+mn-cs"/>
            </a:rPr>
            <a:t>行目</a:t>
          </a:r>
        </a:p>
      </xdr:txBody>
    </xdr:sp>
    <xdr:clientData/>
  </xdr:twoCellAnchor>
  <xdr:twoCellAnchor>
    <xdr:from>
      <xdr:col>15</xdr:col>
      <xdr:colOff>612321</xdr:colOff>
      <xdr:row>25</xdr:row>
      <xdr:rowOff>149679</xdr:rowOff>
    </xdr:from>
    <xdr:to>
      <xdr:col>19</xdr:col>
      <xdr:colOff>142875</xdr:colOff>
      <xdr:row>27</xdr:row>
      <xdr:rowOff>173491</xdr:rowOff>
    </xdr:to>
    <xdr:cxnSp macro="">
      <xdr:nvCxnSpPr>
        <xdr:cNvPr id="8" name="直線矢印コネクタ 7">
          <a:extLst>
            <a:ext uri="{FF2B5EF4-FFF2-40B4-BE49-F238E27FC236}">
              <a16:creationId xmlns:a16="http://schemas.microsoft.com/office/drawing/2014/main" id="{00000000-0008-0000-0400-000008000000}"/>
            </a:ext>
          </a:extLst>
        </xdr:cNvPr>
        <xdr:cNvCxnSpPr>
          <a:stCxn id="7" idx="1"/>
        </xdr:cNvCxnSpPr>
      </xdr:nvCxnSpPr>
      <xdr:spPr>
        <a:xfrm flipH="1" flipV="1">
          <a:off x="10918371" y="6493329"/>
          <a:ext cx="1767024" cy="629602"/>
        </a:xfrm>
        <a:prstGeom prst="straightConnector1">
          <a:avLst/>
        </a:prstGeom>
        <a:ln w="19050">
          <a:solidFill>
            <a:srgbClr val="0000CC"/>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625928</xdr:colOff>
      <xdr:row>18</xdr:row>
      <xdr:rowOff>95250</xdr:rowOff>
    </xdr:from>
    <xdr:to>
      <xdr:col>19</xdr:col>
      <xdr:colOff>142875</xdr:colOff>
      <xdr:row>27</xdr:row>
      <xdr:rowOff>173491</xdr:rowOff>
    </xdr:to>
    <xdr:cxnSp macro="">
      <xdr:nvCxnSpPr>
        <xdr:cNvPr id="9" name="直線矢印コネクタ 8">
          <a:extLst>
            <a:ext uri="{FF2B5EF4-FFF2-40B4-BE49-F238E27FC236}">
              <a16:creationId xmlns:a16="http://schemas.microsoft.com/office/drawing/2014/main" id="{00000000-0008-0000-0400-000009000000}"/>
            </a:ext>
          </a:extLst>
        </xdr:cNvPr>
        <xdr:cNvCxnSpPr>
          <a:stCxn id="7" idx="1"/>
        </xdr:cNvCxnSpPr>
      </xdr:nvCxnSpPr>
      <xdr:spPr>
        <a:xfrm flipH="1" flipV="1">
          <a:off x="10935788" y="4606290"/>
          <a:ext cx="1749607" cy="2516641"/>
        </a:xfrm>
        <a:prstGeom prst="straightConnector1">
          <a:avLst/>
        </a:prstGeom>
        <a:ln w="19050">
          <a:solidFill>
            <a:srgbClr val="0000CC"/>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517071</xdr:colOff>
      <xdr:row>15</xdr:row>
      <xdr:rowOff>122464</xdr:rowOff>
    </xdr:from>
    <xdr:to>
      <xdr:col>19</xdr:col>
      <xdr:colOff>142875</xdr:colOff>
      <xdr:row>27</xdr:row>
      <xdr:rowOff>173491</xdr:rowOff>
    </xdr:to>
    <xdr:cxnSp macro="">
      <xdr:nvCxnSpPr>
        <xdr:cNvPr id="10" name="直線矢印コネクタ 9">
          <a:extLst>
            <a:ext uri="{FF2B5EF4-FFF2-40B4-BE49-F238E27FC236}">
              <a16:creationId xmlns:a16="http://schemas.microsoft.com/office/drawing/2014/main" id="{00000000-0008-0000-0400-00000A000000}"/>
            </a:ext>
          </a:extLst>
        </xdr:cNvPr>
        <xdr:cNvCxnSpPr>
          <a:stCxn id="7" idx="1"/>
        </xdr:cNvCxnSpPr>
      </xdr:nvCxnSpPr>
      <xdr:spPr>
        <a:xfrm flipH="1" flipV="1">
          <a:off x="10819311" y="3724819"/>
          <a:ext cx="1866084" cy="3398112"/>
        </a:xfrm>
        <a:prstGeom prst="straightConnector1">
          <a:avLst/>
        </a:prstGeom>
        <a:ln w="19050">
          <a:solidFill>
            <a:srgbClr val="0000CC"/>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693964</xdr:colOff>
      <xdr:row>27</xdr:row>
      <xdr:rowOff>173491</xdr:rowOff>
    </xdr:from>
    <xdr:to>
      <xdr:col>19</xdr:col>
      <xdr:colOff>142875</xdr:colOff>
      <xdr:row>28</xdr:row>
      <xdr:rowOff>204108</xdr:rowOff>
    </xdr:to>
    <xdr:cxnSp macro="">
      <xdr:nvCxnSpPr>
        <xdr:cNvPr id="11" name="直線矢印コネクタ 10">
          <a:extLst>
            <a:ext uri="{FF2B5EF4-FFF2-40B4-BE49-F238E27FC236}">
              <a16:creationId xmlns:a16="http://schemas.microsoft.com/office/drawing/2014/main" id="{00000000-0008-0000-0400-00000B000000}"/>
            </a:ext>
          </a:extLst>
        </xdr:cNvPr>
        <xdr:cNvCxnSpPr>
          <a:stCxn id="7" idx="1"/>
        </xdr:cNvCxnSpPr>
      </xdr:nvCxnSpPr>
      <xdr:spPr>
        <a:xfrm flipH="1">
          <a:off x="11001919" y="7122931"/>
          <a:ext cx="1683476" cy="343037"/>
        </a:xfrm>
        <a:prstGeom prst="straightConnector1">
          <a:avLst/>
        </a:prstGeom>
        <a:ln w="19050">
          <a:solidFill>
            <a:srgbClr val="0000CC"/>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653143</xdr:colOff>
      <xdr:row>27</xdr:row>
      <xdr:rowOff>173491</xdr:rowOff>
    </xdr:from>
    <xdr:to>
      <xdr:col>19</xdr:col>
      <xdr:colOff>142875</xdr:colOff>
      <xdr:row>35</xdr:row>
      <xdr:rowOff>122465</xdr:rowOff>
    </xdr:to>
    <xdr:cxnSp macro="">
      <xdr:nvCxnSpPr>
        <xdr:cNvPr id="12" name="直線矢印コネクタ 11">
          <a:extLst>
            <a:ext uri="{FF2B5EF4-FFF2-40B4-BE49-F238E27FC236}">
              <a16:creationId xmlns:a16="http://schemas.microsoft.com/office/drawing/2014/main" id="{00000000-0008-0000-0400-00000C000000}"/>
            </a:ext>
          </a:extLst>
        </xdr:cNvPr>
        <xdr:cNvCxnSpPr>
          <a:stCxn id="7" idx="1"/>
        </xdr:cNvCxnSpPr>
      </xdr:nvCxnSpPr>
      <xdr:spPr>
        <a:xfrm flipH="1">
          <a:off x="10961098" y="7122931"/>
          <a:ext cx="1724297" cy="2088289"/>
        </a:xfrm>
        <a:prstGeom prst="straightConnector1">
          <a:avLst/>
        </a:prstGeom>
        <a:ln w="19050">
          <a:solidFill>
            <a:srgbClr val="0000CC"/>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176894</xdr:colOff>
      <xdr:row>16</xdr:row>
      <xdr:rowOff>285750</xdr:rowOff>
    </xdr:from>
    <xdr:to>
      <xdr:col>25</xdr:col>
      <xdr:colOff>621502</xdr:colOff>
      <xdr:row>18</xdr:row>
      <xdr:rowOff>145143</xdr:rowOff>
    </xdr:to>
    <xdr:sp macro="" textlink="">
      <xdr:nvSpPr>
        <xdr:cNvPr id="13" name="角丸四角形吹き出し 12">
          <a:extLst>
            <a:ext uri="{FF2B5EF4-FFF2-40B4-BE49-F238E27FC236}">
              <a16:creationId xmlns:a16="http://schemas.microsoft.com/office/drawing/2014/main" id="{00000000-0008-0000-0400-00000D000000}"/>
            </a:ext>
          </a:extLst>
        </xdr:cNvPr>
        <xdr:cNvSpPr/>
      </xdr:nvSpPr>
      <xdr:spPr>
        <a:xfrm>
          <a:off x="12717509" y="4187190"/>
          <a:ext cx="4309853" cy="470898"/>
        </a:xfrm>
        <a:prstGeom prst="wedgeRoundRectCallout">
          <a:avLst>
            <a:gd name="adj1" fmla="val -89375"/>
            <a:gd name="adj2" fmla="val 44268"/>
            <a:gd name="adj3" fmla="val 16667"/>
          </a:avLst>
        </a:prstGeom>
        <a:solidFill>
          <a:srgbClr val="FFCC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latin typeface="Meiryo UI" panose="020B0604030504040204" pitchFamily="50" charset="-128"/>
              <a:ea typeface="Meiryo UI" panose="020B0604030504040204" pitchFamily="50" charset="-128"/>
            </a:rPr>
            <a:t>ROUND</a:t>
          </a:r>
          <a:r>
            <a:rPr kumimoji="1" lang="ja-JP" altLang="en-US" sz="1100">
              <a:solidFill>
                <a:srgbClr val="FF0000"/>
              </a:solidFill>
              <a:latin typeface="Meiryo UI" panose="020B0604030504040204" pitchFamily="50" charset="-128"/>
              <a:ea typeface="Meiryo UI" panose="020B0604030504040204" pitchFamily="50" charset="-128"/>
            </a:rPr>
            <a:t>関数で容量提供事業者の</a:t>
          </a:r>
          <a:r>
            <a:rPr kumimoji="1" lang="ja-JP" altLang="ja-JP" sz="1100">
              <a:solidFill>
                <a:srgbClr val="FF0000"/>
              </a:solidFill>
              <a:effectLst/>
              <a:latin typeface="Meiryo UI" panose="020B0604030504040204" pitchFamily="50" charset="-128"/>
              <a:ea typeface="Meiryo UI" panose="020B0604030504040204" pitchFamily="50" charset="-128"/>
              <a:cs typeface="+mn-cs"/>
            </a:rPr>
            <a:t>入力値を四捨五入する</a:t>
          </a:r>
          <a:r>
            <a:rPr kumimoji="1" lang="ja-JP" altLang="en-US" sz="1100">
              <a:solidFill>
                <a:srgbClr val="FF0000"/>
              </a:solidFill>
              <a:effectLst/>
              <a:latin typeface="Meiryo UI" panose="020B0604030504040204" pitchFamily="50" charset="-128"/>
              <a:ea typeface="Meiryo UI" panose="020B0604030504040204" pitchFamily="50" charset="-128"/>
              <a:cs typeface="+mn-cs"/>
            </a:rPr>
            <a:t>。</a:t>
          </a:r>
          <a:endParaRPr kumimoji="1" lang="en-US" altLang="ja-JP" sz="11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19</xdr:col>
      <xdr:colOff>190500</xdr:colOff>
      <xdr:row>16</xdr:row>
      <xdr:rowOff>285750</xdr:rowOff>
    </xdr:from>
    <xdr:to>
      <xdr:col>25</xdr:col>
      <xdr:colOff>635108</xdr:colOff>
      <xdr:row>18</xdr:row>
      <xdr:rowOff>145143</xdr:rowOff>
    </xdr:to>
    <xdr:sp macro="" textlink="">
      <xdr:nvSpPr>
        <xdr:cNvPr id="14" name="角丸四角形吹き出し 12">
          <a:extLst>
            <a:ext uri="{FF2B5EF4-FFF2-40B4-BE49-F238E27FC236}">
              <a16:creationId xmlns:a16="http://schemas.microsoft.com/office/drawing/2014/main" id="{00000000-0008-0000-0400-00000E000000}"/>
            </a:ext>
          </a:extLst>
        </xdr:cNvPr>
        <xdr:cNvSpPr/>
      </xdr:nvSpPr>
      <xdr:spPr>
        <a:xfrm>
          <a:off x="12734925" y="4187190"/>
          <a:ext cx="4298423" cy="470898"/>
        </a:xfrm>
        <a:prstGeom prst="wedgeRoundRectCallout">
          <a:avLst>
            <a:gd name="adj1" fmla="val -95731"/>
            <a:gd name="adj2" fmla="val 183872"/>
            <a:gd name="adj3" fmla="val 16667"/>
          </a:avLst>
        </a:prstGeom>
        <a:solidFill>
          <a:srgbClr val="FFCC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latin typeface="Meiryo UI" panose="020B0604030504040204" pitchFamily="50" charset="-128"/>
              <a:ea typeface="Meiryo UI" panose="020B0604030504040204" pitchFamily="50" charset="-128"/>
            </a:rPr>
            <a:t>ROUND</a:t>
          </a:r>
          <a:r>
            <a:rPr kumimoji="1" lang="ja-JP" altLang="en-US" sz="1100">
              <a:solidFill>
                <a:srgbClr val="FF0000"/>
              </a:solidFill>
              <a:latin typeface="Meiryo UI" panose="020B0604030504040204" pitchFamily="50" charset="-128"/>
              <a:ea typeface="Meiryo UI" panose="020B0604030504040204" pitchFamily="50" charset="-128"/>
            </a:rPr>
            <a:t>関数で容量提供事業者の</a:t>
          </a:r>
          <a:r>
            <a:rPr kumimoji="1" lang="ja-JP" altLang="ja-JP" sz="1100">
              <a:solidFill>
                <a:srgbClr val="FF0000"/>
              </a:solidFill>
              <a:effectLst/>
              <a:latin typeface="Meiryo UI" panose="020B0604030504040204" pitchFamily="50" charset="-128"/>
              <a:ea typeface="Meiryo UI" panose="020B0604030504040204" pitchFamily="50" charset="-128"/>
              <a:cs typeface="+mn-cs"/>
            </a:rPr>
            <a:t>入力値を四捨五入する</a:t>
          </a:r>
          <a:r>
            <a:rPr kumimoji="1" lang="ja-JP" altLang="en-US" sz="1100">
              <a:solidFill>
                <a:srgbClr val="FF0000"/>
              </a:solidFill>
              <a:effectLst/>
              <a:latin typeface="Meiryo UI" panose="020B0604030504040204" pitchFamily="50" charset="-128"/>
              <a:ea typeface="Meiryo UI" panose="020B0604030504040204" pitchFamily="50" charset="-128"/>
              <a:cs typeface="+mn-cs"/>
            </a:rPr>
            <a:t>。</a:t>
          </a:r>
          <a:endParaRPr kumimoji="1" lang="en-US" altLang="ja-JP" sz="11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19</xdr:col>
      <xdr:colOff>17689</xdr:colOff>
      <xdr:row>29</xdr:row>
      <xdr:rowOff>250916</xdr:rowOff>
    </xdr:from>
    <xdr:to>
      <xdr:col>25</xdr:col>
      <xdr:colOff>475632</xdr:colOff>
      <xdr:row>31</xdr:row>
      <xdr:rowOff>170816</xdr:rowOff>
    </xdr:to>
    <xdr:sp macro="" textlink="">
      <xdr:nvSpPr>
        <xdr:cNvPr id="15" name="角丸四角形吹き出し 12">
          <a:extLst>
            <a:ext uri="{FF2B5EF4-FFF2-40B4-BE49-F238E27FC236}">
              <a16:creationId xmlns:a16="http://schemas.microsoft.com/office/drawing/2014/main" id="{00000000-0008-0000-0400-00000F000000}"/>
            </a:ext>
          </a:extLst>
        </xdr:cNvPr>
        <xdr:cNvSpPr/>
      </xdr:nvSpPr>
      <xdr:spPr>
        <a:xfrm>
          <a:off x="12527189" y="8251916"/>
          <a:ext cx="4299693" cy="523150"/>
        </a:xfrm>
        <a:prstGeom prst="wedgeRoundRectCallout">
          <a:avLst>
            <a:gd name="adj1" fmla="val -87314"/>
            <a:gd name="adj2" fmla="val -121508"/>
            <a:gd name="adj3" fmla="val 16667"/>
          </a:avLst>
        </a:prstGeom>
        <a:solidFill>
          <a:srgbClr val="FFCC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latin typeface="Meiryo UI" panose="020B0604030504040204" pitchFamily="50" charset="-128"/>
              <a:ea typeface="Meiryo UI" panose="020B0604030504040204" pitchFamily="50" charset="-128"/>
            </a:rPr>
            <a:t>ROUND</a:t>
          </a:r>
          <a:r>
            <a:rPr kumimoji="1" lang="ja-JP" altLang="en-US" sz="1100">
              <a:solidFill>
                <a:srgbClr val="FF0000"/>
              </a:solidFill>
              <a:latin typeface="Meiryo UI" panose="020B0604030504040204" pitchFamily="50" charset="-128"/>
              <a:ea typeface="Meiryo UI" panose="020B0604030504040204" pitchFamily="50" charset="-128"/>
            </a:rPr>
            <a:t>関数で容量提供事業者の</a:t>
          </a:r>
          <a:r>
            <a:rPr kumimoji="1" lang="ja-JP" altLang="ja-JP" sz="1100">
              <a:solidFill>
                <a:srgbClr val="FF0000"/>
              </a:solidFill>
              <a:effectLst/>
              <a:latin typeface="Meiryo UI" panose="020B0604030504040204" pitchFamily="50" charset="-128"/>
              <a:ea typeface="Meiryo UI" panose="020B0604030504040204" pitchFamily="50" charset="-128"/>
              <a:cs typeface="+mn-cs"/>
            </a:rPr>
            <a:t>入力値を四捨五入する</a:t>
          </a:r>
          <a:r>
            <a:rPr kumimoji="1" lang="ja-JP" altLang="en-US" sz="1100">
              <a:solidFill>
                <a:srgbClr val="FF0000"/>
              </a:solidFill>
              <a:effectLst/>
              <a:latin typeface="Meiryo UI" panose="020B0604030504040204" pitchFamily="50" charset="-128"/>
              <a:ea typeface="Meiryo UI" panose="020B0604030504040204" pitchFamily="50" charset="-128"/>
              <a:cs typeface="+mn-cs"/>
            </a:rPr>
            <a:t>。</a:t>
          </a:r>
          <a:endParaRPr kumimoji="1" lang="en-US" altLang="ja-JP" sz="11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19</xdr:col>
      <xdr:colOff>21499</xdr:colOff>
      <xdr:row>29</xdr:row>
      <xdr:rowOff>254725</xdr:rowOff>
    </xdr:from>
    <xdr:to>
      <xdr:col>25</xdr:col>
      <xdr:colOff>479442</xdr:colOff>
      <xdr:row>31</xdr:row>
      <xdr:rowOff>190500</xdr:rowOff>
    </xdr:to>
    <xdr:sp macro="" textlink="">
      <xdr:nvSpPr>
        <xdr:cNvPr id="16" name="角丸四角形吹き出し 12">
          <a:extLst>
            <a:ext uri="{FF2B5EF4-FFF2-40B4-BE49-F238E27FC236}">
              <a16:creationId xmlns:a16="http://schemas.microsoft.com/office/drawing/2014/main" id="{00000000-0008-0000-0400-000010000000}"/>
            </a:ext>
          </a:extLst>
        </xdr:cNvPr>
        <xdr:cNvSpPr/>
      </xdr:nvSpPr>
      <xdr:spPr>
        <a:xfrm>
          <a:off x="12530999" y="8255725"/>
          <a:ext cx="4299693" cy="539025"/>
        </a:xfrm>
        <a:prstGeom prst="wedgeRoundRectCallout">
          <a:avLst>
            <a:gd name="adj1" fmla="val -88682"/>
            <a:gd name="adj2" fmla="val -26881"/>
            <a:gd name="adj3" fmla="val 16667"/>
          </a:avLst>
        </a:prstGeom>
        <a:solidFill>
          <a:srgbClr val="FFCC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latin typeface="Meiryo UI" panose="020B0604030504040204" pitchFamily="50" charset="-128"/>
              <a:ea typeface="Meiryo UI" panose="020B0604030504040204" pitchFamily="50" charset="-128"/>
            </a:rPr>
            <a:t>ROUND</a:t>
          </a:r>
          <a:r>
            <a:rPr kumimoji="1" lang="ja-JP" altLang="en-US" sz="1100">
              <a:solidFill>
                <a:srgbClr val="FF0000"/>
              </a:solidFill>
              <a:latin typeface="Meiryo UI" panose="020B0604030504040204" pitchFamily="50" charset="-128"/>
              <a:ea typeface="Meiryo UI" panose="020B0604030504040204" pitchFamily="50" charset="-128"/>
            </a:rPr>
            <a:t>関数で容量提供事業者の</a:t>
          </a:r>
          <a:r>
            <a:rPr kumimoji="1" lang="ja-JP" altLang="ja-JP" sz="1100">
              <a:solidFill>
                <a:srgbClr val="FF0000"/>
              </a:solidFill>
              <a:effectLst/>
              <a:latin typeface="Meiryo UI" panose="020B0604030504040204" pitchFamily="50" charset="-128"/>
              <a:ea typeface="Meiryo UI" panose="020B0604030504040204" pitchFamily="50" charset="-128"/>
              <a:cs typeface="+mn-cs"/>
            </a:rPr>
            <a:t>入力値を四捨五入する</a:t>
          </a:r>
          <a:r>
            <a:rPr kumimoji="1" lang="ja-JP" altLang="en-US" sz="1100">
              <a:solidFill>
                <a:srgbClr val="FF0000"/>
              </a:solidFill>
              <a:effectLst/>
              <a:latin typeface="Meiryo UI" panose="020B0604030504040204" pitchFamily="50" charset="-128"/>
              <a:ea typeface="Meiryo UI" panose="020B0604030504040204" pitchFamily="50" charset="-128"/>
              <a:cs typeface="+mn-cs"/>
            </a:rPr>
            <a:t>。</a:t>
          </a:r>
          <a:endParaRPr kumimoji="1" lang="en-US" altLang="ja-JP" sz="11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15</xdr:col>
      <xdr:colOff>527958</xdr:colOff>
      <xdr:row>12</xdr:row>
      <xdr:rowOff>242208</xdr:rowOff>
    </xdr:from>
    <xdr:to>
      <xdr:col>19</xdr:col>
      <xdr:colOff>142875</xdr:colOff>
      <xdr:row>27</xdr:row>
      <xdr:rowOff>173491</xdr:rowOff>
    </xdr:to>
    <xdr:cxnSp macro="">
      <xdr:nvCxnSpPr>
        <xdr:cNvPr id="17" name="直線矢印コネクタ 16">
          <a:extLst>
            <a:ext uri="{FF2B5EF4-FFF2-40B4-BE49-F238E27FC236}">
              <a16:creationId xmlns:a16="http://schemas.microsoft.com/office/drawing/2014/main" id="{00000000-0008-0000-0400-000011000000}"/>
            </a:ext>
          </a:extLst>
        </xdr:cNvPr>
        <xdr:cNvCxnSpPr>
          <a:stCxn id="7" idx="1"/>
        </xdr:cNvCxnSpPr>
      </xdr:nvCxnSpPr>
      <xdr:spPr>
        <a:xfrm flipH="1" flipV="1">
          <a:off x="10832103" y="2855868"/>
          <a:ext cx="1853292" cy="4267063"/>
        </a:xfrm>
        <a:prstGeom prst="straightConnector1">
          <a:avLst/>
        </a:prstGeom>
        <a:ln w="19050">
          <a:solidFill>
            <a:srgbClr val="0000CC"/>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272142</xdr:colOff>
      <xdr:row>18</xdr:row>
      <xdr:rowOff>293915</xdr:rowOff>
    </xdr:from>
    <xdr:to>
      <xdr:col>27</xdr:col>
      <xdr:colOff>30032</xdr:colOff>
      <xdr:row>24</xdr:row>
      <xdr:rowOff>213136</xdr:rowOff>
    </xdr:to>
    <xdr:sp macro="" textlink="">
      <xdr:nvSpPr>
        <xdr:cNvPr id="2" name="正方形/長方形 1">
          <a:extLst>
            <a:ext uri="{FF2B5EF4-FFF2-40B4-BE49-F238E27FC236}">
              <a16:creationId xmlns:a16="http://schemas.microsoft.com/office/drawing/2014/main" id="{5257FDC3-653F-4C00-BD47-25D656D6BA61}"/>
            </a:ext>
          </a:extLst>
        </xdr:cNvPr>
        <xdr:cNvSpPr/>
      </xdr:nvSpPr>
      <xdr:spPr>
        <a:xfrm>
          <a:off x="12823371" y="4898572"/>
          <a:ext cx="4983032" cy="1965735"/>
        </a:xfrm>
        <a:prstGeom prst="rect">
          <a:avLst/>
        </a:prstGeom>
        <a:solidFill>
          <a:srgbClr val="FFFF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t"/>
        <a:lstStyle/>
        <a:p>
          <a:pPr algn="l"/>
          <a:r>
            <a:rPr kumimoji="1" lang="en-US" altLang="ja-JP" sz="1050">
              <a:solidFill>
                <a:srgbClr val="FF0000"/>
              </a:solidFill>
              <a:latin typeface="Meiryo UI" panose="020B0604030504040204" pitchFamily="50" charset="-128"/>
              <a:ea typeface="Meiryo UI" panose="020B0604030504040204" pitchFamily="50" charset="-128"/>
            </a:rPr>
            <a:t>【20260731</a:t>
          </a:r>
          <a:r>
            <a:rPr kumimoji="1" lang="en-US" altLang="ja-JP" sz="1050" baseline="0">
              <a:solidFill>
                <a:srgbClr val="FF0000"/>
              </a:solidFill>
              <a:latin typeface="Meiryo UI" panose="020B0604030504040204" pitchFamily="50" charset="-128"/>
              <a:ea typeface="Meiryo UI" panose="020B0604030504040204" pitchFamily="50" charset="-128"/>
            </a:rPr>
            <a:t> </a:t>
          </a:r>
          <a:r>
            <a:rPr kumimoji="1" lang="ja-JP" altLang="en-US" sz="1050" baseline="0">
              <a:solidFill>
                <a:srgbClr val="FF0000"/>
              </a:solidFill>
              <a:latin typeface="Meiryo UI" panose="020B0604030504040204" pitchFamily="50" charset="-128"/>
              <a:ea typeface="Meiryo UI" panose="020B0604030504040204" pitchFamily="50" charset="-128"/>
            </a:rPr>
            <a:t>広域機関 間島</a:t>
          </a:r>
          <a:r>
            <a:rPr kumimoji="1" lang="en-US" altLang="ja-JP" sz="1050">
              <a:solidFill>
                <a:srgbClr val="FF0000"/>
              </a:solidFill>
              <a:latin typeface="Meiryo UI" panose="020B0604030504040204" pitchFamily="50" charset="-128"/>
              <a:ea typeface="Meiryo UI" panose="020B0604030504040204" pitchFamily="50" charset="-128"/>
            </a:rPr>
            <a:t>】</a:t>
          </a:r>
        </a:p>
        <a:p>
          <a:pPr algn="l"/>
          <a:r>
            <a:rPr kumimoji="1" lang="ja-JP" altLang="en-US" sz="1050">
              <a:solidFill>
                <a:srgbClr val="FF0000"/>
              </a:solidFill>
              <a:latin typeface="Meiryo UI" panose="020B0604030504040204" pitchFamily="50" charset="-128"/>
              <a:ea typeface="Meiryo UI" panose="020B0604030504040204" pitchFamily="50" charset="-128"/>
            </a:rPr>
            <a:t>備忘メモ（広域側対応）</a:t>
          </a:r>
          <a:endParaRPr kumimoji="1" lang="en-US" altLang="ja-JP" sz="1050">
            <a:solidFill>
              <a:srgbClr val="FF0000"/>
            </a:solidFill>
            <a:latin typeface="Meiryo UI" panose="020B0604030504040204" pitchFamily="50" charset="-128"/>
            <a:ea typeface="Meiryo UI" panose="020B0604030504040204" pitchFamily="50" charset="-128"/>
          </a:endParaRPr>
        </a:p>
        <a:p>
          <a:pPr algn="l"/>
          <a:r>
            <a:rPr kumimoji="1" lang="ja-JP" altLang="en-US" sz="1050">
              <a:solidFill>
                <a:srgbClr val="FF0000"/>
              </a:solidFill>
              <a:latin typeface="Meiryo UI" panose="020B0604030504040204" pitchFamily="50" charset="-128"/>
              <a:ea typeface="Meiryo UI" panose="020B0604030504040204" pitchFamily="50" charset="-128"/>
            </a:rPr>
            <a:t>約定処理ツールに影響のない範囲で、記載を見直す</a:t>
          </a:r>
          <a:endParaRPr kumimoji="1" lang="en-US" altLang="ja-JP" sz="1050">
            <a:solidFill>
              <a:srgbClr val="FF0000"/>
            </a:solidFill>
            <a:latin typeface="Meiryo UI" panose="020B0604030504040204" pitchFamily="50" charset="-128"/>
            <a:ea typeface="Meiryo UI" panose="020B0604030504040204" pitchFamily="50" charset="-128"/>
          </a:endParaRPr>
        </a:p>
        <a:p>
          <a:pPr algn="l"/>
          <a:r>
            <a:rPr kumimoji="1" lang="ja-JP" altLang="en-US" sz="1050">
              <a:solidFill>
                <a:srgbClr val="FF0000"/>
              </a:solidFill>
              <a:latin typeface="Meiryo UI" panose="020B0604030504040204" pitchFamily="50" charset="-128"/>
              <a:ea typeface="Meiryo UI" panose="020B0604030504040204" pitchFamily="50" charset="-128"/>
            </a:rPr>
            <a:t>・項目名が、入力シートと全然あっていない</a:t>
          </a:r>
          <a:endParaRPr kumimoji="1" lang="en-US" altLang="ja-JP" sz="1050">
            <a:solidFill>
              <a:srgbClr val="FF0000"/>
            </a:solidFill>
            <a:latin typeface="Meiryo UI" panose="020B0604030504040204" pitchFamily="50" charset="-128"/>
            <a:ea typeface="Meiryo UI" panose="020B0604030504040204" pitchFamily="50" charset="-128"/>
          </a:endParaRPr>
        </a:p>
        <a:p>
          <a:pPr algn="l"/>
          <a:endParaRPr kumimoji="1" lang="en-US" altLang="ja-JP" sz="1050">
            <a:solidFill>
              <a:srgbClr val="FF0000"/>
            </a:solidFill>
            <a:latin typeface="Meiryo UI" panose="020B0604030504040204" pitchFamily="50" charset="-128"/>
            <a:ea typeface="Meiryo UI" panose="020B0604030504040204" pitchFamily="50" charset="-128"/>
          </a:endParaRPr>
        </a:p>
        <a:p>
          <a:pPr algn="l"/>
          <a:r>
            <a:rPr kumimoji="1" lang="ja-JP" altLang="en-US" sz="1050">
              <a:solidFill>
                <a:srgbClr val="FF0000"/>
              </a:solidFill>
              <a:latin typeface="Meiryo UI" panose="020B0604030504040204" pitchFamily="50" charset="-128"/>
              <a:ea typeface="Meiryo UI" panose="020B0604030504040204" pitchFamily="50" charset="-128"/>
            </a:rPr>
            <a:t>⇒</a:t>
          </a:r>
          <a:r>
            <a:rPr kumimoji="1" lang="en-US" altLang="ja-JP" sz="1050">
              <a:solidFill>
                <a:srgbClr val="FF0000"/>
              </a:solidFill>
              <a:latin typeface="Meiryo UI" panose="020B0604030504040204" pitchFamily="50" charset="-128"/>
              <a:ea typeface="Meiryo UI" panose="020B0604030504040204" pitchFamily="50" charset="-128"/>
            </a:rPr>
            <a:t>20260906 </a:t>
          </a:r>
          <a:r>
            <a:rPr kumimoji="1" lang="ja-JP" altLang="en-US" sz="1050">
              <a:solidFill>
                <a:srgbClr val="FF0000"/>
              </a:solidFill>
              <a:latin typeface="Meiryo UI" panose="020B0604030504040204" pitchFamily="50" charset="-128"/>
              <a:ea typeface="Meiryo UI" panose="020B0604030504040204" pitchFamily="50" charset="-128"/>
            </a:rPr>
            <a:t>間島</a:t>
          </a:r>
          <a:endParaRPr kumimoji="1" lang="en-US" altLang="ja-JP" sz="1050">
            <a:solidFill>
              <a:srgbClr val="FF0000"/>
            </a:solidFill>
            <a:latin typeface="Meiryo UI" panose="020B0604030504040204" pitchFamily="50" charset="-128"/>
            <a:ea typeface="Meiryo UI" panose="020B0604030504040204" pitchFamily="50" charset="-128"/>
          </a:endParaRPr>
        </a:p>
        <a:p>
          <a:pPr algn="l"/>
          <a:r>
            <a:rPr kumimoji="1" lang="ja-JP" altLang="en-US" sz="1050">
              <a:solidFill>
                <a:srgbClr val="FF0000"/>
              </a:solidFill>
              <a:latin typeface="Meiryo UI" panose="020B0604030504040204" pitchFamily="50" charset="-128"/>
              <a:ea typeface="Meiryo UI" panose="020B0604030504040204" pitchFamily="50" charset="-128"/>
            </a:rPr>
            <a:t>　</a:t>
          </a:r>
          <a:r>
            <a:rPr kumimoji="1" lang="en-US" altLang="ja-JP" sz="1050">
              <a:solidFill>
                <a:srgbClr val="FF0000"/>
              </a:solidFill>
              <a:latin typeface="Meiryo UI" panose="020B0604030504040204" pitchFamily="50" charset="-128"/>
              <a:ea typeface="Meiryo UI" panose="020B0604030504040204" pitchFamily="50" charset="-128"/>
            </a:rPr>
            <a:t>2026</a:t>
          </a:r>
          <a:r>
            <a:rPr kumimoji="1" lang="ja-JP" altLang="en-US" sz="1050">
              <a:solidFill>
                <a:srgbClr val="FF0000"/>
              </a:solidFill>
              <a:latin typeface="Meiryo UI" panose="020B0604030504040204" pitchFamily="50" charset="-128"/>
              <a:ea typeface="Meiryo UI" panose="020B0604030504040204" pitchFamily="50" charset="-128"/>
            </a:rPr>
            <a:t>年度応札用に綺麗にするのは間に合わないので、見送り</a:t>
          </a:r>
          <a:endParaRPr kumimoji="1" lang="en-US" altLang="ja-JP" sz="1050">
            <a:solidFill>
              <a:srgbClr val="FF0000"/>
            </a:solidFill>
            <a:latin typeface="Meiryo UI" panose="020B0604030504040204" pitchFamily="50" charset="-128"/>
            <a:ea typeface="Meiryo UI" panose="020B0604030504040204" pitchFamily="50" charset="-128"/>
          </a:endParaRPr>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10</xdr:col>
      <xdr:colOff>124368</xdr:colOff>
      <xdr:row>4</xdr:row>
      <xdr:rowOff>118655</xdr:rowOff>
    </xdr:from>
    <xdr:ext cx="10244275" cy="1378131"/>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9077868" y="921476"/>
          <a:ext cx="10244275" cy="1378131"/>
        </a:xfrm>
        <a:prstGeom prst="rect">
          <a:avLst/>
        </a:prstGeom>
        <a:solidFill>
          <a:srgbClr val="FFCC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l"/>
          <a:r>
            <a:rPr kumimoji="1" lang="ja-JP" altLang="en-US" sz="1200" b="0">
              <a:solidFill>
                <a:srgbClr val="FF0000"/>
              </a:solidFill>
              <a:latin typeface="Meiryo UI" panose="020B0604030504040204" pitchFamily="50" charset="-128"/>
              <a:ea typeface="Meiryo UI" panose="020B0604030504040204" pitchFamily="50" charset="-128"/>
            </a:rPr>
            <a:t>①必要供給力（安定電源）　</a:t>
          </a:r>
          <a:r>
            <a:rPr kumimoji="1" lang="en-US" altLang="ja-JP" sz="1200" b="0">
              <a:solidFill>
                <a:srgbClr val="FF0000"/>
              </a:solidFill>
              <a:latin typeface="Meiryo UI" panose="020B0604030504040204" pitchFamily="50" charset="-128"/>
              <a:ea typeface="Meiryo UI" panose="020B0604030504040204" pitchFamily="50" charset="-128"/>
            </a:rPr>
            <a:t>※</a:t>
          </a:r>
          <a:r>
            <a:rPr kumimoji="1" lang="ja-JP" altLang="en-US" sz="1200" b="0">
              <a:solidFill>
                <a:srgbClr val="FF0000"/>
              </a:solidFill>
              <a:latin typeface="Meiryo UI" panose="020B0604030504040204" pitchFamily="50" charset="-128"/>
              <a:ea typeface="Meiryo UI" panose="020B0604030504040204" pitchFamily="50" charset="-128"/>
            </a:rPr>
            <a:t>変動電源と同じ値になる</a:t>
          </a:r>
        </a:p>
        <a:p>
          <a:pPr algn="l"/>
          <a:r>
            <a:rPr kumimoji="1" lang="ja-JP" altLang="en-US" sz="1200" b="0">
              <a:solidFill>
                <a:srgbClr val="FF0000"/>
              </a:solidFill>
              <a:latin typeface="Meiryo UI" panose="020B0604030504040204" pitchFamily="50" charset="-128"/>
              <a:ea typeface="Meiryo UI" panose="020B0604030504040204" pitchFamily="50" charset="-128"/>
            </a:rPr>
            <a:t>ファイル名：</a:t>
          </a:r>
          <a:r>
            <a:rPr kumimoji="1" lang="en-US" altLang="ja-JP" sz="1200" b="0">
              <a:solidFill>
                <a:srgbClr val="FF0000"/>
              </a:solidFill>
              <a:latin typeface="Meiryo UI" panose="020B0604030504040204" pitchFamily="50" charset="-128"/>
              <a:ea typeface="Meiryo UI" panose="020B0604030504040204" pitchFamily="50" charset="-128"/>
            </a:rPr>
            <a:t>【2034】4h</a:t>
          </a:r>
          <a:r>
            <a:rPr kumimoji="1" lang="ja-JP" altLang="en-US" sz="1200" b="0">
              <a:solidFill>
                <a:srgbClr val="FF0000"/>
              </a:solidFill>
              <a:latin typeface="Meiryo UI" panose="020B0604030504040204" pitchFamily="50" charset="-128"/>
              <a:ea typeface="Meiryo UI" panose="020B0604030504040204" pitchFamily="50" charset="-128"/>
            </a:rPr>
            <a:t>ケース揚水各月年間調整係数算定</a:t>
          </a:r>
          <a:r>
            <a:rPr kumimoji="1" lang="en-US" altLang="ja-JP" sz="1200" b="0">
              <a:solidFill>
                <a:srgbClr val="FF0000"/>
              </a:solidFill>
              <a:latin typeface="Meiryo UI" panose="020B0604030504040204" pitchFamily="50" charset="-128"/>
              <a:ea typeface="Meiryo UI" panose="020B0604030504040204" pitchFamily="50" charset="-128"/>
            </a:rPr>
            <a:t>.ver2.xlsm    ※</a:t>
          </a:r>
          <a:r>
            <a:rPr kumimoji="1" lang="ja-JP" altLang="en-US" sz="1200" b="0">
              <a:solidFill>
                <a:srgbClr val="FF0000"/>
              </a:solidFill>
              <a:latin typeface="Meiryo UI" panose="020B0604030504040204" pitchFamily="50" charset="-128"/>
              <a:ea typeface="Meiryo UI" panose="020B0604030504040204" pitchFamily="50" charset="-128"/>
            </a:rPr>
            <a:t>「●</a:t>
          </a:r>
          <a:r>
            <a:rPr kumimoji="1" lang="en-US" altLang="ja-JP" sz="1200" b="0">
              <a:solidFill>
                <a:srgbClr val="FF0000"/>
              </a:solidFill>
              <a:latin typeface="Meiryo UI" panose="020B0604030504040204" pitchFamily="50" charset="-128"/>
              <a:ea typeface="Meiryo UI" panose="020B0604030504040204" pitchFamily="50" charset="-128"/>
            </a:rPr>
            <a:t>h</a:t>
          </a:r>
          <a:r>
            <a:rPr kumimoji="1" lang="ja-JP" altLang="en-US" sz="1200" b="0">
              <a:solidFill>
                <a:srgbClr val="FF0000"/>
              </a:solidFill>
              <a:latin typeface="Meiryo UI" panose="020B0604030504040204" pitchFamily="50" charset="-128"/>
              <a:ea typeface="Meiryo UI" panose="020B0604030504040204" pitchFamily="50" charset="-128"/>
            </a:rPr>
            <a:t>」が異なっていても値は同じ。</a:t>
          </a:r>
        </a:p>
        <a:p>
          <a:pPr algn="l"/>
          <a:r>
            <a:rPr kumimoji="1" lang="ja-JP" altLang="en-US" sz="1200" b="0">
              <a:solidFill>
                <a:srgbClr val="FF0000"/>
              </a:solidFill>
              <a:latin typeface="Meiryo UI" panose="020B0604030504040204" pitchFamily="50" charset="-128"/>
              <a:ea typeface="Meiryo UI" panose="020B0604030504040204" pitchFamily="50" charset="-128"/>
            </a:rPr>
            <a:t>データ引用箇所：　「年間」ワークシート</a:t>
          </a:r>
          <a:r>
            <a:rPr kumimoji="1" lang="en-US" altLang="ja-JP" sz="1200" b="0">
              <a:solidFill>
                <a:srgbClr val="FF0000"/>
              </a:solidFill>
              <a:latin typeface="Meiryo UI" panose="020B0604030504040204" pitchFamily="50" charset="-128"/>
              <a:ea typeface="Meiryo UI" panose="020B0604030504040204" pitchFamily="50" charset="-128"/>
            </a:rPr>
            <a:t>:</a:t>
          </a:r>
          <a:r>
            <a:rPr kumimoji="1" lang="ja-JP" altLang="en-US" sz="1200" b="0">
              <a:solidFill>
                <a:srgbClr val="FF0000"/>
              </a:solidFill>
              <a:latin typeface="Meiryo UI" panose="020B0604030504040204" pitchFamily="50" charset="-128"/>
              <a:ea typeface="Meiryo UI" panose="020B0604030504040204" pitchFamily="50" charset="-128"/>
            </a:rPr>
            <a:t>　「必要供給力」に記載の値（</a:t>
          </a:r>
          <a:r>
            <a:rPr kumimoji="1" lang="en-US" altLang="ja-JP" sz="1200" b="0">
              <a:solidFill>
                <a:srgbClr val="FF0000"/>
              </a:solidFill>
              <a:latin typeface="Meiryo UI" panose="020B0604030504040204" pitchFamily="50" charset="-128"/>
              <a:ea typeface="Meiryo UI" panose="020B0604030504040204" pitchFamily="50" charset="-128"/>
            </a:rPr>
            <a:t>V24</a:t>
          </a:r>
          <a:r>
            <a:rPr kumimoji="1" lang="ja-JP" altLang="en-US" sz="1200" b="0">
              <a:solidFill>
                <a:srgbClr val="FF0000"/>
              </a:solidFill>
              <a:latin typeface="Meiryo UI" panose="020B0604030504040204" pitchFamily="50" charset="-128"/>
              <a:ea typeface="Meiryo UI" panose="020B0604030504040204" pitchFamily="50" charset="-128"/>
            </a:rPr>
            <a:t>～</a:t>
          </a:r>
          <a:r>
            <a:rPr kumimoji="1" lang="en-US" altLang="ja-JP" sz="1200" b="0">
              <a:solidFill>
                <a:srgbClr val="FF0000"/>
              </a:solidFill>
              <a:latin typeface="Meiryo UI" panose="020B0604030504040204" pitchFamily="50" charset="-128"/>
              <a:ea typeface="Meiryo UI" panose="020B0604030504040204" pitchFamily="50" charset="-128"/>
            </a:rPr>
            <a:t>AD35</a:t>
          </a:r>
          <a:r>
            <a:rPr kumimoji="1" lang="ja-JP" altLang="en-US" sz="1200" b="0">
              <a:solidFill>
                <a:srgbClr val="FF0000"/>
              </a:solidFill>
              <a:latin typeface="Meiryo UI" panose="020B0604030504040204" pitchFamily="50" charset="-128"/>
              <a:ea typeface="Meiryo UI" panose="020B0604030504040204" pitchFamily="50" charset="-128"/>
            </a:rPr>
            <a:t>）</a:t>
          </a:r>
          <a:endParaRPr kumimoji="1" lang="en-US" altLang="ja-JP" sz="1200" b="0">
            <a:solidFill>
              <a:srgbClr val="FF0000"/>
            </a:solidFill>
            <a:latin typeface="Meiryo UI" panose="020B0604030504040204" pitchFamily="50" charset="-128"/>
            <a:ea typeface="Meiryo UI" panose="020B0604030504040204" pitchFamily="50" charset="-128"/>
          </a:endParaRPr>
        </a:p>
        <a:p>
          <a:pPr algn="l"/>
          <a:endParaRPr kumimoji="1" lang="en-US" altLang="ja-JP" sz="1200" b="0">
            <a:solidFill>
              <a:srgbClr val="FF0000"/>
            </a:solidFill>
            <a:latin typeface="Meiryo UI" panose="020B0604030504040204" pitchFamily="50" charset="-128"/>
            <a:ea typeface="Meiryo UI" panose="020B0604030504040204" pitchFamily="50" charset="-128"/>
          </a:endParaRPr>
        </a:p>
        <a:p>
          <a:pPr algn="l"/>
          <a:r>
            <a:rPr kumimoji="1" lang="en-US" altLang="ja-JP" sz="1200" b="0">
              <a:solidFill>
                <a:srgbClr val="FF0000"/>
              </a:solidFill>
              <a:latin typeface="Meiryo UI" panose="020B0604030504040204" pitchFamily="50" charset="-128"/>
              <a:ea typeface="Meiryo UI" panose="020B0604030504040204" pitchFamily="50" charset="-128"/>
            </a:rPr>
            <a:t>※</a:t>
          </a:r>
          <a:r>
            <a:rPr kumimoji="1" lang="ja-JP" altLang="en-US" sz="1200" b="0">
              <a:solidFill>
                <a:srgbClr val="FF0000"/>
              </a:solidFill>
              <a:latin typeface="Meiryo UI" panose="020B0604030504040204" pitchFamily="50" charset="-128"/>
              <a:ea typeface="Meiryo UI" panose="020B0604030504040204" pitchFamily="50" charset="-128"/>
            </a:rPr>
            <a:t>注意：</a:t>
          </a:r>
          <a:r>
            <a:rPr kumimoji="1" lang="en-US" altLang="ja-JP" sz="1200" b="0">
              <a:solidFill>
                <a:srgbClr val="FF0000"/>
              </a:solidFill>
              <a:latin typeface="Meiryo UI" panose="020B0604030504040204" pitchFamily="50" charset="-128"/>
              <a:ea typeface="Meiryo UI" panose="020B0604030504040204" pitchFamily="50" charset="-128"/>
            </a:rPr>
            <a:t>EUE</a:t>
          </a:r>
          <a:r>
            <a:rPr kumimoji="1" lang="ja-JP" altLang="en-US" sz="1200" b="0">
              <a:solidFill>
                <a:srgbClr val="FF0000"/>
              </a:solidFill>
              <a:latin typeface="Meiryo UI" panose="020B0604030504040204" pitchFamily="50" charset="-128"/>
              <a:ea typeface="Meiryo UI" panose="020B0604030504040204" pitchFamily="50" charset="-128"/>
            </a:rPr>
            <a:t>チームの資料は１月はじまりの表となっている場合があるので、貼り付け時には</a:t>
          </a:r>
          <a:r>
            <a:rPr kumimoji="1" lang="en-US" altLang="ja-JP" sz="1200" b="0">
              <a:solidFill>
                <a:srgbClr val="FF0000"/>
              </a:solidFill>
              <a:latin typeface="Meiryo UI" panose="020B0604030504040204" pitchFamily="50" charset="-128"/>
              <a:ea typeface="Meiryo UI" panose="020B0604030504040204" pitchFamily="50" charset="-128"/>
            </a:rPr>
            <a:t>1</a:t>
          </a:r>
          <a:r>
            <a:rPr kumimoji="1" lang="ja-JP" altLang="en-US" sz="1200" b="0">
              <a:solidFill>
                <a:srgbClr val="FF0000"/>
              </a:solidFill>
              <a:latin typeface="Meiryo UI" panose="020B0604030504040204" pitchFamily="50" charset="-128"/>
              <a:ea typeface="Meiryo UI" panose="020B0604030504040204" pitchFamily="50" charset="-128"/>
            </a:rPr>
            <a:t>行目が何月になっているかを確認する事。</a:t>
          </a:r>
        </a:p>
      </xdr:txBody>
    </xdr:sp>
    <xdr:clientData/>
  </xdr:oneCellAnchor>
  <xdr:oneCellAnchor>
    <xdr:from>
      <xdr:col>10</xdr:col>
      <xdr:colOff>111035</xdr:colOff>
      <xdr:row>23</xdr:row>
      <xdr:rowOff>24290</xdr:rowOff>
    </xdr:from>
    <xdr:ext cx="10325644" cy="1362552"/>
    <xdr:sp macro="" textlink="">
      <xdr:nvSpPr>
        <xdr:cNvPr id="3" name="テキスト ボックス 2">
          <a:extLst>
            <a:ext uri="{FF2B5EF4-FFF2-40B4-BE49-F238E27FC236}">
              <a16:creationId xmlns:a16="http://schemas.microsoft.com/office/drawing/2014/main" id="{00000000-0008-0000-0500-000003000000}"/>
            </a:ext>
          </a:extLst>
        </xdr:cNvPr>
        <xdr:cNvSpPr txBox="1"/>
      </xdr:nvSpPr>
      <xdr:spPr>
        <a:xfrm>
          <a:off x="9064535" y="4528254"/>
          <a:ext cx="10325644" cy="1362552"/>
        </a:xfrm>
        <a:prstGeom prst="rect">
          <a:avLst/>
        </a:prstGeom>
        <a:solidFill>
          <a:srgbClr val="FFCC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l"/>
          <a:r>
            <a:rPr kumimoji="1" lang="ja-JP" altLang="en-US" sz="1200" b="0">
              <a:solidFill>
                <a:srgbClr val="FF0000"/>
              </a:solidFill>
              <a:latin typeface="Meiryo UI" panose="020B0604030504040204" pitchFamily="50" charset="-128"/>
              <a:ea typeface="Meiryo UI" panose="020B0604030504040204" pitchFamily="50" charset="-128"/>
            </a:rPr>
            <a:t>③再エネ各月</a:t>
          </a:r>
          <a:r>
            <a:rPr kumimoji="1" lang="en-US" altLang="ja-JP" sz="1200" b="0">
              <a:solidFill>
                <a:srgbClr val="FF0000"/>
              </a:solidFill>
              <a:latin typeface="Meiryo UI" panose="020B0604030504040204" pitchFamily="50" charset="-128"/>
              <a:ea typeface="Meiryo UI" panose="020B0604030504040204" pitchFamily="50" charset="-128"/>
            </a:rPr>
            <a:t>kW ※</a:t>
          </a:r>
          <a:r>
            <a:rPr kumimoji="1" lang="ja-JP" altLang="en-US" sz="1200" b="0">
              <a:solidFill>
                <a:srgbClr val="FF0000"/>
              </a:solidFill>
              <a:latin typeface="Meiryo UI" panose="020B0604030504040204" pitchFamily="50" charset="-128"/>
              <a:ea typeface="Meiryo UI" panose="020B0604030504040204" pitchFamily="50" charset="-128"/>
            </a:rPr>
            <a:t>変動電源と同じ値になる</a:t>
          </a:r>
        </a:p>
        <a:p>
          <a:pPr algn="l"/>
          <a:r>
            <a:rPr kumimoji="1" lang="ja-JP" altLang="en-US" sz="1200" b="0">
              <a:solidFill>
                <a:srgbClr val="FF0000"/>
              </a:solidFill>
              <a:latin typeface="Meiryo UI" panose="020B0604030504040204" pitchFamily="50" charset="-128"/>
              <a:ea typeface="Meiryo UI" panose="020B0604030504040204" pitchFamily="50" charset="-128"/>
            </a:rPr>
            <a:t>ファイル名：</a:t>
          </a:r>
          <a:r>
            <a:rPr kumimoji="1" lang="en-US" altLang="ja-JP" sz="1200" b="0">
              <a:solidFill>
                <a:srgbClr val="FF0000"/>
              </a:solidFill>
              <a:latin typeface="Meiryo UI" panose="020B0604030504040204" pitchFamily="50" charset="-128"/>
              <a:ea typeface="Meiryo UI" panose="020B0604030504040204" pitchFamily="50" charset="-128"/>
            </a:rPr>
            <a:t>【2034】4h</a:t>
          </a:r>
          <a:r>
            <a:rPr kumimoji="1" lang="ja-JP" altLang="en-US" sz="1200" b="0">
              <a:solidFill>
                <a:srgbClr val="FF0000"/>
              </a:solidFill>
              <a:latin typeface="Meiryo UI" panose="020B0604030504040204" pitchFamily="50" charset="-128"/>
              <a:ea typeface="Meiryo UI" panose="020B0604030504040204" pitchFamily="50" charset="-128"/>
            </a:rPr>
            <a:t>ケース揚水各月年間調整係数算定</a:t>
          </a:r>
          <a:r>
            <a:rPr kumimoji="1" lang="en-US" altLang="ja-JP" sz="1200" b="0">
              <a:solidFill>
                <a:srgbClr val="FF0000"/>
              </a:solidFill>
              <a:latin typeface="Meiryo UI" panose="020B0604030504040204" pitchFamily="50" charset="-128"/>
              <a:ea typeface="Meiryo UI" panose="020B0604030504040204" pitchFamily="50" charset="-128"/>
            </a:rPr>
            <a:t>.xlsm  ※</a:t>
          </a:r>
          <a:r>
            <a:rPr kumimoji="1" lang="ja-JP" altLang="en-US" sz="1200" b="0">
              <a:solidFill>
                <a:srgbClr val="FF0000"/>
              </a:solidFill>
              <a:latin typeface="Meiryo UI" panose="020B0604030504040204" pitchFamily="50" charset="-128"/>
              <a:ea typeface="Meiryo UI" panose="020B0604030504040204" pitchFamily="50" charset="-128"/>
            </a:rPr>
            <a:t>「●</a:t>
          </a:r>
          <a:r>
            <a:rPr kumimoji="1" lang="en-US" altLang="ja-JP" sz="1200" b="0">
              <a:solidFill>
                <a:srgbClr val="FF0000"/>
              </a:solidFill>
              <a:latin typeface="Meiryo UI" panose="020B0604030504040204" pitchFamily="50" charset="-128"/>
              <a:ea typeface="Meiryo UI" panose="020B0604030504040204" pitchFamily="50" charset="-128"/>
            </a:rPr>
            <a:t>h</a:t>
          </a:r>
          <a:r>
            <a:rPr kumimoji="1" lang="ja-JP" altLang="en-US" sz="1200" b="0">
              <a:solidFill>
                <a:srgbClr val="FF0000"/>
              </a:solidFill>
              <a:latin typeface="Meiryo UI" panose="020B0604030504040204" pitchFamily="50" charset="-128"/>
              <a:ea typeface="Meiryo UI" panose="020B0604030504040204" pitchFamily="50" charset="-128"/>
            </a:rPr>
            <a:t>」が異なっていても値は同じ。</a:t>
          </a:r>
        </a:p>
        <a:p>
          <a:pPr algn="l"/>
          <a:r>
            <a:rPr kumimoji="1" lang="ja-JP" altLang="en-US" sz="1200" b="0">
              <a:solidFill>
                <a:srgbClr val="FF0000"/>
              </a:solidFill>
              <a:latin typeface="Meiryo UI" panose="020B0604030504040204" pitchFamily="50" charset="-128"/>
              <a:ea typeface="Meiryo UI" panose="020B0604030504040204" pitchFamily="50" charset="-128"/>
            </a:rPr>
            <a:t>データ引用箇所：　「年間」ワークシート 　「再エネ供給力」に記載の値（</a:t>
          </a:r>
          <a:r>
            <a:rPr kumimoji="1" lang="en-US" altLang="ja-JP" sz="1200" b="0">
              <a:solidFill>
                <a:srgbClr val="FF0000"/>
              </a:solidFill>
              <a:latin typeface="Meiryo UI" panose="020B0604030504040204" pitchFamily="50" charset="-128"/>
              <a:ea typeface="Meiryo UI" panose="020B0604030504040204" pitchFamily="50" charset="-128"/>
            </a:rPr>
            <a:t>V38</a:t>
          </a:r>
          <a:r>
            <a:rPr kumimoji="1" lang="ja-JP" altLang="en-US" sz="1200" b="0">
              <a:solidFill>
                <a:srgbClr val="FF0000"/>
              </a:solidFill>
              <a:latin typeface="Meiryo UI" panose="020B0604030504040204" pitchFamily="50" charset="-128"/>
              <a:ea typeface="Meiryo UI" panose="020B0604030504040204" pitchFamily="50" charset="-128"/>
            </a:rPr>
            <a:t>～</a:t>
          </a:r>
          <a:r>
            <a:rPr kumimoji="1" lang="en-US" altLang="ja-JP" sz="1200" b="0">
              <a:solidFill>
                <a:srgbClr val="FF0000"/>
              </a:solidFill>
              <a:latin typeface="Meiryo UI" panose="020B0604030504040204" pitchFamily="50" charset="-128"/>
              <a:ea typeface="Meiryo UI" panose="020B0604030504040204" pitchFamily="50" charset="-128"/>
            </a:rPr>
            <a:t>AD49</a:t>
          </a:r>
          <a:r>
            <a:rPr kumimoji="1" lang="ja-JP" altLang="en-US" sz="1200" b="0">
              <a:solidFill>
                <a:srgbClr val="FF0000"/>
              </a:solidFill>
              <a:latin typeface="Meiryo UI" panose="020B0604030504040204" pitchFamily="50" charset="-128"/>
              <a:ea typeface="Meiryo UI" panose="020B0604030504040204" pitchFamily="50" charset="-128"/>
            </a:rPr>
            <a:t>）</a:t>
          </a:r>
          <a:endParaRPr kumimoji="1" lang="en-US" altLang="ja-JP" sz="1200" b="0">
            <a:solidFill>
              <a:srgbClr val="FF0000"/>
            </a:solidFill>
            <a:latin typeface="Meiryo UI" panose="020B0604030504040204" pitchFamily="50" charset="-128"/>
            <a:ea typeface="Meiryo UI" panose="020B0604030504040204" pitchFamily="50" charset="-128"/>
          </a:endParaRPr>
        </a:p>
        <a:p>
          <a:pPr algn="l"/>
          <a:endParaRPr kumimoji="1" lang="en-US" altLang="ja-JP" sz="1200" b="0">
            <a:solidFill>
              <a:srgbClr val="FF0000"/>
            </a:solidFill>
            <a:latin typeface="Meiryo UI" panose="020B0604030504040204" pitchFamily="50" charset="-128"/>
            <a:ea typeface="Meiryo UI" panose="020B0604030504040204" pitchFamily="50" charset="-128"/>
          </a:endParaRPr>
        </a:p>
        <a:p>
          <a:pPr algn="l"/>
          <a:r>
            <a:rPr kumimoji="1" lang="en-US" altLang="ja-JP" sz="1200" b="0">
              <a:solidFill>
                <a:srgbClr val="FF0000"/>
              </a:solidFill>
              <a:latin typeface="Meiryo UI" panose="020B0604030504040204" pitchFamily="50" charset="-128"/>
              <a:ea typeface="Meiryo UI" panose="020B0604030504040204" pitchFamily="50" charset="-128"/>
            </a:rPr>
            <a:t>※</a:t>
          </a:r>
          <a:r>
            <a:rPr kumimoji="1" lang="ja-JP" altLang="en-US" sz="1200" b="0">
              <a:solidFill>
                <a:srgbClr val="FF0000"/>
              </a:solidFill>
              <a:latin typeface="Meiryo UI" panose="020B0604030504040204" pitchFamily="50" charset="-128"/>
              <a:ea typeface="Meiryo UI" panose="020B0604030504040204" pitchFamily="50" charset="-128"/>
            </a:rPr>
            <a:t>注意：</a:t>
          </a:r>
          <a:r>
            <a:rPr kumimoji="1" lang="en-US" altLang="ja-JP" sz="1200" b="0">
              <a:solidFill>
                <a:srgbClr val="FF0000"/>
              </a:solidFill>
              <a:latin typeface="Meiryo UI" panose="020B0604030504040204" pitchFamily="50" charset="-128"/>
              <a:ea typeface="Meiryo UI" panose="020B0604030504040204" pitchFamily="50" charset="-128"/>
            </a:rPr>
            <a:t>EUE</a:t>
          </a:r>
          <a:r>
            <a:rPr kumimoji="1" lang="ja-JP" altLang="en-US" sz="1200" b="0">
              <a:solidFill>
                <a:srgbClr val="FF0000"/>
              </a:solidFill>
              <a:latin typeface="Meiryo UI" panose="020B0604030504040204" pitchFamily="50" charset="-128"/>
              <a:ea typeface="Meiryo UI" panose="020B0604030504040204" pitchFamily="50" charset="-128"/>
            </a:rPr>
            <a:t>チームの資料は１月はじまりの表となっている場合があるので、貼り付け時には</a:t>
          </a:r>
          <a:r>
            <a:rPr kumimoji="1" lang="en-US" altLang="ja-JP" sz="1200" b="0">
              <a:solidFill>
                <a:srgbClr val="FF0000"/>
              </a:solidFill>
              <a:latin typeface="Meiryo UI" panose="020B0604030504040204" pitchFamily="50" charset="-128"/>
              <a:ea typeface="Meiryo UI" panose="020B0604030504040204" pitchFamily="50" charset="-128"/>
            </a:rPr>
            <a:t>1</a:t>
          </a:r>
          <a:r>
            <a:rPr kumimoji="1" lang="ja-JP" altLang="en-US" sz="1200" b="0">
              <a:solidFill>
                <a:srgbClr val="FF0000"/>
              </a:solidFill>
              <a:latin typeface="Meiryo UI" panose="020B0604030504040204" pitchFamily="50" charset="-128"/>
              <a:ea typeface="Meiryo UI" panose="020B0604030504040204" pitchFamily="50" charset="-128"/>
            </a:rPr>
            <a:t>行目が何月になっているかを確認する事。</a:t>
          </a:r>
        </a:p>
      </xdr:txBody>
    </xdr:sp>
    <xdr:clientData/>
  </xdr:oneCellAnchor>
  <xdr:oneCellAnchor>
    <xdr:from>
      <xdr:col>10</xdr:col>
      <xdr:colOff>111579</xdr:colOff>
      <xdr:row>1</xdr:row>
      <xdr:rowOff>9216</xdr:rowOff>
    </xdr:from>
    <xdr:ext cx="2079171" cy="600421"/>
    <xdr:sp macro="" textlink="">
      <xdr:nvSpPr>
        <xdr:cNvPr id="6" name="テキスト ボックス 5">
          <a:extLst>
            <a:ext uri="{FF2B5EF4-FFF2-40B4-BE49-F238E27FC236}">
              <a16:creationId xmlns:a16="http://schemas.microsoft.com/office/drawing/2014/main" id="{00000000-0008-0000-0500-000006000000}"/>
            </a:ext>
          </a:extLst>
        </xdr:cNvPr>
        <xdr:cNvSpPr txBox="1"/>
      </xdr:nvSpPr>
      <xdr:spPr>
        <a:xfrm>
          <a:off x="9026979" y="209241"/>
          <a:ext cx="2079171" cy="600421"/>
        </a:xfrm>
        <a:prstGeom prst="rect">
          <a:avLst/>
        </a:prstGeom>
        <a:solidFill>
          <a:schemeClr val="accent4">
            <a:lumMod val="40000"/>
            <a:lumOff val="60000"/>
          </a:schemeClr>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kumimoji="1" lang="en-US" altLang="ja-JP" sz="1200" b="0">
              <a:solidFill>
                <a:srgbClr val="FF0000"/>
              </a:solidFill>
              <a:latin typeface="Meiryo UI" panose="020B0604030504040204" pitchFamily="50" charset="-128"/>
              <a:ea typeface="Meiryo UI" panose="020B0604030504040204" pitchFamily="50" charset="-128"/>
            </a:rPr>
            <a:t>2026</a:t>
          </a:r>
          <a:r>
            <a:rPr kumimoji="1" lang="ja-JP" altLang="en-US" sz="1200" b="0">
              <a:solidFill>
                <a:srgbClr val="FF0000"/>
              </a:solidFill>
              <a:latin typeface="Meiryo UI" panose="020B0604030504040204" pitchFamily="50" charset="-128"/>
              <a:ea typeface="Meiryo UI" panose="020B0604030504040204" pitchFamily="50" charset="-128"/>
            </a:rPr>
            <a:t>供計作成用調整係数</a:t>
          </a:r>
          <a:endParaRPr kumimoji="1" lang="en-US" altLang="ja-JP" sz="1200" b="0">
            <a:solidFill>
              <a:srgbClr val="FF0000"/>
            </a:solidFill>
            <a:latin typeface="Meiryo UI" panose="020B0604030504040204" pitchFamily="50" charset="-128"/>
            <a:ea typeface="Meiryo UI" panose="020B0604030504040204" pitchFamily="50" charset="-128"/>
          </a:endParaRPr>
        </a:p>
        <a:p>
          <a:pPr algn="ctr"/>
          <a:r>
            <a:rPr kumimoji="1" lang="ja-JP" altLang="en-US" sz="1200" b="0">
              <a:solidFill>
                <a:srgbClr val="FF0000"/>
              </a:solidFill>
              <a:latin typeface="Meiryo UI" panose="020B0604030504040204" pitchFamily="50" charset="-128"/>
              <a:ea typeface="Meiryo UI" panose="020B0604030504040204" pitchFamily="50" charset="-128"/>
            </a:rPr>
            <a:t>（</a:t>
          </a:r>
          <a:r>
            <a:rPr kumimoji="1" lang="en-US" altLang="ja-JP" sz="1200" b="0">
              <a:solidFill>
                <a:srgbClr val="FF0000"/>
              </a:solidFill>
              <a:latin typeface="Meiryo UI" panose="020B0604030504040204" pitchFamily="50" charset="-128"/>
              <a:ea typeface="Meiryo UI" panose="020B0604030504040204" pitchFamily="50" charset="-128"/>
            </a:rPr>
            <a:t>2034</a:t>
          </a:r>
          <a:r>
            <a:rPr kumimoji="1" lang="ja-JP" altLang="en-US" sz="1200" b="0">
              <a:solidFill>
                <a:srgbClr val="FF0000"/>
              </a:solidFill>
              <a:latin typeface="Meiryo UI" panose="020B0604030504040204" pitchFamily="50" charset="-128"/>
              <a:ea typeface="Meiryo UI" panose="020B0604030504040204" pitchFamily="50" charset="-128"/>
            </a:rPr>
            <a:t>年度断面）</a:t>
          </a:r>
          <a:endParaRPr kumimoji="1" lang="en-US" altLang="ja-JP" sz="1200" b="0">
            <a:solidFill>
              <a:srgbClr val="FF0000"/>
            </a:solidFill>
            <a:latin typeface="Meiryo UI" panose="020B0604030504040204" pitchFamily="50" charset="-128"/>
            <a:ea typeface="Meiryo UI" panose="020B0604030504040204" pitchFamily="50" charset="-128"/>
          </a:endParaRPr>
        </a:p>
      </xdr:txBody>
    </xdr:sp>
    <xdr:clientData/>
  </xdr:oneCellAnchor>
  <xdr:oneCellAnchor>
    <xdr:from>
      <xdr:col>10</xdr:col>
      <xdr:colOff>120285</xdr:colOff>
      <xdr:row>12</xdr:row>
      <xdr:rowOff>30486</xdr:rowOff>
    </xdr:from>
    <xdr:ext cx="10275300" cy="2124684"/>
    <xdr:sp macro="" textlink="">
      <xdr:nvSpPr>
        <xdr:cNvPr id="7" name="テキスト ボックス 6">
          <a:extLst>
            <a:ext uri="{FF2B5EF4-FFF2-40B4-BE49-F238E27FC236}">
              <a16:creationId xmlns:a16="http://schemas.microsoft.com/office/drawing/2014/main" id="{00000000-0008-0000-0500-000007000000}"/>
            </a:ext>
          </a:extLst>
        </xdr:cNvPr>
        <xdr:cNvSpPr txBox="1"/>
      </xdr:nvSpPr>
      <xdr:spPr>
        <a:xfrm>
          <a:off x="9073785" y="2357307"/>
          <a:ext cx="10275300" cy="2124684"/>
        </a:xfrm>
        <a:prstGeom prst="rect">
          <a:avLst/>
        </a:prstGeom>
        <a:solidFill>
          <a:srgbClr val="FFCC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l"/>
          <a:r>
            <a:rPr kumimoji="1" lang="ja-JP" altLang="en-US" sz="1200" b="0">
              <a:solidFill>
                <a:srgbClr val="FF0000"/>
              </a:solidFill>
              <a:latin typeface="Meiryo UI" panose="020B0604030504040204" pitchFamily="50" charset="-128"/>
              <a:ea typeface="Meiryo UI" panose="020B0604030504040204" pitchFamily="50" charset="-128"/>
            </a:rPr>
            <a:t>②容量市場調達量</a:t>
          </a:r>
          <a:endParaRPr kumimoji="1" lang="en-US" altLang="ja-JP" sz="1200" b="0">
            <a:solidFill>
              <a:srgbClr val="FF0000"/>
            </a:solidFill>
            <a:latin typeface="Meiryo UI" panose="020B0604030504040204" pitchFamily="50" charset="-128"/>
            <a:ea typeface="Meiryo UI" panose="020B0604030504040204" pitchFamily="50" charset="-128"/>
          </a:endParaRPr>
        </a:p>
        <a:p>
          <a:pPr algn="l"/>
          <a:r>
            <a:rPr kumimoji="1" lang="ja-JP" altLang="en-US" sz="1200" b="0">
              <a:solidFill>
                <a:srgbClr val="FF0000"/>
              </a:solidFill>
              <a:latin typeface="Meiryo UI" panose="020B0604030504040204" pitchFamily="50" charset="-128"/>
              <a:ea typeface="Meiryo UI" panose="020B0604030504040204" pitchFamily="50" charset="-128"/>
            </a:rPr>
            <a:t>ファイル名：</a:t>
          </a:r>
          <a:r>
            <a:rPr kumimoji="1" lang="en-US" altLang="ja-JP" sz="1200" b="0">
              <a:solidFill>
                <a:srgbClr val="FF0000"/>
              </a:solidFill>
              <a:latin typeface="Meiryo UI" panose="020B0604030504040204" pitchFamily="50" charset="-128"/>
              <a:ea typeface="Meiryo UI" panose="020B0604030504040204" pitchFamily="50" charset="-128"/>
            </a:rPr>
            <a:t>【2034】4h</a:t>
          </a:r>
          <a:r>
            <a:rPr kumimoji="1" lang="ja-JP" altLang="en-US" sz="1200" b="0">
              <a:solidFill>
                <a:srgbClr val="FF0000"/>
              </a:solidFill>
              <a:latin typeface="Meiryo UI" panose="020B0604030504040204" pitchFamily="50" charset="-128"/>
              <a:ea typeface="Meiryo UI" panose="020B0604030504040204" pitchFamily="50" charset="-128"/>
            </a:rPr>
            <a:t>ケース揚水各月年間調整係数算定</a:t>
          </a:r>
          <a:r>
            <a:rPr kumimoji="1" lang="en-US" altLang="ja-JP" sz="1200" b="0">
              <a:solidFill>
                <a:srgbClr val="FF0000"/>
              </a:solidFill>
              <a:latin typeface="Meiryo UI" panose="020B0604030504040204" pitchFamily="50" charset="-128"/>
              <a:ea typeface="Meiryo UI" panose="020B0604030504040204" pitchFamily="50" charset="-128"/>
            </a:rPr>
            <a:t>.xlsm</a:t>
          </a:r>
          <a:r>
            <a:rPr kumimoji="1" lang="en-US" altLang="ja-JP" sz="1200" b="0" baseline="0">
              <a:solidFill>
                <a:srgbClr val="FF0000"/>
              </a:solidFill>
              <a:latin typeface="Meiryo UI" panose="020B0604030504040204" pitchFamily="50" charset="-128"/>
              <a:ea typeface="Meiryo UI" panose="020B0604030504040204" pitchFamily="50" charset="-128"/>
            </a:rPr>
            <a:t>   </a:t>
          </a:r>
          <a:r>
            <a:rPr kumimoji="1" lang="en-US" altLang="ja-JP" sz="1200" b="0">
              <a:solidFill>
                <a:srgbClr val="FF0000"/>
              </a:solidFill>
              <a:latin typeface="Meiryo UI" panose="020B0604030504040204" pitchFamily="50" charset="-128"/>
              <a:ea typeface="Meiryo UI" panose="020B0604030504040204" pitchFamily="50" charset="-128"/>
            </a:rPr>
            <a:t>※</a:t>
          </a:r>
          <a:r>
            <a:rPr kumimoji="1" lang="ja-JP" altLang="en-US" sz="1200" b="0">
              <a:solidFill>
                <a:srgbClr val="FF0000"/>
              </a:solidFill>
              <a:latin typeface="Meiryo UI" panose="020B0604030504040204" pitchFamily="50" charset="-128"/>
              <a:ea typeface="Meiryo UI" panose="020B0604030504040204" pitchFamily="50" charset="-128"/>
            </a:rPr>
            <a:t>「●</a:t>
          </a:r>
          <a:r>
            <a:rPr kumimoji="1" lang="en-US" altLang="ja-JP" sz="1200" b="0">
              <a:solidFill>
                <a:srgbClr val="FF0000"/>
              </a:solidFill>
              <a:latin typeface="Meiryo UI" panose="020B0604030504040204" pitchFamily="50" charset="-128"/>
              <a:ea typeface="Meiryo UI" panose="020B0604030504040204" pitchFamily="50" charset="-128"/>
            </a:rPr>
            <a:t>h</a:t>
          </a:r>
          <a:r>
            <a:rPr kumimoji="1" lang="ja-JP" altLang="en-US" sz="1200" b="0">
              <a:solidFill>
                <a:srgbClr val="FF0000"/>
              </a:solidFill>
              <a:latin typeface="Meiryo UI" panose="020B0604030504040204" pitchFamily="50" charset="-128"/>
              <a:ea typeface="Meiryo UI" panose="020B0604030504040204" pitchFamily="50" charset="-128"/>
            </a:rPr>
            <a:t>」が異なっていても値は同じ。</a:t>
          </a:r>
        </a:p>
        <a:p>
          <a:pPr algn="l"/>
          <a:r>
            <a:rPr kumimoji="1" lang="ja-JP" altLang="en-US" sz="1200" b="0">
              <a:solidFill>
                <a:srgbClr val="FF0000"/>
              </a:solidFill>
              <a:latin typeface="Meiryo UI" panose="020B0604030504040204" pitchFamily="50" charset="-128"/>
              <a:ea typeface="Meiryo UI" panose="020B0604030504040204" pitchFamily="50" charset="-128"/>
            </a:rPr>
            <a:t>データ引用箇所：　「年間」ワークシート 　「</a:t>
          </a:r>
          <a:r>
            <a:rPr kumimoji="1" lang="en-US" altLang="ja-JP" sz="1200" b="0">
              <a:solidFill>
                <a:srgbClr val="FF0000"/>
              </a:solidFill>
              <a:latin typeface="Meiryo UI" panose="020B0604030504040204" pitchFamily="50" charset="-128"/>
              <a:ea typeface="Meiryo UI" panose="020B0604030504040204" pitchFamily="50" charset="-128"/>
            </a:rPr>
            <a:t>Cace_No 1</a:t>
          </a:r>
          <a:r>
            <a:rPr kumimoji="1" lang="ja-JP" altLang="en-US" sz="1200" b="0">
              <a:solidFill>
                <a:srgbClr val="FF0000"/>
              </a:solidFill>
              <a:latin typeface="Meiryo UI" panose="020B0604030504040204" pitchFamily="50" charset="-128"/>
              <a:ea typeface="Meiryo UI" panose="020B0604030504040204" pitchFamily="50" charset="-128"/>
            </a:rPr>
            <a:t>」の年間設備量の値（</a:t>
          </a:r>
          <a:r>
            <a:rPr kumimoji="1" lang="en-US" altLang="ja-JP" sz="1200" b="0">
              <a:solidFill>
                <a:srgbClr val="FF0000"/>
              </a:solidFill>
              <a:latin typeface="Meiryo UI" panose="020B0604030504040204" pitchFamily="50" charset="-128"/>
              <a:ea typeface="Meiryo UI" panose="020B0604030504040204" pitchFamily="50" charset="-128"/>
            </a:rPr>
            <a:t>T4</a:t>
          </a:r>
          <a:r>
            <a:rPr kumimoji="1" lang="ja-JP" altLang="en-US" sz="1200" b="0">
              <a:solidFill>
                <a:srgbClr val="FF0000"/>
              </a:solidFill>
              <a:latin typeface="Meiryo UI" panose="020B0604030504040204" pitchFamily="50" charset="-128"/>
              <a:ea typeface="Meiryo UI" panose="020B0604030504040204" pitchFamily="50" charset="-128"/>
            </a:rPr>
            <a:t>）</a:t>
          </a:r>
          <a:br>
            <a:rPr kumimoji="1" lang="en-US" altLang="ja-JP" sz="1200" b="0">
              <a:solidFill>
                <a:srgbClr val="FF0000"/>
              </a:solidFill>
              <a:latin typeface="Meiryo UI" panose="020B0604030504040204" pitchFamily="50" charset="-128"/>
              <a:ea typeface="Meiryo UI" panose="020B0604030504040204" pitchFamily="50" charset="-128"/>
            </a:rPr>
          </a:br>
          <a:endParaRPr kumimoji="1" lang="ja-JP" altLang="en-US" sz="1200" b="0">
            <a:solidFill>
              <a:srgbClr val="FF0000"/>
            </a:solidFill>
            <a:latin typeface="Meiryo UI" panose="020B0604030504040204" pitchFamily="50" charset="-128"/>
            <a:ea typeface="Meiryo UI" panose="020B0604030504040204" pitchFamily="50" charset="-128"/>
          </a:endParaRPr>
        </a:p>
        <a:p>
          <a:pPr algn="l"/>
          <a:r>
            <a:rPr kumimoji="1" lang="en-US" altLang="ja-JP" sz="1200" b="0">
              <a:solidFill>
                <a:srgbClr val="FF0000"/>
              </a:solidFill>
              <a:latin typeface="Meiryo UI" panose="020B0604030504040204" pitchFamily="50" charset="-128"/>
              <a:ea typeface="Meiryo UI" panose="020B0604030504040204" pitchFamily="50" charset="-128"/>
            </a:rPr>
            <a:t>※</a:t>
          </a:r>
          <a:r>
            <a:rPr kumimoji="1" lang="ja-JP" altLang="en-US" sz="1200" b="0">
              <a:solidFill>
                <a:srgbClr val="FF0000"/>
              </a:solidFill>
              <a:latin typeface="Meiryo UI" panose="020B0604030504040204" pitchFamily="50" charset="-128"/>
              <a:ea typeface="Meiryo UI" panose="020B0604030504040204" pitchFamily="50" charset="-128"/>
            </a:rPr>
            <a:t>考え方</a:t>
          </a:r>
          <a:r>
            <a:rPr kumimoji="1" lang="en-US" altLang="ja-JP" sz="1200" b="0">
              <a:solidFill>
                <a:srgbClr val="FF0000"/>
              </a:solidFill>
              <a:latin typeface="Meiryo UI" panose="020B0604030504040204" pitchFamily="50" charset="-128"/>
              <a:ea typeface="Meiryo UI" panose="020B0604030504040204" pitchFamily="50" charset="-128"/>
            </a:rPr>
            <a:t>※</a:t>
          </a:r>
        </a:p>
        <a:p>
          <a:pPr algn="l"/>
          <a:r>
            <a:rPr kumimoji="1" lang="ja-JP" altLang="en-US" sz="1200" b="0">
              <a:solidFill>
                <a:srgbClr val="FF0000"/>
              </a:solidFill>
              <a:latin typeface="Meiryo UI" panose="020B0604030504040204" pitchFamily="50" charset="-128"/>
              <a:ea typeface="Meiryo UI" panose="020B0604030504040204" pitchFamily="50" charset="-128"/>
            </a:rPr>
            <a:t>揚水の安定電源代替価値を、調整係数として表現している。このため、揚水全なし（</a:t>
          </a:r>
          <a:r>
            <a:rPr kumimoji="1" lang="en-US" altLang="ja-JP" sz="1200" b="0">
              <a:solidFill>
                <a:srgbClr val="FF0000"/>
              </a:solidFill>
              <a:latin typeface="Meiryo UI" panose="020B0604030504040204" pitchFamily="50" charset="-128"/>
              <a:ea typeface="Meiryo UI" panose="020B0604030504040204" pitchFamily="50" charset="-128"/>
            </a:rPr>
            <a:t>Cace_No 1</a:t>
          </a:r>
          <a:r>
            <a:rPr kumimoji="1" lang="ja-JP" altLang="en-US" sz="1200" b="0">
              <a:solidFill>
                <a:srgbClr val="FF0000"/>
              </a:solidFill>
              <a:latin typeface="Meiryo UI" panose="020B0604030504040204" pitchFamily="50" charset="-128"/>
              <a:ea typeface="Meiryo UI" panose="020B0604030504040204" pitchFamily="50" charset="-128"/>
            </a:rPr>
            <a:t>）の年間設備量を基準に、揚水が入ることで減少する年間設備量（安定電源）と、入れた揚水量の比率から、調整係数を求める。（減少する安定電源量と、入れた揚水量が１：１なら、調整係数は</a:t>
          </a:r>
          <a:r>
            <a:rPr kumimoji="1" lang="en-US" altLang="ja-JP" sz="1200" b="0">
              <a:solidFill>
                <a:srgbClr val="FF0000"/>
              </a:solidFill>
              <a:latin typeface="Meiryo UI" panose="020B0604030504040204" pitchFamily="50" charset="-128"/>
              <a:ea typeface="Meiryo UI" panose="020B0604030504040204" pitchFamily="50" charset="-128"/>
            </a:rPr>
            <a:t>100%</a:t>
          </a:r>
          <a:r>
            <a:rPr kumimoji="1" lang="ja-JP" altLang="en-US" sz="1200" b="0">
              <a:solidFill>
                <a:srgbClr val="FF0000"/>
              </a:solidFill>
              <a:latin typeface="Meiryo UI" panose="020B0604030504040204" pitchFamily="50" charset="-128"/>
              <a:ea typeface="Meiryo UI" panose="020B0604030504040204" pitchFamily="50" charset="-128"/>
            </a:rPr>
            <a:t>）</a:t>
          </a:r>
        </a:p>
        <a:p>
          <a:pPr algn="l"/>
          <a:r>
            <a:rPr kumimoji="1" lang="ja-JP" altLang="en-US" sz="1200" b="0">
              <a:solidFill>
                <a:srgbClr val="FF0000"/>
              </a:solidFill>
              <a:latin typeface="Meiryo UI" panose="020B0604030504040204" pitchFamily="50" charset="-128"/>
              <a:ea typeface="Meiryo UI" panose="020B0604030504040204" pitchFamily="50" charset="-128"/>
            </a:rPr>
            <a:t>揚水は、再エネの余剰分をポンプ原資にするので、再エネは全入れとする。（再エネ余剰がない場合、安定電源をポンプ原資にするので、揚水の調整係数は悪くなる）</a:t>
          </a:r>
        </a:p>
      </xdr:txBody>
    </xdr:sp>
    <xdr:clientData/>
  </xdr:oneCellAnchor>
  <xdr:oneCellAnchor>
    <xdr:from>
      <xdr:col>12</xdr:col>
      <xdr:colOff>390525</xdr:colOff>
      <xdr:row>51</xdr:row>
      <xdr:rowOff>171450</xdr:rowOff>
    </xdr:from>
    <xdr:ext cx="10325644" cy="1362552"/>
    <xdr:sp macro="" textlink="">
      <xdr:nvSpPr>
        <xdr:cNvPr id="4" name="テキスト ボックス 3">
          <a:extLst>
            <a:ext uri="{FF2B5EF4-FFF2-40B4-BE49-F238E27FC236}">
              <a16:creationId xmlns:a16="http://schemas.microsoft.com/office/drawing/2014/main" id="{C216A68D-AC31-4680-A9DD-6D12EB74E04F}"/>
            </a:ext>
          </a:extLst>
        </xdr:cNvPr>
        <xdr:cNvSpPr txBox="1"/>
      </xdr:nvSpPr>
      <xdr:spPr>
        <a:xfrm>
          <a:off x="10820400" y="10487025"/>
          <a:ext cx="10325644" cy="1362552"/>
        </a:xfrm>
        <a:prstGeom prst="rect">
          <a:avLst/>
        </a:prstGeom>
        <a:solidFill>
          <a:srgbClr val="FFCC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l"/>
          <a:r>
            <a:rPr kumimoji="1" lang="ja-JP" altLang="en-US" sz="1200" b="0">
              <a:solidFill>
                <a:srgbClr val="FF0000"/>
              </a:solidFill>
              <a:latin typeface="Meiryo UI" panose="020B0604030504040204" pitchFamily="50" charset="-128"/>
              <a:ea typeface="Meiryo UI" panose="020B0604030504040204" pitchFamily="50" charset="-128"/>
            </a:rPr>
            <a:t>③再エネ各月</a:t>
          </a:r>
          <a:r>
            <a:rPr kumimoji="1" lang="en-US" altLang="ja-JP" sz="1200" b="0">
              <a:solidFill>
                <a:srgbClr val="FF0000"/>
              </a:solidFill>
              <a:latin typeface="Meiryo UI" panose="020B0604030504040204" pitchFamily="50" charset="-128"/>
              <a:ea typeface="Meiryo UI" panose="020B0604030504040204" pitchFamily="50" charset="-128"/>
            </a:rPr>
            <a:t>kW ※</a:t>
          </a:r>
          <a:r>
            <a:rPr kumimoji="1" lang="ja-JP" altLang="en-US" sz="1200" b="0">
              <a:solidFill>
                <a:srgbClr val="FF0000"/>
              </a:solidFill>
              <a:latin typeface="Meiryo UI" panose="020B0604030504040204" pitchFamily="50" charset="-128"/>
              <a:ea typeface="Meiryo UI" panose="020B0604030504040204" pitchFamily="50" charset="-128"/>
            </a:rPr>
            <a:t>変動電源と同じ値になる</a:t>
          </a:r>
        </a:p>
        <a:p>
          <a:pPr algn="l"/>
          <a:r>
            <a:rPr kumimoji="1" lang="ja-JP" altLang="en-US" sz="1200" b="0">
              <a:solidFill>
                <a:srgbClr val="FF0000"/>
              </a:solidFill>
              <a:latin typeface="Meiryo UI" panose="020B0604030504040204" pitchFamily="50" charset="-128"/>
              <a:ea typeface="Meiryo UI" panose="020B0604030504040204" pitchFamily="50" charset="-128"/>
            </a:rPr>
            <a:t>ファイル名：</a:t>
          </a:r>
          <a:r>
            <a:rPr kumimoji="1" lang="en-US" altLang="ja-JP" sz="1200" b="0">
              <a:solidFill>
                <a:srgbClr val="FF0000"/>
              </a:solidFill>
              <a:latin typeface="Meiryo UI" panose="020B0604030504040204" pitchFamily="50" charset="-128"/>
              <a:ea typeface="Meiryo UI" panose="020B0604030504040204" pitchFamily="50" charset="-128"/>
            </a:rPr>
            <a:t>【2034】4h</a:t>
          </a:r>
          <a:r>
            <a:rPr kumimoji="1" lang="ja-JP" altLang="en-US" sz="1200" b="0">
              <a:solidFill>
                <a:srgbClr val="FF0000"/>
              </a:solidFill>
              <a:latin typeface="Meiryo UI" panose="020B0604030504040204" pitchFamily="50" charset="-128"/>
              <a:ea typeface="Meiryo UI" panose="020B0604030504040204" pitchFamily="50" charset="-128"/>
            </a:rPr>
            <a:t>ケース揚水各月年間調整係数算定</a:t>
          </a:r>
          <a:r>
            <a:rPr kumimoji="1" lang="en-US" altLang="ja-JP" sz="1200" b="0">
              <a:solidFill>
                <a:srgbClr val="FF0000"/>
              </a:solidFill>
              <a:latin typeface="Meiryo UI" panose="020B0604030504040204" pitchFamily="50" charset="-128"/>
              <a:ea typeface="Meiryo UI" panose="020B0604030504040204" pitchFamily="50" charset="-128"/>
            </a:rPr>
            <a:t>.xlsm  ※</a:t>
          </a:r>
          <a:r>
            <a:rPr kumimoji="1" lang="ja-JP" altLang="en-US" sz="1200" b="0">
              <a:solidFill>
                <a:srgbClr val="FF0000"/>
              </a:solidFill>
              <a:latin typeface="Meiryo UI" panose="020B0604030504040204" pitchFamily="50" charset="-128"/>
              <a:ea typeface="Meiryo UI" panose="020B0604030504040204" pitchFamily="50" charset="-128"/>
            </a:rPr>
            <a:t>「●</a:t>
          </a:r>
          <a:r>
            <a:rPr kumimoji="1" lang="en-US" altLang="ja-JP" sz="1200" b="0">
              <a:solidFill>
                <a:srgbClr val="FF0000"/>
              </a:solidFill>
              <a:latin typeface="Meiryo UI" panose="020B0604030504040204" pitchFamily="50" charset="-128"/>
              <a:ea typeface="Meiryo UI" panose="020B0604030504040204" pitchFamily="50" charset="-128"/>
            </a:rPr>
            <a:t>h</a:t>
          </a:r>
          <a:r>
            <a:rPr kumimoji="1" lang="ja-JP" altLang="en-US" sz="1200" b="0">
              <a:solidFill>
                <a:srgbClr val="FF0000"/>
              </a:solidFill>
              <a:latin typeface="Meiryo UI" panose="020B0604030504040204" pitchFamily="50" charset="-128"/>
              <a:ea typeface="Meiryo UI" panose="020B0604030504040204" pitchFamily="50" charset="-128"/>
            </a:rPr>
            <a:t>」が異なっていても値は同じ。</a:t>
          </a:r>
        </a:p>
        <a:p>
          <a:pPr algn="l"/>
          <a:r>
            <a:rPr kumimoji="1" lang="ja-JP" altLang="en-US" sz="1200" b="0">
              <a:solidFill>
                <a:srgbClr val="FF0000"/>
              </a:solidFill>
              <a:latin typeface="Meiryo UI" panose="020B0604030504040204" pitchFamily="50" charset="-128"/>
              <a:ea typeface="Meiryo UI" panose="020B0604030504040204" pitchFamily="50" charset="-128"/>
            </a:rPr>
            <a:t>データ引用箇所：　「年間」ワークシート 　「春秋厳気象＋稀頻度リスク</a:t>
          </a:r>
          <a:r>
            <a:rPr kumimoji="1" lang="en-US" altLang="ja-JP" sz="1200" b="0">
              <a:solidFill>
                <a:srgbClr val="FF0000"/>
              </a:solidFill>
              <a:latin typeface="Meiryo UI" panose="020B0604030504040204" pitchFamily="50" charset="-128"/>
              <a:ea typeface="Meiryo UI" panose="020B0604030504040204" pitchFamily="50" charset="-128"/>
            </a:rPr>
            <a:t>1%</a:t>
          </a:r>
          <a:r>
            <a:rPr kumimoji="1" lang="ja-JP" altLang="en-US" sz="1200" b="0">
              <a:solidFill>
                <a:srgbClr val="FF0000"/>
              </a:solidFill>
              <a:latin typeface="Meiryo UI" panose="020B0604030504040204" pitchFamily="50" charset="-128"/>
              <a:ea typeface="Meiryo UI" panose="020B0604030504040204" pitchFamily="50" charset="-128"/>
            </a:rPr>
            <a:t>」に記載の値（</a:t>
          </a:r>
          <a:r>
            <a:rPr kumimoji="1" lang="en-US" altLang="ja-JP" sz="1200" b="0">
              <a:solidFill>
                <a:srgbClr val="FF0000"/>
              </a:solidFill>
              <a:latin typeface="Meiryo UI" panose="020B0604030504040204" pitchFamily="50" charset="-128"/>
              <a:ea typeface="Meiryo UI" panose="020B0604030504040204" pitchFamily="50" charset="-128"/>
            </a:rPr>
            <a:t>V116</a:t>
          </a:r>
          <a:r>
            <a:rPr kumimoji="1" lang="ja-JP" altLang="en-US" sz="1200" b="0">
              <a:solidFill>
                <a:srgbClr val="FF0000"/>
              </a:solidFill>
              <a:latin typeface="Meiryo UI" panose="020B0604030504040204" pitchFamily="50" charset="-128"/>
              <a:ea typeface="Meiryo UI" panose="020B0604030504040204" pitchFamily="50" charset="-128"/>
            </a:rPr>
            <a:t>～</a:t>
          </a:r>
          <a:r>
            <a:rPr kumimoji="1" lang="en-US" altLang="ja-JP" sz="1200" b="0">
              <a:solidFill>
                <a:srgbClr val="FF0000"/>
              </a:solidFill>
              <a:latin typeface="Meiryo UI" panose="020B0604030504040204" pitchFamily="50" charset="-128"/>
              <a:ea typeface="Meiryo UI" panose="020B0604030504040204" pitchFamily="50" charset="-128"/>
            </a:rPr>
            <a:t>AD127</a:t>
          </a:r>
          <a:r>
            <a:rPr kumimoji="1" lang="ja-JP" altLang="en-US" sz="1200" b="0">
              <a:solidFill>
                <a:srgbClr val="FF0000"/>
              </a:solidFill>
              <a:latin typeface="Meiryo UI" panose="020B0604030504040204" pitchFamily="50" charset="-128"/>
              <a:ea typeface="Meiryo UI" panose="020B0604030504040204" pitchFamily="50" charset="-128"/>
            </a:rPr>
            <a:t>）</a:t>
          </a:r>
          <a:endParaRPr kumimoji="1" lang="en-US" altLang="ja-JP" sz="1200" b="0">
            <a:solidFill>
              <a:srgbClr val="FF0000"/>
            </a:solidFill>
            <a:latin typeface="Meiryo UI" panose="020B0604030504040204" pitchFamily="50" charset="-128"/>
            <a:ea typeface="Meiryo UI" panose="020B0604030504040204" pitchFamily="50" charset="-128"/>
          </a:endParaRPr>
        </a:p>
        <a:p>
          <a:pPr algn="l"/>
          <a:endParaRPr kumimoji="1" lang="en-US" altLang="ja-JP" sz="1200" b="0">
            <a:solidFill>
              <a:srgbClr val="FF0000"/>
            </a:solidFill>
            <a:latin typeface="Meiryo UI" panose="020B0604030504040204" pitchFamily="50" charset="-128"/>
            <a:ea typeface="Meiryo UI" panose="020B0604030504040204" pitchFamily="50" charset="-128"/>
          </a:endParaRPr>
        </a:p>
        <a:p>
          <a:pPr algn="l"/>
          <a:r>
            <a:rPr kumimoji="1" lang="en-US" altLang="ja-JP" sz="1200" b="0">
              <a:solidFill>
                <a:srgbClr val="FF0000"/>
              </a:solidFill>
              <a:latin typeface="Meiryo UI" panose="020B0604030504040204" pitchFamily="50" charset="-128"/>
              <a:ea typeface="Meiryo UI" panose="020B0604030504040204" pitchFamily="50" charset="-128"/>
            </a:rPr>
            <a:t>※</a:t>
          </a:r>
          <a:r>
            <a:rPr kumimoji="1" lang="ja-JP" altLang="en-US" sz="1200" b="0">
              <a:solidFill>
                <a:srgbClr val="FF0000"/>
              </a:solidFill>
              <a:latin typeface="Meiryo UI" panose="020B0604030504040204" pitchFamily="50" charset="-128"/>
              <a:ea typeface="Meiryo UI" panose="020B0604030504040204" pitchFamily="50" charset="-128"/>
            </a:rPr>
            <a:t>注意：</a:t>
          </a:r>
          <a:r>
            <a:rPr kumimoji="1" lang="en-US" altLang="ja-JP" sz="1200" b="0">
              <a:solidFill>
                <a:srgbClr val="FF0000"/>
              </a:solidFill>
              <a:latin typeface="Meiryo UI" panose="020B0604030504040204" pitchFamily="50" charset="-128"/>
              <a:ea typeface="Meiryo UI" panose="020B0604030504040204" pitchFamily="50" charset="-128"/>
            </a:rPr>
            <a:t>EUE</a:t>
          </a:r>
          <a:r>
            <a:rPr kumimoji="1" lang="ja-JP" altLang="en-US" sz="1200" b="0">
              <a:solidFill>
                <a:srgbClr val="FF0000"/>
              </a:solidFill>
              <a:latin typeface="Meiryo UI" panose="020B0604030504040204" pitchFamily="50" charset="-128"/>
              <a:ea typeface="Meiryo UI" panose="020B0604030504040204" pitchFamily="50" charset="-128"/>
            </a:rPr>
            <a:t>チームの資料は１月はじまりの表となっている場合があるので、貼り付け時には</a:t>
          </a:r>
          <a:r>
            <a:rPr kumimoji="1" lang="en-US" altLang="ja-JP" sz="1200" b="0">
              <a:solidFill>
                <a:srgbClr val="FF0000"/>
              </a:solidFill>
              <a:latin typeface="Meiryo UI" panose="020B0604030504040204" pitchFamily="50" charset="-128"/>
              <a:ea typeface="Meiryo UI" panose="020B0604030504040204" pitchFamily="50" charset="-128"/>
            </a:rPr>
            <a:t>1</a:t>
          </a:r>
          <a:r>
            <a:rPr kumimoji="1" lang="ja-JP" altLang="en-US" sz="1200" b="0">
              <a:solidFill>
                <a:srgbClr val="FF0000"/>
              </a:solidFill>
              <a:latin typeface="Meiryo UI" panose="020B0604030504040204" pitchFamily="50" charset="-128"/>
              <a:ea typeface="Meiryo UI" panose="020B0604030504040204" pitchFamily="50" charset="-128"/>
            </a:rPr>
            <a:t>行目が何月になっているかを確認する事。</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13</xdr:col>
      <xdr:colOff>95250</xdr:colOff>
      <xdr:row>2</xdr:row>
      <xdr:rowOff>22859</xdr:rowOff>
    </xdr:from>
    <xdr:ext cx="4347210" cy="828675"/>
    <xdr:sp macro="" textlink="">
      <xdr:nvSpPr>
        <xdr:cNvPr id="3" name="テキスト ボックス 2">
          <a:extLst>
            <a:ext uri="{FF2B5EF4-FFF2-40B4-BE49-F238E27FC236}">
              <a16:creationId xmlns:a16="http://schemas.microsoft.com/office/drawing/2014/main" id="{00000000-0008-0000-0700-000003000000}"/>
            </a:ext>
          </a:extLst>
        </xdr:cNvPr>
        <xdr:cNvSpPr txBox="1"/>
      </xdr:nvSpPr>
      <xdr:spPr>
        <a:xfrm>
          <a:off x="9315450" y="441959"/>
          <a:ext cx="4347210" cy="828675"/>
        </a:xfrm>
        <a:prstGeom prst="rect">
          <a:avLst/>
        </a:prstGeom>
        <a:solidFill>
          <a:schemeClr val="accent4">
            <a:lumMod val="40000"/>
            <a:lumOff val="60000"/>
          </a:schemeClr>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l"/>
          <a:r>
            <a:rPr kumimoji="1" lang="en-US" altLang="ja-JP" sz="1200" b="0">
              <a:solidFill>
                <a:srgbClr val="FF0000"/>
              </a:solidFill>
              <a:latin typeface="Meiryo UI" panose="020B0604030504040204" pitchFamily="50" charset="-128"/>
              <a:ea typeface="Meiryo UI" panose="020B0604030504040204" pitchFamily="50" charset="-128"/>
            </a:rPr>
            <a:t>2026</a:t>
          </a:r>
          <a:r>
            <a:rPr kumimoji="1" lang="ja-JP" altLang="en-US" sz="1200" b="0">
              <a:solidFill>
                <a:srgbClr val="FF0000"/>
              </a:solidFill>
              <a:latin typeface="Meiryo UI" panose="020B0604030504040204" pitchFamily="50" charset="-128"/>
              <a:ea typeface="Meiryo UI" panose="020B0604030504040204" pitchFamily="50" charset="-128"/>
            </a:rPr>
            <a:t>供計作成用調整係数</a:t>
          </a:r>
          <a:endParaRPr kumimoji="1" lang="en-US" altLang="ja-JP" sz="1200" b="0">
            <a:solidFill>
              <a:srgbClr val="FF0000"/>
            </a:solidFill>
            <a:latin typeface="Meiryo UI" panose="020B0604030504040204" pitchFamily="50" charset="-128"/>
            <a:ea typeface="Meiryo UI" panose="020B0604030504040204" pitchFamily="50" charset="-128"/>
          </a:endParaRPr>
        </a:p>
        <a:p>
          <a:pPr algn="l"/>
          <a:r>
            <a:rPr kumimoji="1" lang="ja-JP" altLang="en-US" sz="1200" b="0">
              <a:solidFill>
                <a:srgbClr val="FF0000"/>
              </a:solidFill>
              <a:latin typeface="Meiryo UI" panose="020B0604030504040204" pitchFamily="50" charset="-128"/>
              <a:ea typeface="Meiryo UI" panose="020B0604030504040204" pitchFamily="50" charset="-128"/>
            </a:rPr>
            <a:t>（</a:t>
          </a:r>
          <a:r>
            <a:rPr kumimoji="1" lang="en-US" altLang="ja-JP" sz="1200" b="0">
              <a:solidFill>
                <a:srgbClr val="FF0000"/>
              </a:solidFill>
              <a:latin typeface="Meiryo UI" panose="020B0604030504040204" pitchFamily="50" charset="-128"/>
              <a:ea typeface="Meiryo UI" panose="020B0604030504040204" pitchFamily="50" charset="-128"/>
            </a:rPr>
            <a:t>2034</a:t>
          </a:r>
          <a:r>
            <a:rPr kumimoji="1" lang="ja-JP" altLang="en-US" sz="1200" b="0">
              <a:solidFill>
                <a:srgbClr val="FF0000"/>
              </a:solidFill>
              <a:latin typeface="Meiryo UI" panose="020B0604030504040204" pitchFamily="50" charset="-128"/>
              <a:ea typeface="Meiryo UI" panose="020B0604030504040204" pitchFamily="50" charset="-128"/>
            </a:rPr>
            <a:t>年度断面）</a:t>
          </a:r>
          <a:r>
            <a:rPr kumimoji="1" lang="en-US" altLang="ja-JP" sz="1200" b="0">
              <a:solidFill>
                <a:srgbClr val="FF0000"/>
              </a:solidFill>
              <a:latin typeface="Meiryo UI" panose="020B0604030504040204" pitchFamily="50" charset="-128"/>
              <a:ea typeface="Meiryo UI" panose="020B0604030504040204" pitchFamily="50" charset="-128"/>
            </a:rPr>
            <a:t>※</a:t>
          </a:r>
        </a:p>
        <a:p>
          <a:pPr algn="l"/>
          <a:r>
            <a:rPr kumimoji="1" lang="en-US" altLang="ja-JP" sz="1100" b="0">
              <a:solidFill>
                <a:srgbClr val="FF0000"/>
              </a:solidFill>
              <a:latin typeface="Meiryo UI" panose="020B0604030504040204" pitchFamily="50" charset="-128"/>
              <a:ea typeface="Meiryo UI" panose="020B0604030504040204" pitchFamily="50" charset="-128"/>
            </a:rPr>
            <a:t>※</a:t>
          </a:r>
          <a:r>
            <a:rPr kumimoji="1" lang="ja-JP" altLang="en-US" sz="1100" b="0">
              <a:solidFill>
                <a:srgbClr val="FF0000"/>
              </a:solidFill>
              <a:latin typeface="Meiryo UI" panose="020B0604030504040204" pitchFamily="50" charset="-128"/>
              <a:ea typeface="Meiryo UI" panose="020B0604030504040204" pitchFamily="50" charset="-128"/>
            </a:rPr>
            <a:t>第</a:t>
          </a:r>
          <a:r>
            <a:rPr kumimoji="1" lang="en-US" altLang="ja-JP" sz="1100" b="0">
              <a:solidFill>
                <a:srgbClr val="FF0000"/>
              </a:solidFill>
              <a:latin typeface="Meiryo UI" panose="020B0604030504040204" pitchFamily="50" charset="-128"/>
              <a:ea typeface="Meiryo UI" panose="020B0604030504040204" pitchFamily="50" charset="-128"/>
            </a:rPr>
            <a:t>9</a:t>
          </a:r>
          <a:r>
            <a:rPr kumimoji="1" lang="ja-JP" altLang="en-US" sz="1100" b="0">
              <a:solidFill>
                <a:srgbClr val="FF0000"/>
              </a:solidFill>
              <a:latin typeface="Meiryo UI" panose="020B0604030504040204" pitchFamily="50" charset="-128"/>
              <a:ea typeface="Meiryo UI" panose="020B0604030504040204" pitchFamily="50" charset="-128"/>
            </a:rPr>
            <a:t>年度を第</a:t>
          </a:r>
          <a:r>
            <a:rPr kumimoji="1" lang="en-US" altLang="ja-JP" sz="1100" b="0">
              <a:solidFill>
                <a:srgbClr val="FF0000"/>
              </a:solidFill>
              <a:latin typeface="Meiryo UI" panose="020B0604030504040204" pitchFamily="50" charset="-128"/>
              <a:ea typeface="Meiryo UI" panose="020B0604030504040204" pitchFamily="50" charset="-128"/>
            </a:rPr>
            <a:t>10</a:t>
          </a:r>
          <a:r>
            <a:rPr kumimoji="1" lang="ja-JP" altLang="en-US" sz="1100" b="0">
              <a:solidFill>
                <a:srgbClr val="FF0000"/>
              </a:solidFill>
              <a:latin typeface="Meiryo UI" panose="020B0604030504040204" pitchFamily="50" charset="-128"/>
              <a:ea typeface="Meiryo UI" panose="020B0604030504040204" pitchFamily="50" charset="-128"/>
            </a:rPr>
            <a:t>年度に横展開しているため、</a:t>
          </a:r>
          <a:r>
            <a:rPr kumimoji="1" lang="en-US" altLang="ja-JP" sz="1100" b="0">
              <a:solidFill>
                <a:srgbClr val="FF0000"/>
              </a:solidFill>
              <a:latin typeface="Meiryo UI" panose="020B0604030504040204" pitchFamily="50" charset="-128"/>
              <a:ea typeface="Meiryo UI" panose="020B0604030504040204" pitchFamily="50" charset="-128"/>
            </a:rPr>
            <a:t>2034</a:t>
          </a:r>
          <a:r>
            <a:rPr kumimoji="1" lang="ja-JP" altLang="en-US" sz="1100" b="0">
              <a:solidFill>
                <a:srgbClr val="FF0000"/>
              </a:solidFill>
              <a:latin typeface="Meiryo UI" panose="020B0604030504040204" pitchFamily="50" charset="-128"/>
              <a:ea typeface="Meiryo UI" panose="020B0604030504040204" pitchFamily="50" charset="-128"/>
            </a:rPr>
            <a:t>年度断面にもの</a:t>
          </a:r>
          <a:endParaRPr kumimoji="1" lang="en-US" altLang="ja-JP" sz="1100" b="0">
            <a:solidFill>
              <a:srgbClr val="FF0000"/>
            </a:solidFill>
            <a:latin typeface="Meiryo UI" panose="020B0604030504040204" pitchFamily="50" charset="-128"/>
            <a:ea typeface="Meiryo UI" panose="020B0604030504040204" pitchFamily="50" charset="-128"/>
          </a:endParaRPr>
        </a:p>
      </xdr:txBody>
    </xdr:sp>
    <xdr:clientData/>
  </xdr:oneCellAnchor>
  <xdr:oneCellAnchor>
    <xdr:from>
      <xdr:col>13</xdr:col>
      <xdr:colOff>83821</xdr:colOff>
      <xdr:row>7</xdr:row>
      <xdr:rowOff>64156</xdr:rowOff>
    </xdr:from>
    <xdr:ext cx="4373880" cy="1362552"/>
    <xdr:sp macro="" textlink="">
      <xdr:nvSpPr>
        <xdr:cNvPr id="4" name="テキスト ボックス 3">
          <a:extLst>
            <a:ext uri="{FF2B5EF4-FFF2-40B4-BE49-F238E27FC236}">
              <a16:creationId xmlns:a16="http://schemas.microsoft.com/office/drawing/2014/main" id="{00000000-0008-0000-0700-000004000000}"/>
            </a:ext>
          </a:extLst>
        </xdr:cNvPr>
        <xdr:cNvSpPr txBox="1"/>
      </xdr:nvSpPr>
      <xdr:spPr>
        <a:xfrm>
          <a:off x="9304021" y="1435756"/>
          <a:ext cx="4373880" cy="1362552"/>
        </a:xfrm>
        <a:prstGeom prst="rect">
          <a:avLst/>
        </a:prstGeom>
        <a:solidFill>
          <a:srgbClr val="FFCC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l"/>
          <a:r>
            <a:rPr kumimoji="1" lang="ja-JP" altLang="en-US" sz="1200" b="0">
              <a:solidFill>
                <a:srgbClr val="FF0000"/>
              </a:solidFill>
              <a:latin typeface="Meiryo UI" panose="020B0604030504040204" pitchFamily="50" charset="-128"/>
              <a:ea typeface="Meiryo UI" panose="020B0604030504040204" pitchFamily="50" charset="-128"/>
            </a:rPr>
            <a:t>ファイル名：</a:t>
          </a:r>
          <a:r>
            <a:rPr kumimoji="1" lang="en-US" altLang="ja-JP" sz="1200" b="0">
              <a:solidFill>
                <a:srgbClr val="FF0000"/>
              </a:solidFill>
              <a:latin typeface="Meiryo UI" panose="020B0604030504040204" pitchFamily="50" charset="-128"/>
              <a:ea typeface="Meiryo UI" panose="020B0604030504040204" pitchFamily="50" charset="-128"/>
            </a:rPr>
            <a:t>【</a:t>
          </a:r>
          <a:r>
            <a:rPr kumimoji="1" lang="ja-JP" altLang="en-US" sz="1200" b="0">
              <a:solidFill>
                <a:srgbClr val="FF0000"/>
              </a:solidFill>
              <a:latin typeface="Meiryo UI" panose="020B0604030504040204" pitchFamily="50" charset="-128"/>
              <a:ea typeface="Meiryo UI" panose="020B0604030504040204" pitchFamily="50" charset="-128"/>
            </a:rPr>
            <a:t>揚水</a:t>
          </a:r>
          <a:r>
            <a:rPr kumimoji="1" lang="en-US" altLang="ja-JP" sz="1200" b="0">
              <a:solidFill>
                <a:srgbClr val="FF0000"/>
              </a:solidFill>
              <a:latin typeface="Meiryo UI" panose="020B0604030504040204" pitchFamily="50" charset="-128"/>
              <a:ea typeface="Meiryo UI" panose="020B0604030504040204" pitchFamily="50" charset="-128"/>
            </a:rPr>
            <a:t>2026</a:t>
          </a:r>
          <a:r>
            <a:rPr kumimoji="1" lang="ja-JP" altLang="en-US" sz="1200" b="0">
              <a:solidFill>
                <a:srgbClr val="FF0000"/>
              </a:solidFill>
              <a:latin typeface="Meiryo UI" panose="020B0604030504040204" pitchFamily="50" charset="-128"/>
              <a:ea typeface="Meiryo UI" panose="020B0604030504040204" pitchFamily="50" charset="-128"/>
            </a:rPr>
            <a:t>供計</a:t>
          </a:r>
          <a:r>
            <a:rPr kumimoji="1" lang="en-US" altLang="ja-JP" sz="1200" b="0">
              <a:solidFill>
                <a:srgbClr val="FF0000"/>
              </a:solidFill>
              <a:latin typeface="Meiryo UI" panose="020B0604030504040204" pitchFamily="50" charset="-128"/>
              <a:ea typeface="Meiryo UI" panose="020B0604030504040204" pitchFamily="50" charset="-128"/>
            </a:rPr>
            <a:t>_2034</a:t>
          </a:r>
          <a:r>
            <a:rPr kumimoji="1" lang="ja-JP" altLang="en-US" sz="1200" b="0">
              <a:solidFill>
                <a:srgbClr val="FF0000"/>
              </a:solidFill>
              <a:latin typeface="Meiryo UI" panose="020B0604030504040204" pitchFamily="50" charset="-128"/>
              <a:ea typeface="Meiryo UI" panose="020B0604030504040204" pitchFamily="50" charset="-128"/>
            </a:rPr>
            <a:t>年度</a:t>
          </a:r>
          <a:r>
            <a:rPr kumimoji="1" lang="en-US" altLang="ja-JP" sz="1200" b="0">
              <a:solidFill>
                <a:srgbClr val="FF0000"/>
              </a:solidFill>
              <a:latin typeface="Meiryo UI" panose="020B0604030504040204" pitchFamily="50" charset="-128"/>
              <a:ea typeface="Meiryo UI" panose="020B0604030504040204" pitchFamily="50" charset="-128"/>
            </a:rPr>
            <a:t>】</a:t>
          </a:r>
          <a:r>
            <a:rPr kumimoji="1" lang="ja-JP" altLang="en-US" sz="1200" b="0">
              <a:solidFill>
                <a:srgbClr val="FF0000"/>
              </a:solidFill>
              <a:latin typeface="Meiryo UI" panose="020B0604030504040204" pitchFamily="50" charset="-128"/>
              <a:ea typeface="Meiryo UI" panose="020B0604030504040204" pitchFamily="50" charset="-128"/>
            </a:rPr>
            <a:t>調整係数まとめ</a:t>
          </a:r>
          <a:r>
            <a:rPr kumimoji="1" lang="en-US" altLang="ja-JP" sz="1200" b="0">
              <a:solidFill>
                <a:srgbClr val="FF0000"/>
              </a:solidFill>
              <a:latin typeface="Meiryo UI" panose="020B0604030504040204" pitchFamily="50" charset="-128"/>
              <a:ea typeface="Meiryo UI" panose="020B0604030504040204" pitchFamily="50" charset="-128"/>
            </a:rPr>
            <a:t>.xlsm</a:t>
          </a:r>
        </a:p>
        <a:p>
          <a:pPr algn="l"/>
          <a:endParaRPr kumimoji="1" lang="en-US" altLang="ja-JP" sz="1200" b="0">
            <a:solidFill>
              <a:srgbClr val="FF0000"/>
            </a:solidFill>
            <a:latin typeface="Meiryo UI" panose="020B0604030504040204" pitchFamily="50" charset="-128"/>
            <a:ea typeface="Meiryo UI" panose="020B0604030504040204" pitchFamily="50" charset="-128"/>
          </a:endParaRPr>
        </a:p>
        <a:p>
          <a:pPr algn="l"/>
          <a:r>
            <a:rPr kumimoji="1" lang="ja-JP" altLang="en-US" sz="1200" b="0">
              <a:solidFill>
                <a:srgbClr val="FF0000"/>
              </a:solidFill>
              <a:latin typeface="Meiryo UI" panose="020B0604030504040204" pitchFamily="50" charset="-128"/>
              <a:ea typeface="Meiryo UI" panose="020B0604030504040204" pitchFamily="50" charset="-128"/>
            </a:rPr>
            <a:t>データ引用箇所：</a:t>
          </a:r>
        </a:p>
        <a:p>
          <a:pPr algn="l"/>
          <a:r>
            <a:rPr kumimoji="1" lang="ja-JP" altLang="en-US" sz="1200" b="0">
              <a:solidFill>
                <a:srgbClr val="FF0000"/>
              </a:solidFill>
              <a:latin typeface="Meiryo UI" panose="020B0604030504040204" pitchFamily="50" charset="-128"/>
              <a:ea typeface="Meiryo UI" panose="020B0604030504040204" pitchFamily="50" charset="-128"/>
            </a:rPr>
            <a:t>　「北海道」～「九州」ワークシート</a:t>
          </a:r>
        </a:p>
        <a:p>
          <a:pPr algn="l"/>
          <a:r>
            <a:rPr kumimoji="1" lang="ja-JP" altLang="en-US" sz="1200" b="0">
              <a:solidFill>
                <a:srgbClr val="FF0000"/>
              </a:solidFill>
              <a:latin typeface="Meiryo UI" panose="020B0604030504040204" pitchFamily="50" charset="-128"/>
              <a:ea typeface="Meiryo UI" panose="020B0604030504040204" pitchFamily="50" charset="-128"/>
            </a:rPr>
            <a:t>　「③年間調整係数の算出」に記載の値（</a:t>
          </a:r>
          <a:r>
            <a:rPr kumimoji="1" lang="en-US" altLang="ja-JP" sz="1200" b="0">
              <a:solidFill>
                <a:srgbClr val="FF0000"/>
              </a:solidFill>
              <a:latin typeface="Meiryo UI" panose="020B0604030504040204" pitchFamily="50" charset="-128"/>
              <a:ea typeface="Meiryo UI" panose="020B0604030504040204" pitchFamily="50" charset="-128"/>
            </a:rPr>
            <a:t>C20</a:t>
          </a:r>
          <a:r>
            <a:rPr kumimoji="1" lang="ja-JP" altLang="en-US" sz="1200" b="0">
              <a:solidFill>
                <a:srgbClr val="FF0000"/>
              </a:solidFill>
              <a:latin typeface="Meiryo UI" panose="020B0604030504040204" pitchFamily="50" charset="-128"/>
              <a:ea typeface="Meiryo UI" panose="020B0604030504040204" pitchFamily="50" charset="-128"/>
            </a:rPr>
            <a:t>～</a:t>
          </a:r>
          <a:r>
            <a:rPr kumimoji="1" lang="en-US" altLang="ja-JP" sz="1200" b="0">
              <a:solidFill>
                <a:srgbClr val="FF0000"/>
              </a:solidFill>
              <a:latin typeface="Meiryo UI" panose="020B0604030504040204" pitchFamily="50" charset="-128"/>
              <a:ea typeface="Meiryo UI" panose="020B0604030504040204" pitchFamily="50" charset="-128"/>
            </a:rPr>
            <a:t>N39</a:t>
          </a:r>
          <a:r>
            <a:rPr kumimoji="1" lang="ja-JP" altLang="en-US" sz="1200" b="0">
              <a:solidFill>
                <a:srgbClr val="FF0000"/>
              </a:solidFill>
              <a:latin typeface="Meiryo UI" panose="020B0604030504040204" pitchFamily="50" charset="-128"/>
              <a:ea typeface="Meiryo UI" panose="020B0604030504040204" pitchFamily="50" charset="-128"/>
            </a:rPr>
            <a:t>）</a:t>
          </a:r>
        </a:p>
      </xdr:txBody>
    </xdr:sp>
    <xdr:clientData/>
  </xdr:one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spo-global.kpmg.com/sites/JP-KC_Long-termDecarbonizedCapacityAuction/Shared%20Documents/10_FY26_&#20840;&#20307;&#12539;AX&#26989;&#21209;/14_AX&#26989;&#21209;_&#36939;&#29992;&#35506;&#38988;&#25972;&#29702;&#12289;&#26989;&#21209;&#35373;&#35336;&#12289;&#12510;&#12491;&#12517;&#12450;&#12523;&#26356;&#26032;&#12289;&#12497;&#12502;&#12467;&#12513;&#23550;&#24540;/1.Meeting/20260818_&#31532;18&#22238;&#23450;&#20363;&#20250;/&#26399;&#24453;&#23481;&#37327;&#31561;&#31639;&#23450;&#35576;&#20803;&#19968;&#35239;/&#24195;&#22495;&#12524;&#12499;&#12517;&#12540;&#29256;/&#24195;&#22495;&#30906;&#35469;_&#12304;&#21046;&#24230;&#36969;&#29992;&#26399;&#38291;&#12456;&#12521;&#12540;&#34920;&#31034;&#12398;&#12469;&#12531;&#12503;&#12523;&#29256;&#12305;2026_antei_long_yousui_KPMG&#26356;&#26032;&#29256;_20260723.xlsx" TargetMode="External"/><Relationship Id="rId2" Type="http://schemas.microsoft.com/office/2019/04/relationships/externalLinkLongPath" Target="file:///\\172.18.25.72\sites\JP-KC_Long-termDecarbonizedCapacityAuction\Shared%20Documents\10_FY26_&#20840;&#20307;&#12539;AX&#26989;&#21209;\14_AX&#26989;&#21209;_&#36939;&#29992;&#35506;&#38988;&#25972;&#29702;&#12289;&#26989;&#21209;&#35373;&#35336;&#12289;&#12510;&#12491;&#12517;&#12450;&#12523;&#26356;&#26032;&#12289;&#12497;&#12502;&#12467;&#12513;&#23550;&#24540;\1.Meeting\20260818_&#31532;18&#22238;&#23450;&#20363;&#20250;\&#26399;&#24453;&#23481;&#37327;&#31561;&#31639;&#23450;&#35576;&#20803;&#19968;&#35239;\&#24195;&#22495;&#12524;&#12499;&#12517;&#12540;&#29256;\&#24195;&#22495;&#30906;&#35469;_&#12304;&#21046;&#24230;&#36969;&#29992;&#26399;&#38291;&#12456;&#12521;&#12540;&#34920;&#31034;&#12398;&#12469;&#12531;&#12503;&#12523;&#29256;&#12305;2026_antei_long_yousui_KPMG&#26356;&#26032;&#29256;_20260723.xlsx?0E6518F7" TargetMode="External"/><Relationship Id="rId1" Type="http://schemas.openxmlformats.org/officeDocument/2006/relationships/externalLinkPath" Target="file:///\\0E6518F7\&#24195;&#22495;&#30906;&#35469;_&#12304;&#21046;&#24230;&#36969;&#29992;&#26399;&#38291;&#12456;&#12521;&#12540;&#34920;&#31034;&#12398;&#12469;&#12531;&#12503;&#12523;&#29256;&#12305;2026_antei_long_yousui_KPMG&#26356;&#26032;&#29256;_202607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記載例"/>
      <sheetName val="各項目の解説"/>
      <sheetName val="入力シート"/>
      <sheetName val="webにUP時は非表示にする⇒"/>
      <sheetName val="入力"/>
      <sheetName val="計算用(期待容量)"/>
      <sheetName val="計算用(応札容量)"/>
      <sheetName val="調整係数一覧"/>
      <sheetName val="制度適用期間上限一覧_antei_long_yousui"/>
      <sheetName val="制度適用期間上限一覧_antei_long"/>
      <sheetName val="制度適用期間上限一覧_hendou_long"/>
      <sheetName val="プルダウンテーブル(非表示)"/>
    </sheetNames>
    <sheetDataSet>
      <sheetData sheetId="0"/>
      <sheetData sheetId="1"/>
      <sheetData sheetId="2"/>
      <sheetData sheetId="3"/>
      <sheetData sheetId="4"/>
      <sheetData sheetId="5"/>
      <sheetData sheetId="6"/>
      <sheetData sheetId="7"/>
      <sheetData sheetId="8"/>
      <sheetData sheetId="9"/>
      <sheetData sheetId="10"/>
      <sheetData sheetId="11">
        <row r="2">
          <cell r="A2" t="str">
            <v>北海道</v>
          </cell>
        </row>
        <row r="3">
          <cell r="A3" t="str">
            <v>東北</v>
          </cell>
        </row>
        <row r="4">
          <cell r="A4" t="str">
            <v>東京</v>
          </cell>
        </row>
        <row r="5">
          <cell r="A5" t="str">
            <v>中部</v>
          </cell>
        </row>
        <row r="6">
          <cell r="A6" t="str">
            <v>北陸</v>
          </cell>
        </row>
        <row r="7">
          <cell r="A7" t="str">
            <v>関西</v>
          </cell>
        </row>
        <row r="8">
          <cell r="A8" t="str">
            <v>中国</v>
          </cell>
        </row>
        <row r="9">
          <cell r="A9" t="str">
            <v>四国</v>
          </cell>
        </row>
        <row r="10">
          <cell r="A10" t="str">
            <v>九州</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3" Type="http://schemas.openxmlformats.org/officeDocument/2006/relationships/hyperlink" Target="../../2024AX_&#35519;&#25972;&#20418;&#25968;&#65288;&#20379;&#32102;&#20449;&#38972;&#24230;&#35413;&#20385;T&#8658;&#65289;" TargetMode="External"/><Relationship Id="rId2" Type="http://schemas.openxmlformats.org/officeDocument/2006/relationships/hyperlink" Target="../../2024AX_&#35519;&#25972;&#20418;&#25968;&#65288;&#20379;&#32102;&#20449;&#38972;&#24230;&#35413;&#20385;T&#8658;&#65289;" TargetMode="External"/><Relationship Id="rId1" Type="http://schemas.openxmlformats.org/officeDocument/2006/relationships/hyperlink" Target="..\..\2024AX_&#35519;&#25972;&#20418;&#25968;&#65288;&#20379;&#32102;&#20449;&#38972;&#24230;&#35413;&#20385;T&#8658;&#65289;" TargetMode="External"/><Relationship Id="rId5" Type="http://schemas.openxmlformats.org/officeDocument/2006/relationships/drawing" Target="../drawings/drawing5.xm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8.bin"/><Relationship Id="rId1" Type="http://schemas.openxmlformats.org/officeDocument/2006/relationships/hyperlink" Target="../../2024AX_&#35519;&#25972;&#20418;&#25968;&#65288;&#20379;&#32102;&#20449;&#38972;&#24230;&#35413;&#20385;T&#8658;&#65289;"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37BDB-B5B4-40AD-9AAA-C6612A06FD0A}">
  <sheetPr>
    <pageSetUpPr fitToPage="1"/>
  </sheetPr>
  <dimension ref="B2:D38"/>
  <sheetViews>
    <sheetView showGridLines="0" view="pageBreakPreview" zoomScaleNormal="64" zoomScaleSheetLayoutView="100" workbookViewId="0">
      <selection activeCell="H13" sqref="H13"/>
    </sheetView>
  </sheetViews>
  <sheetFormatPr defaultColWidth="8.625" defaultRowHeight="15.75" x14ac:dyDescent="0.4"/>
  <cols>
    <col min="1" max="1" width="4.125" style="29" customWidth="1"/>
    <col min="2" max="2" width="4.875" style="29" customWidth="1"/>
    <col min="3" max="3" width="31.375" style="29" customWidth="1"/>
    <col min="4" max="4" width="130.375" style="29" customWidth="1"/>
    <col min="5" max="5" width="3.375" style="29" customWidth="1"/>
    <col min="6" max="16384" width="8.625" style="29"/>
  </cols>
  <sheetData>
    <row r="2" spans="2:4" ht="19.5" x14ac:dyDescent="0.4">
      <c r="B2" s="182" t="s">
        <v>61</v>
      </c>
      <c r="C2" s="182"/>
      <c r="D2" s="182"/>
    </row>
    <row r="3" spans="2:4" ht="29.1" customHeight="1" x14ac:dyDescent="0.4">
      <c r="B3" s="30"/>
      <c r="C3" s="31"/>
      <c r="D3" s="32"/>
    </row>
    <row r="4" spans="2:4" ht="29.1" customHeight="1" x14ac:dyDescent="0.4">
      <c r="B4" s="33"/>
      <c r="D4" s="34"/>
    </row>
    <row r="5" spans="2:4" ht="29.1" customHeight="1" x14ac:dyDescent="0.4">
      <c r="B5" s="33"/>
      <c r="D5" s="34"/>
    </row>
    <row r="6" spans="2:4" ht="29.1" customHeight="1" x14ac:dyDescent="0.4">
      <c r="B6" s="33"/>
      <c r="D6" s="34"/>
    </row>
    <row r="7" spans="2:4" ht="29.1" customHeight="1" x14ac:dyDescent="0.4">
      <c r="B7" s="33"/>
      <c r="D7" s="34"/>
    </row>
    <row r="8" spans="2:4" ht="29.1" customHeight="1" x14ac:dyDescent="0.4">
      <c r="B8" s="33"/>
      <c r="D8" s="34"/>
    </row>
    <row r="9" spans="2:4" ht="29.1" customHeight="1" x14ac:dyDescent="0.4">
      <c r="B9" s="33"/>
      <c r="D9" s="34"/>
    </row>
    <row r="10" spans="2:4" ht="29.1" customHeight="1" x14ac:dyDescent="0.4">
      <c r="B10" s="33"/>
      <c r="D10" s="34"/>
    </row>
    <row r="11" spans="2:4" ht="29.1" customHeight="1" x14ac:dyDescent="0.4">
      <c r="B11" s="33"/>
      <c r="D11" s="34"/>
    </row>
    <row r="12" spans="2:4" ht="29.1" customHeight="1" x14ac:dyDescent="0.4">
      <c r="B12" s="33"/>
      <c r="D12" s="34"/>
    </row>
    <row r="13" spans="2:4" ht="29.1" customHeight="1" x14ac:dyDescent="0.4">
      <c r="B13" s="33"/>
      <c r="D13" s="34"/>
    </row>
    <row r="14" spans="2:4" ht="29.1" customHeight="1" x14ac:dyDescent="0.4">
      <c r="B14" s="33"/>
      <c r="D14" s="34"/>
    </row>
    <row r="15" spans="2:4" ht="29.1" customHeight="1" x14ac:dyDescent="0.4">
      <c r="B15" s="33"/>
      <c r="D15" s="34"/>
    </row>
    <row r="16" spans="2:4" ht="29.1" customHeight="1" x14ac:dyDescent="0.4">
      <c r="B16" s="33"/>
      <c r="D16" s="34"/>
    </row>
    <row r="17" spans="2:4" ht="29.1" customHeight="1" x14ac:dyDescent="0.4">
      <c r="B17" s="43"/>
      <c r="C17" s="44"/>
      <c r="D17" s="45"/>
    </row>
    <row r="18" spans="2:4" x14ac:dyDescent="0.4">
      <c r="B18" s="31"/>
      <c r="C18" s="31"/>
      <c r="D18" s="31"/>
    </row>
    <row r="19" spans="2:4" x14ac:dyDescent="0.4">
      <c r="B19" s="35" t="s">
        <v>54</v>
      </c>
      <c r="C19" s="40" t="s">
        <v>11</v>
      </c>
      <c r="D19" s="35" t="s">
        <v>55</v>
      </c>
    </row>
    <row r="20" spans="2:4" x14ac:dyDescent="0.4">
      <c r="B20" s="36">
        <v>1</v>
      </c>
      <c r="C20" s="41" t="str">
        <f>入力シート!C10</f>
        <v>電源等識別番号</v>
      </c>
      <c r="D20" s="37" t="s">
        <v>57</v>
      </c>
    </row>
    <row r="21" spans="2:4" ht="45" x14ac:dyDescent="0.4">
      <c r="B21" s="36">
        <f>B20+1</f>
        <v>2</v>
      </c>
      <c r="C21" s="41" t="str">
        <f>入力シート!C11</f>
        <v>容量を提供する電源等の区分</v>
      </c>
      <c r="D21" s="37" t="s">
        <v>58</v>
      </c>
    </row>
    <row r="22" spans="2:4" x14ac:dyDescent="0.4">
      <c r="B22" s="36">
        <f t="shared" ref="B22:B38" si="0">B21+1</f>
        <v>3</v>
      </c>
      <c r="C22" s="41" t="str">
        <f>入力シート!C12</f>
        <v>新設・リプレース等</v>
      </c>
      <c r="D22" s="37" t="s">
        <v>168</v>
      </c>
    </row>
    <row r="23" spans="2:4" ht="45" x14ac:dyDescent="0.4">
      <c r="B23" s="36">
        <f t="shared" si="0"/>
        <v>4</v>
      </c>
      <c r="C23" s="41" t="str">
        <f>入力シート!C13</f>
        <v>電源種別</v>
      </c>
      <c r="D23" s="37" t="s">
        <v>154</v>
      </c>
    </row>
    <row r="24" spans="2:4" ht="15" customHeight="1" x14ac:dyDescent="0.4">
      <c r="B24" s="36">
        <f t="shared" si="0"/>
        <v>5</v>
      </c>
      <c r="C24" s="41" t="str">
        <f>入力シート!C14</f>
        <v>エリア名</v>
      </c>
      <c r="D24" s="37" t="s">
        <v>59</v>
      </c>
    </row>
    <row r="25" spans="2:4" ht="32.450000000000003" customHeight="1" x14ac:dyDescent="0.4">
      <c r="B25" s="36">
        <f t="shared" si="0"/>
        <v>6</v>
      </c>
      <c r="C25" s="41" t="str">
        <f>入力シート!C15</f>
        <v>本オークションに参加可能な設備容量
(送電端)</v>
      </c>
      <c r="D25" s="37" t="s">
        <v>167</v>
      </c>
    </row>
    <row r="26" spans="2:4" ht="30" x14ac:dyDescent="0.4">
      <c r="B26" s="36">
        <f t="shared" si="0"/>
        <v>7</v>
      </c>
      <c r="C26" s="41" t="str">
        <f>入力シート!C16</f>
        <v>各月の発電可能電力
(期待容量算出用)</v>
      </c>
      <c r="D26" s="38" t="s">
        <v>148</v>
      </c>
    </row>
    <row r="27" spans="2:4" ht="30" x14ac:dyDescent="0.4">
      <c r="B27" s="36">
        <f t="shared" si="0"/>
        <v>8</v>
      </c>
      <c r="C27" s="41" t="str">
        <f>入力シート!C18</f>
        <v>各月の連続発電可能時間
(期待容量算出用)</v>
      </c>
      <c r="D27" s="38" t="s">
        <v>152</v>
      </c>
    </row>
    <row r="28" spans="2:4" ht="30" customHeight="1" x14ac:dyDescent="0.4">
      <c r="B28" s="36">
        <f t="shared" si="0"/>
        <v>9</v>
      </c>
      <c r="C28" s="41" t="s">
        <v>133</v>
      </c>
      <c r="D28" s="39" t="s">
        <v>166</v>
      </c>
    </row>
    <row r="29" spans="2:4" ht="30" x14ac:dyDescent="0.4">
      <c r="B29" s="36">
        <f t="shared" si="0"/>
        <v>10</v>
      </c>
      <c r="C29" s="41" t="str">
        <f>入力シート!C21</f>
        <v>各月の上池容量又は蓄電容量
(期待容量算出用)</v>
      </c>
      <c r="D29" s="39" t="s">
        <v>166</v>
      </c>
    </row>
    <row r="30" spans="2:4" ht="30" x14ac:dyDescent="0.4">
      <c r="B30" s="36">
        <f t="shared" si="0"/>
        <v>11</v>
      </c>
      <c r="C30" s="41" t="str">
        <f>入力シート!C23</f>
        <v>各月の調整係数
(期待容量算出用)</v>
      </c>
      <c r="D30" s="39" t="s">
        <v>56</v>
      </c>
    </row>
    <row r="31" spans="2:4" s="46" customFormat="1" x14ac:dyDescent="0.4">
      <c r="B31" s="47">
        <f t="shared" si="0"/>
        <v>12</v>
      </c>
      <c r="C31" s="41" t="str">
        <f>入力シート!C25</f>
        <v>期待容量</v>
      </c>
      <c r="D31" s="39" t="s">
        <v>166</v>
      </c>
    </row>
    <row r="32" spans="2:4" ht="31.5" x14ac:dyDescent="0.4">
      <c r="B32" s="47">
        <f t="shared" si="0"/>
        <v>13</v>
      </c>
      <c r="C32" s="42" t="str">
        <f>入力シート!C26</f>
        <v>各月の管理容量</v>
      </c>
      <c r="D32" s="38" t="s">
        <v>169</v>
      </c>
    </row>
    <row r="33" spans="2:4" ht="30" customHeight="1" x14ac:dyDescent="0.4">
      <c r="B33" s="47">
        <f t="shared" si="0"/>
        <v>14</v>
      </c>
      <c r="C33" s="42" t="str">
        <f>入力シート!C28</f>
        <v>各月の連続発電可能時間
(応札容量算出用)</v>
      </c>
      <c r="D33" s="38" t="s">
        <v>153</v>
      </c>
    </row>
    <row r="34" spans="2:4" ht="30" customHeight="1" x14ac:dyDescent="0.4">
      <c r="B34" s="47">
        <f t="shared" si="0"/>
        <v>15</v>
      </c>
      <c r="C34" s="42" t="s">
        <v>133</v>
      </c>
      <c r="D34" s="39" t="s">
        <v>166</v>
      </c>
    </row>
    <row r="35" spans="2:4" ht="30" customHeight="1" x14ac:dyDescent="0.4">
      <c r="B35" s="47">
        <f t="shared" si="0"/>
        <v>16</v>
      </c>
      <c r="C35" s="42" t="str">
        <f>入力シート!C31</f>
        <v>各月の上池容量又は蓄電容量
(応札容量算出用)</v>
      </c>
      <c r="D35" s="39" t="s">
        <v>166</v>
      </c>
    </row>
    <row r="36" spans="2:4" ht="30" customHeight="1" x14ac:dyDescent="0.4">
      <c r="B36" s="47">
        <f t="shared" si="0"/>
        <v>17</v>
      </c>
      <c r="C36" s="42" t="str">
        <f>入力シート!C33</f>
        <v>各月の調整係数
(応札容量算出用)</v>
      </c>
      <c r="D36" s="39" t="s">
        <v>56</v>
      </c>
    </row>
    <row r="37" spans="2:4" x14ac:dyDescent="0.4">
      <c r="B37" s="47">
        <f t="shared" si="0"/>
        <v>18</v>
      </c>
      <c r="C37" s="42" t="str">
        <f>入力シート!C35</f>
        <v>応札容量</v>
      </c>
      <c r="D37" s="39" t="s">
        <v>166</v>
      </c>
    </row>
    <row r="38" spans="2:4" ht="31.5" x14ac:dyDescent="0.4">
      <c r="B38" s="47">
        <f t="shared" si="0"/>
        <v>19</v>
      </c>
      <c r="C38" s="41" t="s">
        <v>63</v>
      </c>
      <c r="D38" s="38" t="s">
        <v>170</v>
      </c>
    </row>
  </sheetData>
  <mergeCells count="1">
    <mergeCell ref="B2:D2"/>
  </mergeCells>
  <phoneticPr fontId="2"/>
  <pageMargins left="0.70866141732283472" right="0.70866141732283472" top="0.74803149606299213" bottom="0.74803149606299213" header="0.31496062992125984" footer="0.31496062992125984"/>
  <pageSetup paperSize="8" scale="71" orientation="landscape" horizontalDpi="1200" verticalDpi="1200" r:id="rId1"/>
  <headerFooter>
    <oddHeader>&amp;C&amp;F&amp;R&amp;D</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90406-61E7-4F45-B799-81D18FFB9328}">
  <sheetPr>
    <pageSetUpPr fitToPage="1"/>
  </sheetPr>
  <dimension ref="B1:Q67"/>
  <sheetViews>
    <sheetView showGridLines="0" view="pageBreakPreview" zoomScaleNormal="50" zoomScaleSheetLayoutView="100" workbookViewId="0">
      <selection activeCell="C12" sqref="C12"/>
    </sheetView>
  </sheetViews>
  <sheetFormatPr defaultColWidth="8.625" defaultRowHeight="15.75" x14ac:dyDescent="0.25"/>
  <cols>
    <col min="1" max="2" width="1.875" style="1" customWidth="1"/>
    <col min="3" max="3" width="31.125" style="1" customWidth="1"/>
    <col min="4" max="16" width="8.625" style="1"/>
    <col min="17" max="17" width="2.875" style="1" customWidth="1"/>
    <col min="18" max="16384" width="8.625" style="1"/>
  </cols>
  <sheetData>
    <row r="1" spans="3:17" ht="16.5" x14ac:dyDescent="0.25">
      <c r="C1" s="23" t="s">
        <v>31</v>
      </c>
      <c r="D1" s="9" t="s">
        <v>32</v>
      </c>
      <c r="E1" s="8"/>
      <c r="F1" s="8"/>
      <c r="G1" s="10" t="s">
        <v>33</v>
      </c>
      <c r="Q1" s="49"/>
    </row>
    <row r="4" spans="3:17" x14ac:dyDescent="0.25">
      <c r="C4" s="159" t="s">
        <v>171</v>
      </c>
      <c r="D4" s="159"/>
      <c r="E4" s="159"/>
      <c r="F4" s="159"/>
      <c r="G4" s="159"/>
      <c r="H4" s="159"/>
      <c r="I4" s="159"/>
      <c r="J4" s="159"/>
      <c r="K4" s="159"/>
      <c r="L4" s="159"/>
      <c r="M4" s="159"/>
      <c r="N4" s="159"/>
      <c r="O4" s="159"/>
      <c r="P4" s="159"/>
    </row>
    <row r="6" spans="3:17" ht="34.9" customHeight="1" x14ac:dyDescent="0.25">
      <c r="C6" s="13" t="s">
        <v>37</v>
      </c>
      <c r="D6" s="181" t="s">
        <v>172</v>
      </c>
      <c r="E6" s="181"/>
      <c r="F6" s="181"/>
      <c r="G6" s="181"/>
      <c r="H6" s="181"/>
      <c r="I6" s="181"/>
      <c r="J6" s="181"/>
      <c r="K6" s="181"/>
      <c r="L6" s="181"/>
      <c r="M6" s="181"/>
      <c r="N6" s="181"/>
      <c r="O6" s="181"/>
      <c r="P6" s="181"/>
      <c r="Q6" s="15"/>
    </row>
    <row r="8" spans="3:17" ht="16.5" x14ac:dyDescent="0.25">
      <c r="D8" s="107"/>
      <c r="E8" s="107"/>
      <c r="F8" s="107"/>
      <c r="G8" s="107"/>
      <c r="H8" s="107"/>
      <c r="I8" s="107"/>
      <c r="J8" s="107"/>
      <c r="K8" s="1" t="s">
        <v>146</v>
      </c>
      <c r="L8" s="160" t="s">
        <v>149</v>
      </c>
      <c r="M8" s="160"/>
      <c r="N8" s="160"/>
      <c r="O8" s="160"/>
      <c r="P8" s="160"/>
    </row>
    <row r="9" spans="3:17" ht="30" customHeight="1" x14ac:dyDescent="0.25">
      <c r="C9" s="2" t="s">
        <v>11</v>
      </c>
      <c r="D9" s="192" t="s">
        <v>12</v>
      </c>
      <c r="E9" s="193"/>
      <c r="F9" s="193"/>
      <c r="G9" s="193"/>
      <c r="H9" s="193"/>
      <c r="I9" s="193"/>
      <c r="J9" s="193"/>
      <c r="K9" s="193"/>
      <c r="L9" s="193"/>
      <c r="M9" s="193"/>
      <c r="N9" s="193"/>
      <c r="O9" s="194"/>
      <c r="P9" s="108" t="s">
        <v>13</v>
      </c>
    </row>
    <row r="10" spans="3:17" ht="30" customHeight="1" x14ac:dyDescent="0.25">
      <c r="C10" s="2" t="s">
        <v>14</v>
      </c>
      <c r="D10" s="195">
        <v>12345</v>
      </c>
      <c r="E10" s="196"/>
      <c r="F10" s="196"/>
      <c r="G10" s="196"/>
      <c r="H10" s="196"/>
      <c r="I10" s="196"/>
      <c r="J10" s="196"/>
      <c r="K10" s="196"/>
      <c r="L10" s="196"/>
      <c r="M10" s="196"/>
      <c r="N10" s="196"/>
      <c r="O10" s="197"/>
      <c r="P10" s="109"/>
    </row>
    <row r="11" spans="3:17" ht="30" customHeight="1" x14ac:dyDescent="0.25">
      <c r="C11" s="5" t="s">
        <v>194</v>
      </c>
      <c r="D11" s="183" t="s">
        <v>34</v>
      </c>
      <c r="E11" s="184"/>
      <c r="F11" s="184"/>
      <c r="G11" s="184"/>
      <c r="H11" s="184"/>
      <c r="I11" s="184"/>
      <c r="J11" s="184"/>
      <c r="K11" s="184"/>
      <c r="L11" s="184"/>
      <c r="M11" s="184"/>
      <c r="N11" s="184"/>
      <c r="O11" s="185"/>
      <c r="P11" s="109"/>
    </row>
    <row r="12" spans="3:17" ht="30" customHeight="1" x14ac:dyDescent="0.25">
      <c r="C12" s="123" t="s">
        <v>138</v>
      </c>
      <c r="D12" s="186" t="s">
        <v>134</v>
      </c>
      <c r="E12" s="187"/>
      <c r="F12" s="187"/>
      <c r="G12" s="187"/>
      <c r="H12" s="187"/>
      <c r="I12" s="187"/>
      <c r="J12" s="187"/>
      <c r="K12" s="187"/>
      <c r="L12" s="187"/>
      <c r="M12" s="187"/>
      <c r="N12" s="187"/>
      <c r="O12" s="188"/>
      <c r="P12" s="109"/>
    </row>
    <row r="13" spans="3:17" ht="30" customHeight="1" x14ac:dyDescent="0.25">
      <c r="C13" s="21" t="s">
        <v>65</v>
      </c>
      <c r="D13" s="189" t="s">
        <v>150</v>
      </c>
      <c r="E13" s="190"/>
      <c r="F13" s="190"/>
      <c r="G13" s="190"/>
      <c r="H13" s="190"/>
      <c r="I13" s="190"/>
      <c r="J13" s="190"/>
      <c r="K13" s="190"/>
      <c r="L13" s="190"/>
      <c r="M13" s="190"/>
      <c r="N13" s="190"/>
      <c r="O13" s="191"/>
      <c r="P13" s="109"/>
    </row>
    <row r="14" spans="3:17" ht="30" customHeight="1" x14ac:dyDescent="0.25">
      <c r="C14" s="22" t="s">
        <v>15</v>
      </c>
      <c r="D14" s="186" t="s">
        <v>3</v>
      </c>
      <c r="E14" s="187"/>
      <c r="F14" s="187"/>
      <c r="G14" s="187"/>
      <c r="H14" s="187"/>
      <c r="I14" s="187"/>
      <c r="J14" s="187"/>
      <c r="K14" s="187"/>
      <c r="L14" s="187"/>
      <c r="M14" s="187"/>
      <c r="N14" s="187"/>
      <c r="O14" s="188"/>
      <c r="P14" s="109"/>
    </row>
    <row r="15" spans="3:17" ht="30" customHeight="1" x14ac:dyDescent="0.25">
      <c r="C15" s="14" t="s">
        <v>44</v>
      </c>
      <c r="D15" s="201">
        <v>50000</v>
      </c>
      <c r="E15" s="202"/>
      <c r="F15" s="202"/>
      <c r="G15" s="202"/>
      <c r="H15" s="202"/>
      <c r="I15" s="202"/>
      <c r="J15" s="202"/>
      <c r="K15" s="202"/>
      <c r="L15" s="202"/>
      <c r="M15" s="202"/>
      <c r="N15" s="202"/>
      <c r="O15" s="203"/>
      <c r="P15" s="110" t="s">
        <v>16</v>
      </c>
    </row>
    <row r="16" spans="3:17" ht="30" customHeight="1" x14ac:dyDescent="0.25">
      <c r="C16" s="176" t="s">
        <v>45</v>
      </c>
      <c r="D16" s="111" t="s">
        <v>17</v>
      </c>
      <c r="E16" s="112" t="s">
        <v>18</v>
      </c>
      <c r="F16" s="112" t="s">
        <v>19</v>
      </c>
      <c r="G16" s="112" t="s">
        <v>20</v>
      </c>
      <c r="H16" s="112" t="s">
        <v>21</v>
      </c>
      <c r="I16" s="112" t="s">
        <v>22</v>
      </c>
      <c r="J16" s="112" t="s">
        <v>23</v>
      </c>
      <c r="K16" s="112" t="s">
        <v>24</v>
      </c>
      <c r="L16" s="112" t="s">
        <v>25</v>
      </c>
      <c r="M16" s="112" t="s">
        <v>26</v>
      </c>
      <c r="N16" s="112" t="s">
        <v>27</v>
      </c>
      <c r="O16" s="112" t="s">
        <v>28</v>
      </c>
      <c r="P16" s="109"/>
    </row>
    <row r="17" spans="3:16" ht="30" customHeight="1" x14ac:dyDescent="0.25">
      <c r="C17" s="177"/>
      <c r="D17" s="113">
        <v>50000</v>
      </c>
      <c r="E17" s="114">
        <v>40000</v>
      </c>
      <c r="F17" s="114">
        <v>50000</v>
      </c>
      <c r="G17" s="114">
        <v>50000</v>
      </c>
      <c r="H17" s="114">
        <v>50000</v>
      </c>
      <c r="I17" s="114">
        <v>50000</v>
      </c>
      <c r="J17" s="114">
        <v>50000</v>
      </c>
      <c r="K17" s="114">
        <v>50000</v>
      </c>
      <c r="L17" s="114">
        <v>50000</v>
      </c>
      <c r="M17" s="114">
        <v>50000</v>
      </c>
      <c r="N17" s="114">
        <v>50000</v>
      </c>
      <c r="O17" s="114">
        <v>40000</v>
      </c>
      <c r="P17" s="110" t="s">
        <v>16</v>
      </c>
    </row>
    <row r="18" spans="3:16" ht="30" customHeight="1" x14ac:dyDescent="0.25">
      <c r="C18" s="176" t="s">
        <v>136</v>
      </c>
      <c r="D18" s="111" t="s">
        <v>17</v>
      </c>
      <c r="E18" s="112" t="s">
        <v>18</v>
      </c>
      <c r="F18" s="112" t="s">
        <v>19</v>
      </c>
      <c r="G18" s="112" t="s">
        <v>20</v>
      </c>
      <c r="H18" s="112" t="s">
        <v>21</v>
      </c>
      <c r="I18" s="112" t="s">
        <v>22</v>
      </c>
      <c r="J18" s="112" t="s">
        <v>23</v>
      </c>
      <c r="K18" s="112" t="s">
        <v>24</v>
      </c>
      <c r="L18" s="112" t="s">
        <v>25</v>
      </c>
      <c r="M18" s="112" t="s">
        <v>26</v>
      </c>
      <c r="N18" s="112" t="s">
        <v>27</v>
      </c>
      <c r="O18" s="112" t="s">
        <v>28</v>
      </c>
      <c r="P18" s="109"/>
    </row>
    <row r="19" spans="3:16" ht="30" customHeight="1" x14ac:dyDescent="0.25">
      <c r="C19" s="177"/>
      <c r="D19" s="115">
        <v>8</v>
      </c>
      <c r="E19" s="116">
        <v>6</v>
      </c>
      <c r="F19" s="116">
        <v>7</v>
      </c>
      <c r="G19" s="116">
        <v>7</v>
      </c>
      <c r="H19" s="116">
        <v>7</v>
      </c>
      <c r="I19" s="116">
        <v>7</v>
      </c>
      <c r="J19" s="116">
        <v>7</v>
      </c>
      <c r="K19" s="116">
        <v>7</v>
      </c>
      <c r="L19" s="116">
        <v>7</v>
      </c>
      <c r="M19" s="116">
        <v>7</v>
      </c>
      <c r="N19" s="116">
        <v>8</v>
      </c>
      <c r="O19" s="116">
        <v>8</v>
      </c>
      <c r="P19" s="110" t="s">
        <v>39</v>
      </c>
    </row>
    <row r="20" spans="3:16" ht="30" customHeight="1" x14ac:dyDescent="0.25">
      <c r="C20" s="135" t="s">
        <v>68</v>
      </c>
      <c r="D20" s="150">
        <v>7</v>
      </c>
      <c r="E20" s="151"/>
      <c r="F20" s="151"/>
      <c r="G20" s="151"/>
      <c r="H20" s="151"/>
      <c r="I20" s="151"/>
      <c r="J20" s="151"/>
      <c r="K20" s="151"/>
      <c r="L20" s="151"/>
      <c r="M20" s="151"/>
      <c r="N20" s="151"/>
      <c r="O20" s="152"/>
      <c r="P20" s="110" t="s">
        <v>39</v>
      </c>
    </row>
    <row r="21" spans="3:16" ht="30" customHeight="1" x14ac:dyDescent="0.25">
      <c r="C21" s="153" t="s">
        <v>179</v>
      </c>
      <c r="D21" s="117" t="s">
        <v>38</v>
      </c>
      <c r="E21" s="117" t="s">
        <v>18</v>
      </c>
      <c r="F21" s="117" t="s">
        <v>19</v>
      </c>
      <c r="G21" s="117" t="s">
        <v>20</v>
      </c>
      <c r="H21" s="117" t="s">
        <v>21</v>
      </c>
      <c r="I21" s="117" t="s">
        <v>22</v>
      </c>
      <c r="J21" s="117" t="s">
        <v>23</v>
      </c>
      <c r="K21" s="117" t="s">
        <v>24</v>
      </c>
      <c r="L21" s="117" t="s">
        <v>25</v>
      </c>
      <c r="M21" s="117" t="s">
        <v>26</v>
      </c>
      <c r="N21" s="117" t="s">
        <v>27</v>
      </c>
      <c r="O21" s="117" t="s">
        <v>28</v>
      </c>
      <c r="P21" s="109"/>
    </row>
    <row r="22" spans="3:16" ht="30" customHeight="1" x14ac:dyDescent="0.25">
      <c r="C22" s="154"/>
      <c r="D22" s="25">
        <v>400000</v>
      </c>
      <c r="E22" s="25">
        <v>240000</v>
      </c>
      <c r="F22" s="25">
        <v>350000</v>
      </c>
      <c r="G22" s="25">
        <v>350000</v>
      </c>
      <c r="H22" s="25">
        <v>350000</v>
      </c>
      <c r="I22" s="25">
        <v>350000</v>
      </c>
      <c r="J22" s="25">
        <v>350000</v>
      </c>
      <c r="K22" s="25">
        <v>350000</v>
      </c>
      <c r="L22" s="25">
        <v>350000</v>
      </c>
      <c r="M22" s="25">
        <v>350000</v>
      </c>
      <c r="N22" s="25">
        <v>400000</v>
      </c>
      <c r="O22" s="25">
        <v>320000</v>
      </c>
      <c r="P22" s="110" t="s">
        <v>40</v>
      </c>
    </row>
    <row r="23" spans="3:16" ht="30" customHeight="1" x14ac:dyDescent="0.25">
      <c r="C23" s="153" t="s">
        <v>41</v>
      </c>
      <c r="D23" s="117" t="s">
        <v>38</v>
      </c>
      <c r="E23" s="117" t="s">
        <v>18</v>
      </c>
      <c r="F23" s="117" t="s">
        <v>19</v>
      </c>
      <c r="G23" s="117" t="s">
        <v>20</v>
      </c>
      <c r="H23" s="117" t="s">
        <v>21</v>
      </c>
      <c r="I23" s="117" t="s">
        <v>22</v>
      </c>
      <c r="J23" s="117" t="s">
        <v>23</v>
      </c>
      <c r="K23" s="117" t="s">
        <v>24</v>
      </c>
      <c r="L23" s="117" t="s">
        <v>25</v>
      </c>
      <c r="M23" s="117" t="s">
        <v>26</v>
      </c>
      <c r="N23" s="117" t="s">
        <v>27</v>
      </c>
      <c r="O23" s="117" t="s">
        <v>28</v>
      </c>
      <c r="P23" s="109"/>
    </row>
    <row r="24" spans="3:16" ht="30" customHeight="1" x14ac:dyDescent="0.25">
      <c r="C24" s="154"/>
      <c r="D24" s="20">
        <v>1</v>
      </c>
      <c r="E24" s="20">
        <v>0.81017950986255194</v>
      </c>
      <c r="F24" s="20">
        <v>0.92213168692788217</v>
      </c>
      <c r="G24" s="20">
        <v>0.99916299118245677</v>
      </c>
      <c r="H24" s="20">
        <v>0.98813737650332345</v>
      </c>
      <c r="I24" s="20">
        <v>0.98345137783620451</v>
      </c>
      <c r="J24" s="20">
        <v>0.95380400738402749</v>
      </c>
      <c r="K24" s="20">
        <v>0.8501138764326599</v>
      </c>
      <c r="L24" s="20">
        <v>0.88800828949475796</v>
      </c>
      <c r="M24" s="20">
        <v>0.90995341130358676</v>
      </c>
      <c r="N24" s="20">
        <v>0.94974015590657057</v>
      </c>
      <c r="O24" s="20">
        <v>0.96028428910485109</v>
      </c>
      <c r="P24" s="110" t="s">
        <v>42</v>
      </c>
    </row>
    <row r="25" spans="3:16" ht="30" customHeight="1" x14ac:dyDescent="0.25">
      <c r="C25" s="136" t="s">
        <v>29</v>
      </c>
      <c r="D25" s="156">
        <v>45254</v>
      </c>
      <c r="E25" s="157"/>
      <c r="F25" s="157"/>
      <c r="G25" s="157"/>
      <c r="H25" s="157"/>
      <c r="I25" s="157"/>
      <c r="J25" s="157"/>
      <c r="K25" s="157"/>
      <c r="L25" s="157"/>
      <c r="M25" s="157"/>
      <c r="N25" s="157"/>
      <c r="O25" s="158"/>
      <c r="P25" s="110" t="s">
        <v>16</v>
      </c>
    </row>
    <row r="26" spans="3:16" ht="30" customHeight="1" x14ac:dyDescent="0.25">
      <c r="C26" s="155" t="s">
        <v>46</v>
      </c>
      <c r="D26" s="111" t="s">
        <v>17</v>
      </c>
      <c r="E26" s="112" t="s">
        <v>18</v>
      </c>
      <c r="F26" s="112" t="s">
        <v>19</v>
      </c>
      <c r="G26" s="112" t="s">
        <v>20</v>
      </c>
      <c r="H26" s="112" t="s">
        <v>21</v>
      </c>
      <c r="I26" s="112" t="s">
        <v>22</v>
      </c>
      <c r="J26" s="112" t="s">
        <v>23</v>
      </c>
      <c r="K26" s="112" t="s">
        <v>24</v>
      </c>
      <c r="L26" s="112" t="s">
        <v>25</v>
      </c>
      <c r="M26" s="112" t="s">
        <v>26</v>
      </c>
      <c r="N26" s="112" t="s">
        <v>27</v>
      </c>
      <c r="O26" s="112" t="s">
        <v>28</v>
      </c>
      <c r="P26" s="109"/>
    </row>
    <row r="27" spans="3:16" ht="30" customHeight="1" x14ac:dyDescent="0.25">
      <c r="C27" s="154"/>
      <c r="D27" s="118">
        <v>50000</v>
      </c>
      <c r="E27" s="119">
        <v>40000</v>
      </c>
      <c r="F27" s="119">
        <v>50000</v>
      </c>
      <c r="G27" s="119">
        <v>50000</v>
      </c>
      <c r="H27" s="119">
        <v>50000</v>
      </c>
      <c r="I27" s="119">
        <v>50000</v>
      </c>
      <c r="J27" s="119">
        <v>50000</v>
      </c>
      <c r="K27" s="119">
        <v>50000</v>
      </c>
      <c r="L27" s="119">
        <v>50000</v>
      </c>
      <c r="M27" s="119">
        <v>50000</v>
      </c>
      <c r="N27" s="119">
        <v>50000</v>
      </c>
      <c r="O27" s="119">
        <v>40000</v>
      </c>
      <c r="P27" s="110" t="s">
        <v>16</v>
      </c>
    </row>
    <row r="28" spans="3:16" ht="30" customHeight="1" x14ac:dyDescent="0.25">
      <c r="C28" s="153" t="s">
        <v>62</v>
      </c>
      <c r="D28" s="111" t="s">
        <v>17</v>
      </c>
      <c r="E28" s="112" t="s">
        <v>18</v>
      </c>
      <c r="F28" s="112" t="s">
        <v>19</v>
      </c>
      <c r="G28" s="112" t="s">
        <v>20</v>
      </c>
      <c r="H28" s="112" t="s">
        <v>21</v>
      </c>
      <c r="I28" s="112" t="s">
        <v>22</v>
      </c>
      <c r="J28" s="112" t="s">
        <v>23</v>
      </c>
      <c r="K28" s="112" t="s">
        <v>24</v>
      </c>
      <c r="L28" s="112" t="s">
        <v>25</v>
      </c>
      <c r="M28" s="112" t="s">
        <v>26</v>
      </c>
      <c r="N28" s="112" t="s">
        <v>27</v>
      </c>
      <c r="O28" s="112" t="s">
        <v>28</v>
      </c>
      <c r="P28" s="109"/>
    </row>
    <row r="29" spans="3:16" ht="30" customHeight="1" x14ac:dyDescent="0.25">
      <c r="C29" s="154"/>
      <c r="D29" s="120">
        <v>8</v>
      </c>
      <c r="E29" s="121">
        <v>6</v>
      </c>
      <c r="F29" s="121">
        <v>7</v>
      </c>
      <c r="G29" s="121">
        <v>7</v>
      </c>
      <c r="H29" s="121">
        <v>7</v>
      </c>
      <c r="I29" s="121">
        <v>7</v>
      </c>
      <c r="J29" s="121">
        <v>7</v>
      </c>
      <c r="K29" s="121">
        <v>7</v>
      </c>
      <c r="L29" s="121">
        <v>7</v>
      </c>
      <c r="M29" s="121">
        <v>7</v>
      </c>
      <c r="N29" s="121">
        <v>8</v>
      </c>
      <c r="O29" s="121">
        <v>8</v>
      </c>
      <c r="P29" s="110" t="s">
        <v>39</v>
      </c>
    </row>
    <row r="30" spans="3:16" ht="30" customHeight="1" x14ac:dyDescent="0.25">
      <c r="C30" s="135" t="s">
        <v>66</v>
      </c>
      <c r="D30" s="150">
        <v>7</v>
      </c>
      <c r="E30" s="151"/>
      <c r="F30" s="151"/>
      <c r="G30" s="151"/>
      <c r="H30" s="151"/>
      <c r="I30" s="151"/>
      <c r="J30" s="151"/>
      <c r="K30" s="151"/>
      <c r="L30" s="151"/>
      <c r="M30" s="151"/>
      <c r="N30" s="151"/>
      <c r="O30" s="152"/>
      <c r="P30" s="110" t="s">
        <v>67</v>
      </c>
    </row>
    <row r="31" spans="3:16" ht="30" customHeight="1" x14ac:dyDescent="0.25">
      <c r="C31" s="153" t="s">
        <v>180</v>
      </c>
      <c r="D31" s="117" t="s">
        <v>38</v>
      </c>
      <c r="E31" s="117" t="s">
        <v>18</v>
      </c>
      <c r="F31" s="117" t="s">
        <v>19</v>
      </c>
      <c r="G31" s="117" t="s">
        <v>20</v>
      </c>
      <c r="H31" s="117" t="s">
        <v>21</v>
      </c>
      <c r="I31" s="117" t="s">
        <v>22</v>
      </c>
      <c r="J31" s="117" t="s">
        <v>23</v>
      </c>
      <c r="K31" s="117" t="s">
        <v>24</v>
      </c>
      <c r="L31" s="117" t="s">
        <v>25</v>
      </c>
      <c r="M31" s="117" t="s">
        <v>26</v>
      </c>
      <c r="N31" s="117" t="s">
        <v>27</v>
      </c>
      <c r="O31" s="117" t="s">
        <v>28</v>
      </c>
      <c r="P31" s="109"/>
    </row>
    <row r="32" spans="3:16" ht="30" customHeight="1" x14ac:dyDescent="0.25">
      <c r="C32" s="154"/>
      <c r="D32" s="25">
        <v>400000</v>
      </c>
      <c r="E32" s="25">
        <v>240000</v>
      </c>
      <c r="F32" s="25">
        <v>350000</v>
      </c>
      <c r="G32" s="25">
        <v>350000</v>
      </c>
      <c r="H32" s="25">
        <v>350000</v>
      </c>
      <c r="I32" s="25">
        <v>350000</v>
      </c>
      <c r="J32" s="25">
        <v>350000</v>
      </c>
      <c r="K32" s="25">
        <v>350000</v>
      </c>
      <c r="L32" s="25">
        <v>350000</v>
      </c>
      <c r="M32" s="25">
        <v>350000</v>
      </c>
      <c r="N32" s="25">
        <v>400000</v>
      </c>
      <c r="O32" s="25">
        <v>320000</v>
      </c>
      <c r="P32" s="110" t="s">
        <v>40</v>
      </c>
    </row>
    <row r="33" spans="2:17" ht="30" customHeight="1" x14ac:dyDescent="0.25">
      <c r="C33" s="176" t="s">
        <v>43</v>
      </c>
      <c r="D33" s="117" t="s">
        <v>38</v>
      </c>
      <c r="E33" s="117" t="s">
        <v>18</v>
      </c>
      <c r="F33" s="117" t="s">
        <v>19</v>
      </c>
      <c r="G33" s="117" t="s">
        <v>20</v>
      </c>
      <c r="H33" s="117" t="s">
        <v>21</v>
      </c>
      <c r="I33" s="117" t="s">
        <v>22</v>
      </c>
      <c r="J33" s="117" t="s">
        <v>23</v>
      </c>
      <c r="K33" s="117" t="s">
        <v>24</v>
      </c>
      <c r="L33" s="117" t="s">
        <v>25</v>
      </c>
      <c r="M33" s="117" t="s">
        <v>26</v>
      </c>
      <c r="N33" s="117" t="s">
        <v>27</v>
      </c>
      <c r="O33" s="117" t="s">
        <v>28</v>
      </c>
      <c r="P33" s="109"/>
    </row>
    <row r="34" spans="2:17" ht="30" customHeight="1" x14ac:dyDescent="0.25">
      <c r="C34" s="177"/>
      <c r="D34" s="20">
        <v>1</v>
      </c>
      <c r="E34" s="20">
        <v>0.81017950986255194</v>
      </c>
      <c r="F34" s="20">
        <v>0.92213168692788217</v>
      </c>
      <c r="G34" s="20">
        <v>0.99916299118245677</v>
      </c>
      <c r="H34" s="20">
        <v>0.98813737650332345</v>
      </c>
      <c r="I34" s="20">
        <v>0.98345137783620451</v>
      </c>
      <c r="J34" s="20">
        <v>0.95380400738402749</v>
      </c>
      <c r="K34" s="20">
        <v>0.8501138764326599</v>
      </c>
      <c r="L34" s="20">
        <v>0.88800828949475796</v>
      </c>
      <c r="M34" s="20">
        <v>0.90995341130358676</v>
      </c>
      <c r="N34" s="20">
        <v>0.94974015590657057</v>
      </c>
      <c r="O34" s="20">
        <v>0.96028428910485109</v>
      </c>
      <c r="P34" s="110" t="s">
        <v>42</v>
      </c>
    </row>
    <row r="35" spans="2:17" ht="30" customHeight="1" x14ac:dyDescent="0.25">
      <c r="C35" s="2" t="s">
        <v>30</v>
      </c>
      <c r="D35" s="156">
        <v>45254</v>
      </c>
      <c r="E35" s="157"/>
      <c r="F35" s="157"/>
      <c r="G35" s="157"/>
      <c r="H35" s="157"/>
      <c r="I35" s="157"/>
      <c r="J35" s="157"/>
      <c r="K35" s="157"/>
      <c r="L35" s="157"/>
      <c r="M35" s="157"/>
      <c r="N35" s="157"/>
      <c r="O35" s="158"/>
      <c r="P35" s="110" t="s">
        <v>16</v>
      </c>
    </row>
    <row r="36" spans="2:17" ht="30" customHeight="1" x14ac:dyDescent="0.25">
      <c r="C36" s="22" t="s">
        <v>63</v>
      </c>
      <c r="D36" s="198">
        <v>20</v>
      </c>
      <c r="E36" s="199"/>
      <c r="F36" s="199"/>
      <c r="G36" s="199"/>
      <c r="H36" s="199"/>
      <c r="I36" s="199"/>
      <c r="J36" s="199"/>
      <c r="K36" s="199"/>
      <c r="L36" s="199"/>
      <c r="M36" s="199"/>
      <c r="N36" s="199"/>
      <c r="O36" s="200"/>
      <c r="P36" s="110" t="s">
        <v>64</v>
      </c>
    </row>
    <row r="37" spans="2:17" ht="18.75" x14ac:dyDescent="0.4">
      <c r="B37" s="1" t="s">
        <v>35</v>
      </c>
      <c r="C37"/>
      <c r="D37"/>
      <c r="E37"/>
      <c r="F37"/>
      <c r="G37"/>
      <c r="H37"/>
      <c r="I37"/>
      <c r="J37"/>
      <c r="K37"/>
      <c r="L37"/>
      <c r="M37"/>
      <c r="N37"/>
      <c r="O37"/>
      <c r="P37"/>
      <c r="Q37"/>
    </row>
    <row r="38" spans="2:17" ht="18.75" x14ac:dyDescent="0.4">
      <c r="B38" s="11" t="s">
        <v>164</v>
      </c>
      <c r="C38"/>
      <c r="D38"/>
      <c r="E38"/>
      <c r="F38"/>
      <c r="G38"/>
      <c r="H38"/>
      <c r="I38"/>
      <c r="J38"/>
      <c r="K38"/>
      <c r="L38"/>
      <c r="M38"/>
      <c r="N38"/>
      <c r="O38"/>
      <c r="P38"/>
      <c r="Q38"/>
    </row>
    <row r="39" spans="2:17" x14ac:dyDescent="0.25">
      <c r="B39" s="11"/>
      <c r="C39" s="1" t="s">
        <v>139</v>
      </c>
      <c r="D39" s="11"/>
      <c r="E39" s="11"/>
      <c r="F39" s="11"/>
      <c r="G39" s="11"/>
      <c r="H39" s="11"/>
      <c r="I39" s="11"/>
      <c r="J39" s="11"/>
      <c r="K39" s="11"/>
      <c r="L39" s="11"/>
      <c r="M39" s="11"/>
      <c r="N39" s="11"/>
      <c r="O39" s="11"/>
      <c r="P39" s="11"/>
      <c r="Q39" s="11"/>
    </row>
    <row r="40" spans="2:17" x14ac:dyDescent="0.25">
      <c r="B40" s="11"/>
      <c r="C40" s="1" t="s">
        <v>36</v>
      </c>
      <c r="D40" s="11"/>
      <c r="E40" s="11"/>
      <c r="F40" s="11"/>
      <c r="G40" s="11"/>
      <c r="H40" s="11"/>
      <c r="I40" s="11"/>
      <c r="J40" s="11"/>
      <c r="K40" s="11"/>
      <c r="L40" s="11"/>
      <c r="M40" s="11"/>
      <c r="N40" s="11"/>
      <c r="O40" s="11"/>
      <c r="P40" s="11"/>
      <c r="Q40" s="11"/>
    </row>
    <row r="41" spans="2:17" x14ac:dyDescent="0.25">
      <c r="B41" s="11"/>
      <c r="C41" s="1" t="s">
        <v>155</v>
      </c>
      <c r="D41" s="11"/>
      <c r="E41" s="11"/>
      <c r="F41" s="11"/>
      <c r="G41" s="11"/>
      <c r="H41" s="11"/>
      <c r="I41" s="11"/>
      <c r="J41" s="11"/>
      <c r="K41" s="11"/>
      <c r="L41" s="11"/>
      <c r="M41" s="11"/>
      <c r="N41" s="11"/>
      <c r="O41" s="11"/>
      <c r="P41" s="11"/>
      <c r="Q41" s="11"/>
    </row>
    <row r="42" spans="2:17" x14ac:dyDescent="0.25">
      <c r="B42" s="11"/>
      <c r="C42" s="1" t="s">
        <v>140</v>
      </c>
      <c r="D42" s="11"/>
      <c r="E42" s="11"/>
      <c r="F42" s="11"/>
      <c r="G42" s="11"/>
      <c r="H42" s="11"/>
      <c r="I42" s="11"/>
      <c r="J42" s="11"/>
      <c r="K42" s="11"/>
      <c r="L42" s="11"/>
      <c r="M42" s="11"/>
      <c r="N42" s="11"/>
      <c r="O42" s="11"/>
      <c r="P42" s="11"/>
      <c r="Q42" s="11"/>
    </row>
    <row r="43" spans="2:17" x14ac:dyDescent="0.25">
      <c r="B43" s="11"/>
      <c r="C43" s="1" t="s">
        <v>47</v>
      </c>
      <c r="D43" s="11"/>
      <c r="E43" s="11"/>
      <c r="F43" s="11"/>
      <c r="G43" s="11"/>
      <c r="H43" s="11"/>
      <c r="I43" s="11"/>
      <c r="J43" s="11"/>
      <c r="K43" s="11"/>
      <c r="L43" s="11"/>
      <c r="M43" s="11"/>
      <c r="N43" s="11"/>
      <c r="O43" s="11"/>
      <c r="P43" s="11"/>
      <c r="Q43" s="11"/>
    </row>
    <row r="44" spans="2:17" x14ac:dyDescent="0.25">
      <c r="B44" s="11"/>
      <c r="C44" s="1" t="s">
        <v>48</v>
      </c>
      <c r="D44" s="11"/>
      <c r="E44" s="11"/>
      <c r="F44" s="11"/>
      <c r="G44" s="11"/>
      <c r="H44" s="11"/>
      <c r="I44" s="11"/>
      <c r="J44" s="11"/>
      <c r="K44" s="11"/>
      <c r="L44" s="11"/>
      <c r="M44" s="11"/>
      <c r="N44" s="11"/>
      <c r="O44" s="11"/>
      <c r="P44" s="11"/>
      <c r="Q44" s="11"/>
    </row>
    <row r="45" spans="2:17" x14ac:dyDescent="0.25">
      <c r="B45" s="11"/>
      <c r="C45" s="1" t="s">
        <v>173</v>
      </c>
      <c r="D45" s="11"/>
      <c r="E45" s="11"/>
      <c r="F45" s="11"/>
      <c r="G45" s="11"/>
      <c r="H45" s="11"/>
      <c r="I45" s="11"/>
      <c r="J45" s="11"/>
      <c r="K45" s="11"/>
      <c r="L45" s="11"/>
      <c r="M45" s="11"/>
      <c r="N45" s="11"/>
      <c r="O45" s="11"/>
      <c r="P45" s="11"/>
      <c r="Q45" s="11"/>
    </row>
    <row r="46" spans="2:17" x14ac:dyDescent="0.25">
      <c r="B46" s="11"/>
      <c r="C46" s="1" t="s">
        <v>147</v>
      </c>
      <c r="D46" s="11"/>
      <c r="E46" s="11"/>
      <c r="F46" s="11"/>
      <c r="G46" s="11"/>
      <c r="H46" s="11"/>
      <c r="I46" s="11"/>
      <c r="J46" s="11"/>
      <c r="K46" s="11"/>
      <c r="L46" s="11"/>
      <c r="M46" s="11"/>
      <c r="N46" s="11"/>
      <c r="O46" s="11"/>
      <c r="P46" s="11"/>
      <c r="Q46" s="11"/>
    </row>
    <row r="47" spans="2:17" x14ac:dyDescent="0.25">
      <c r="B47" s="11"/>
      <c r="C47" s="1" t="s">
        <v>69</v>
      </c>
      <c r="D47" s="11"/>
      <c r="E47" s="11"/>
      <c r="F47" s="11"/>
      <c r="G47" s="11"/>
      <c r="H47" s="11"/>
      <c r="I47" s="11"/>
      <c r="J47" s="11"/>
      <c r="K47" s="11"/>
      <c r="L47" s="11"/>
      <c r="M47" s="11"/>
      <c r="N47" s="11"/>
      <c r="O47" s="11"/>
      <c r="P47" s="11"/>
      <c r="Q47" s="11"/>
    </row>
    <row r="48" spans="2:17" x14ac:dyDescent="0.25">
      <c r="B48" s="11"/>
      <c r="C48" s="1" t="s">
        <v>174</v>
      </c>
      <c r="D48" s="11"/>
      <c r="E48" s="11"/>
      <c r="F48" s="11"/>
      <c r="G48" s="11"/>
      <c r="H48" s="11"/>
      <c r="I48" s="11"/>
      <c r="J48" s="11"/>
      <c r="K48" s="11"/>
      <c r="L48" s="11"/>
      <c r="M48" s="11"/>
      <c r="N48" s="11"/>
      <c r="O48" s="11"/>
      <c r="P48" s="11"/>
      <c r="Q48" s="11"/>
    </row>
    <row r="49" spans="2:17" x14ac:dyDescent="0.25">
      <c r="B49" s="11"/>
      <c r="C49" s="1" t="s">
        <v>141</v>
      </c>
      <c r="D49" s="11"/>
      <c r="E49" s="11"/>
      <c r="F49" s="11"/>
      <c r="G49" s="11"/>
      <c r="H49" s="11"/>
      <c r="I49" s="11"/>
      <c r="J49" s="11"/>
      <c r="K49" s="11"/>
      <c r="L49" s="11"/>
      <c r="M49" s="11"/>
      <c r="N49" s="11"/>
      <c r="O49" s="11"/>
      <c r="P49" s="11"/>
      <c r="Q49" s="11"/>
    </row>
    <row r="50" spans="2:17" x14ac:dyDescent="0.25">
      <c r="B50" s="11"/>
      <c r="C50" s="1" t="s">
        <v>175</v>
      </c>
      <c r="D50" s="11"/>
      <c r="E50" s="11"/>
      <c r="F50" s="11"/>
      <c r="G50" s="11"/>
      <c r="H50" s="11"/>
      <c r="I50" s="11"/>
      <c r="J50" s="11"/>
      <c r="K50" s="11"/>
      <c r="L50" s="11"/>
      <c r="M50" s="11"/>
      <c r="N50" s="11"/>
      <c r="O50" s="11"/>
      <c r="P50" s="11"/>
      <c r="Q50" s="11"/>
    </row>
    <row r="51" spans="2:17" x14ac:dyDescent="0.25">
      <c r="B51" s="11"/>
      <c r="D51" s="11"/>
      <c r="E51" s="11"/>
      <c r="F51" s="11"/>
      <c r="G51" s="11"/>
      <c r="H51" s="11"/>
      <c r="I51" s="11"/>
      <c r="J51" s="11"/>
      <c r="K51" s="11"/>
      <c r="L51" s="11"/>
      <c r="M51" s="11"/>
      <c r="N51" s="11"/>
      <c r="O51" s="11"/>
      <c r="P51" s="11"/>
      <c r="Q51" s="11"/>
    </row>
    <row r="52" spans="2:17" ht="15" customHeight="1" x14ac:dyDescent="0.25">
      <c r="B52" s="11" t="s">
        <v>165</v>
      </c>
      <c r="D52" s="11"/>
      <c r="E52" s="11"/>
      <c r="F52" s="11"/>
      <c r="G52" s="11"/>
      <c r="H52" s="11"/>
      <c r="I52" s="11"/>
      <c r="J52" s="11"/>
      <c r="K52" s="11"/>
      <c r="L52" s="11"/>
      <c r="M52" s="11"/>
      <c r="N52" s="11"/>
      <c r="O52" s="11"/>
      <c r="P52" s="11"/>
      <c r="Q52" s="11"/>
    </row>
    <row r="53" spans="2:17" ht="15.75" customHeight="1" x14ac:dyDescent="0.25">
      <c r="B53" s="11"/>
      <c r="C53" s="1" t="s">
        <v>186</v>
      </c>
      <c r="D53" s="11"/>
      <c r="E53" s="11"/>
      <c r="F53" s="11"/>
      <c r="G53" s="11"/>
      <c r="H53" s="11"/>
      <c r="I53" s="11"/>
      <c r="J53" s="11"/>
      <c r="K53" s="11"/>
      <c r="L53" s="11"/>
      <c r="M53" s="11"/>
      <c r="N53" s="11"/>
      <c r="O53" s="11"/>
      <c r="P53" s="11"/>
      <c r="Q53" s="11"/>
    </row>
    <row r="54" spans="2:17" ht="15" customHeight="1" x14ac:dyDescent="0.25">
      <c r="B54" s="11"/>
      <c r="C54" s="132" t="s">
        <v>142</v>
      </c>
      <c r="D54" s="124"/>
      <c r="E54" s="124"/>
      <c r="F54" s="124"/>
      <c r="G54" s="124"/>
      <c r="H54" s="124"/>
      <c r="I54" s="124"/>
      <c r="J54" s="124"/>
      <c r="K54" s="124"/>
      <c r="L54" s="124"/>
      <c r="M54" s="124"/>
      <c r="N54" s="124"/>
      <c r="O54" s="124"/>
      <c r="P54" s="124"/>
      <c r="Q54" s="11"/>
    </row>
    <row r="55" spans="2:17" ht="15.75" customHeight="1" x14ac:dyDescent="0.25">
      <c r="B55" s="11"/>
      <c r="C55" s="132" t="s">
        <v>187</v>
      </c>
      <c r="D55" s="11"/>
      <c r="E55" s="11"/>
      <c r="F55" s="11"/>
      <c r="G55" s="11"/>
      <c r="H55" s="11"/>
      <c r="I55" s="11"/>
      <c r="J55" s="11"/>
      <c r="K55" s="11"/>
      <c r="L55" s="11"/>
      <c r="M55" s="11"/>
      <c r="N55" s="11"/>
      <c r="O55" s="11"/>
      <c r="P55" s="11"/>
      <c r="Q55" s="11"/>
    </row>
    <row r="56" spans="2:17" ht="15" customHeight="1" x14ac:dyDescent="0.25">
      <c r="B56" s="11"/>
      <c r="C56" s="132" t="s">
        <v>156</v>
      </c>
      <c r="D56" s="11"/>
      <c r="E56" s="11"/>
      <c r="F56" s="11"/>
      <c r="G56" s="11"/>
      <c r="H56" s="11"/>
      <c r="I56" s="11"/>
      <c r="J56" s="11"/>
      <c r="K56" s="11"/>
      <c r="L56" s="11"/>
      <c r="M56" s="11"/>
      <c r="N56" s="11"/>
      <c r="O56" s="11"/>
      <c r="P56" s="11"/>
      <c r="Q56" s="11"/>
    </row>
    <row r="57" spans="2:17" ht="15.75" customHeight="1" x14ac:dyDescent="0.25">
      <c r="B57" s="11"/>
      <c r="C57" s="133" t="s">
        <v>176</v>
      </c>
      <c r="D57" s="131"/>
      <c r="E57" s="131"/>
      <c r="F57" s="131"/>
      <c r="G57" s="131"/>
      <c r="H57" s="131"/>
      <c r="I57" s="131"/>
      <c r="J57" s="131"/>
      <c r="K57" s="131"/>
      <c r="L57" s="131"/>
      <c r="M57" s="131"/>
      <c r="N57" s="131"/>
      <c r="O57" s="131"/>
      <c r="P57" s="131"/>
      <c r="Q57" s="131"/>
    </row>
    <row r="58" spans="2:17" x14ac:dyDescent="0.25">
      <c r="B58" s="11"/>
      <c r="C58" s="134" t="s">
        <v>157</v>
      </c>
      <c r="D58" s="11"/>
      <c r="E58" s="11"/>
      <c r="F58" s="11"/>
      <c r="G58" s="11"/>
      <c r="H58" s="11"/>
      <c r="I58" s="11"/>
      <c r="J58" s="11"/>
      <c r="K58" s="11"/>
      <c r="L58" s="11"/>
      <c r="M58" s="11"/>
      <c r="N58" s="11"/>
      <c r="O58" s="11"/>
      <c r="P58" s="11"/>
      <c r="Q58" s="11"/>
    </row>
    <row r="59" spans="2:17" x14ac:dyDescent="0.25">
      <c r="B59" s="11"/>
      <c r="C59" s="134" t="s">
        <v>158</v>
      </c>
      <c r="D59" s="11"/>
      <c r="E59" s="11"/>
      <c r="F59" s="11"/>
      <c r="G59" s="11"/>
      <c r="H59" s="11"/>
      <c r="I59" s="11"/>
      <c r="J59" s="11"/>
      <c r="K59" s="11"/>
      <c r="L59" s="11"/>
      <c r="M59" s="11"/>
      <c r="N59" s="11"/>
      <c r="O59" s="11"/>
      <c r="P59" s="11"/>
      <c r="Q59" s="11"/>
    </row>
    <row r="60" spans="2:17" x14ac:dyDescent="0.25">
      <c r="B60" s="11"/>
      <c r="C60" s="134" t="s">
        <v>159</v>
      </c>
      <c r="D60" s="11"/>
      <c r="E60" s="11"/>
      <c r="F60" s="11"/>
      <c r="G60" s="11"/>
      <c r="H60" s="11"/>
      <c r="I60" s="11"/>
      <c r="J60" s="11"/>
      <c r="K60" s="11"/>
      <c r="L60" s="11"/>
      <c r="M60" s="11"/>
      <c r="N60" s="11"/>
      <c r="O60" s="11"/>
      <c r="P60" s="11"/>
      <c r="Q60" s="11"/>
    </row>
    <row r="61" spans="2:17" x14ac:dyDescent="0.25">
      <c r="B61" s="11"/>
      <c r="C61" s="134" t="s">
        <v>160</v>
      </c>
      <c r="D61" s="11"/>
      <c r="E61" s="11"/>
      <c r="F61" s="11"/>
      <c r="G61" s="11"/>
      <c r="H61" s="11"/>
      <c r="I61" s="11"/>
      <c r="J61" s="11"/>
      <c r="K61" s="11"/>
      <c r="L61" s="11"/>
      <c r="M61" s="11"/>
      <c r="N61" s="11"/>
      <c r="O61" s="11"/>
      <c r="P61" s="11"/>
      <c r="Q61" s="11"/>
    </row>
    <row r="62" spans="2:17" x14ac:dyDescent="0.25">
      <c r="B62" s="11"/>
      <c r="C62" s="1" t="s">
        <v>69</v>
      </c>
      <c r="D62" s="11"/>
      <c r="E62" s="11"/>
      <c r="F62" s="11"/>
      <c r="G62" s="11"/>
      <c r="H62" s="11"/>
      <c r="I62" s="11"/>
      <c r="J62" s="11"/>
      <c r="K62" s="11"/>
      <c r="L62" s="11"/>
      <c r="M62" s="11"/>
      <c r="N62" s="11"/>
      <c r="O62" s="11"/>
      <c r="P62" s="11"/>
      <c r="Q62" s="11"/>
    </row>
    <row r="63" spans="2:17" x14ac:dyDescent="0.25">
      <c r="B63" s="11"/>
      <c r="C63" s="1" t="s">
        <v>177</v>
      </c>
    </row>
    <row r="64" spans="2:17" x14ac:dyDescent="0.25">
      <c r="B64" s="11"/>
      <c r="C64" s="1" t="s">
        <v>161</v>
      </c>
    </row>
    <row r="65" spans="2:3" x14ac:dyDescent="0.25">
      <c r="B65" s="11"/>
      <c r="C65" s="1" t="s">
        <v>162</v>
      </c>
    </row>
    <row r="66" spans="2:3" x14ac:dyDescent="0.25">
      <c r="B66" s="11"/>
      <c r="C66" s="1" t="s">
        <v>178</v>
      </c>
    </row>
    <row r="67" spans="2:3" x14ac:dyDescent="0.25">
      <c r="B67" s="11"/>
      <c r="C67" s="1" t="s">
        <v>163</v>
      </c>
    </row>
  </sheetData>
  <mergeCells count="23">
    <mergeCell ref="D36:O36"/>
    <mergeCell ref="D30:O30"/>
    <mergeCell ref="D20:O20"/>
    <mergeCell ref="C16:C17"/>
    <mergeCell ref="D15:O15"/>
    <mergeCell ref="C21:C22"/>
    <mergeCell ref="C33:C34"/>
    <mergeCell ref="C23:C24"/>
    <mergeCell ref="D35:O35"/>
    <mergeCell ref="D25:O25"/>
    <mergeCell ref="C26:C27"/>
    <mergeCell ref="C31:C32"/>
    <mergeCell ref="C18:C19"/>
    <mergeCell ref="C28:C29"/>
    <mergeCell ref="D11:O11"/>
    <mergeCell ref="D12:O12"/>
    <mergeCell ref="D13:O13"/>
    <mergeCell ref="D14:O14"/>
    <mergeCell ref="C4:P4"/>
    <mergeCell ref="L8:P8"/>
    <mergeCell ref="D9:O9"/>
    <mergeCell ref="D10:O10"/>
    <mergeCell ref="D6:P6"/>
  </mergeCells>
  <phoneticPr fontId="2"/>
  <dataValidations count="4">
    <dataValidation type="list" allowBlank="1" showInputMessage="1" showErrorMessage="1" sqref="D14:O14" xr:uid="{7623C644-8148-4750-A454-4990E15455FC}">
      <formula1>エリア</formula1>
    </dataValidation>
    <dataValidation type="list" allowBlank="1" showInputMessage="1" showErrorMessage="1" sqref="D12:O12" xr:uid="{C36FDB51-3525-401D-A44E-D345786CE5BB}">
      <formula1>"新設,リプレース等"</formula1>
    </dataValidation>
    <dataValidation type="whole" operator="greaterThanOrEqual" allowBlank="1" showInputMessage="1" showErrorMessage="1" errorTitle="制度適用期間エラー" error="制度適用期間は20以上の整数で記入してください。" sqref="D36:O36" xr:uid="{AC22F2A2-5B86-4A3F-A25F-221949021FA5}">
      <formula1>20</formula1>
    </dataValidation>
    <dataValidation type="list" allowBlank="1" showInputMessage="1" showErrorMessage="1" sqref="D13:O13" xr:uid="{B5ED3AFC-CB23-4156-8F09-9232F63FA0A1}">
      <formula1>INDIRECT(D12)</formula1>
    </dataValidation>
  </dataValidations>
  <pageMargins left="0.70866141732283472" right="0.70866141732283472" top="0.74803149606299213" bottom="0.74803149606299213" header="0.31496062992125984" footer="0.31496062992125984"/>
  <pageSetup paperSize="8" scale="50" orientation="landscape" horizontalDpi="90" verticalDpi="90" r:id="rId1"/>
  <headerFooter>
    <oddHeader>&amp;C&amp;F&amp;R&amp;D</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9DF38-7779-4E71-9ED9-CE98ADC71158}">
  <sheetPr>
    <pageSetUpPr fitToPage="1"/>
  </sheetPr>
  <dimension ref="B1:Q67"/>
  <sheetViews>
    <sheetView showGridLines="0" tabSelected="1" view="pageBreakPreview" zoomScaleNormal="50" zoomScaleSheetLayoutView="100" workbookViewId="0"/>
  </sheetViews>
  <sheetFormatPr defaultColWidth="8.625" defaultRowHeight="15.75" x14ac:dyDescent="0.25"/>
  <cols>
    <col min="1" max="2" width="1.875" style="1" customWidth="1"/>
    <col min="3" max="3" width="31.125" style="1" customWidth="1"/>
    <col min="4" max="15" width="8.625" style="1"/>
    <col min="16" max="16" width="8.625" style="1" customWidth="1"/>
    <col min="17" max="17" width="2.875" style="1" customWidth="1"/>
    <col min="18" max="16384" width="8.625" style="1"/>
  </cols>
  <sheetData>
    <row r="1" spans="3:17" ht="16.5" x14ac:dyDescent="0.25">
      <c r="C1" s="23" t="s">
        <v>31</v>
      </c>
      <c r="D1" s="9" t="s">
        <v>32</v>
      </c>
      <c r="E1" s="8"/>
      <c r="F1" s="8"/>
      <c r="G1" s="10" t="s">
        <v>33</v>
      </c>
      <c r="Q1" s="49"/>
    </row>
    <row r="4" spans="3:17" x14ac:dyDescent="0.25">
      <c r="C4" s="159" t="s">
        <v>171</v>
      </c>
      <c r="D4" s="159"/>
      <c r="E4" s="159"/>
      <c r="F4" s="159"/>
      <c r="G4" s="159"/>
      <c r="H4" s="159"/>
      <c r="I4" s="159"/>
      <c r="J4" s="159"/>
      <c r="K4" s="159"/>
      <c r="L4" s="159"/>
      <c r="M4" s="159"/>
      <c r="N4" s="159"/>
      <c r="O4" s="159"/>
      <c r="P4" s="159"/>
    </row>
    <row r="6" spans="3:17" ht="38.1" customHeight="1" x14ac:dyDescent="0.25">
      <c r="C6" s="13" t="s">
        <v>37</v>
      </c>
      <c r="D6" s="181" t="s">
        <v>172</v>
      </c>
      <c r="E6" s="181"/>
      <c r="F6" s="181"/>
      <c r="G6" s="181"/>
      <c r="H6" s="181"/>
      <c r="I6" s="181"/>
      <c r="J6" s="181"/>
      <c r="K6" s="181"/>
      <c r="L6" s="181"/>
      <c r="M6" s="181"/>
      <c r="N6" s="181"/>
      <c r="O6" s="181"/>
      <c r="P6" s="181"/>
      <c r="Q6" s="15"/>
    </row>
    <row r="8" spans="3:17" ht="16.5" x14ac:dyDescent="0.25">
      <c r="K8" s="1" t="s">
        <v>146</v>
      </c>
      <c r="L8" s="160"/>
      <c r="M8" s="160"/>
      <c r="N8" s="160"/>
      <c r="O8" s="160"/>
      <c r="P8" s="160"/>
    </row>
    <row r="9" spans="3:17" ht="30" customHeight="1" x14ac:dyDescent="0.25">
      <c r="C9" s="2" t="s">
        <v>11</v>
      </c>
      <c r="D9" s="161" t="s">
        <v>12</v>
      </c>
      <c r="E9" s="162"/>
      <c r="F9" s="162"/>
      <c r="G9" s="162"/>
      <c r="H9" s="162"/>
      <c r="I9" s="162"/>
      <c r="J9" s="162"/>
      <c r="K9" s="162"/>
      <c r="L9" s="162"/>
      <c r="M9" s="162"/>
      <c r="N9" s="162"/>
      <c r="O9" s="163"/>
      <c r="P9" s="3" t="s">
        <v>13</v>
      </c>
    </row>
    <row r="10" spans="3:17" ht="30" customHeight="1" x14ac:dyDescent="0.25">
      <c r="C10" s="2" t="s">
        <v>14</v>
      </c>
      <c r="D10" s="164"/>
      <c r="E10" s="165"/>
      <c r="F10" s="165"/>
      <c r="G10" s="165"/>
      <c r="H10" s="165"/>
      <c r="I10" s="165"/>
      <c r="J10" s="165"/>
      <c r="K10" s="165"/>
      <c r="L10" s="165"/>
      <c r="M10" s="165"/>
      <c r="N10" s="165"/>
      <c r="O10" s="166"/>
      <c r="P10" s="4"/>
    </row>
    <row r="11" spans="3:17" ht="30" customHeight="1" x14ac:dyDescent="0.25">
      <c r="C11" s="5" t="s">
        <v>194</v>
      </c>
      <c r="D11" s="167" t="s">
        <v>34</v>
      </c>
      <c r="E11" s="168"/>
      <c r="F11" s="168"/>
      <c r="G11" s="168"/>
      <c r="H11" s="168"/>
      <c r="I11" s="168"/>
      <c r="J11" s="168"/>
      <c r="K11" s="168"/>
      <c r="L11" s="168"/>
      <c r="M11" s="168"/>
      <c r="N11" s="168"/>
      <c r="O11" s="169"/>
      <c r="P11" s="4"/>
    </row>
    <row r="12" spans="3:17" ht="30" customHeight="1" x14ac:dyDescent="0.25">
      <c r="C12" s="123" t="s">
        <v>138</v>
      </c>
      <c r="D12" s="170"/>
      <c r="E12" s="171"/>
      <c r="F12" s="171"/>
      <c r="G12" s="171"/>
      <c r="H12" s="171"/>
      <c r="I12" s="171"/>
      <c r="J12" s="171"/>
      <c r="K12" s="171"/>
      <c r="L12" s="171"/>
      <c r="M12" s="171"/>
      <c r="N12" s="171"/>
      <c r="O12" s="172"/>
      <c r="P12" s="4"/>
    </row>
    <row r="13" spans="3:17" ht="30" customHeight="1" x14ac:dyDescent="0.25">
      <c r="C13" s="21" t="s">
        <v>65</v>
      </c>
      <c r="D13" s="173"/>
      <c r="E13" s="174"/>
      <c r="F13" s="174"/>
      <c r="G13" s="174"/>
      <c r="H13" s="174"/>
      <c r="I13" s="174"/>
      <c r="J13" s="174"/>
      <c r="K13" s="174"/>
      <c r="L13" s="174"/>
      <c r="M13" s="174"/>
      <c r="N13" s="174"/>
      <c r="O13" s="175"/>
      <c r="P13" s="4"/>
    </row>
    <row r="14" spans="3:17" ht="30" customHeight="1" x14ac:dyDescent="0.25">
      <c r="C14" s="22" t="s">
        <v>15</v>
      </c>
      <c r="D14" s="170"/>
      <c r="E14" s="171"/>
      <c r="F14" s="171"/>
      <c r="G14" s="171"/>
      <c r="H14" s="171"/>
      <c r="I14" s="171"/>
      <c r="J14" s="171"/>
      <c r="K14" s="171"/>
      <c r="L14" s="171"/>
      <c r="M14" s="171"/>
      <c r="N14" s="171"/>
      <c r="O14" s="172"/>
      <c r="P14" s="4"/>
    </row>
    <row r="15" spans="3:17" ht="30" customHeight="1" x14ac:dyDescent="0.25">
      <c r="C15" s="14" t="s">
        <v>49</v>
      </c>
      <c r="D15" s="178"/>
      <c r="E15" s="179"/>
      <c r="F15" s="179"/>
      <c r="G15" s="179"/>
      <c r="H15" s="179"/>
      <c r="I15" s="179"/>
      <c r="J15" s="179"/>
      <c r="K15" s="179"/>
      <c r="L15" s="179"/>
      <c r="M15" s="179"/>
      <c r="N15" s="179"/>
      <c r="O15" s="180"/>
      <c r="P15" s="6" t="s">
        <v>16</v>
      </c>
    </row>
    <row r="16" spans="3:17" ht="30" customHeight="1" x14ac:dyDescent="0.25">
      <c r="C16" s="176" t="s">
        <v>50</v>
      </c>
      <c r="D16" s="12" t="s">
        <v>17</v>
      </c>
      <c r="E16" s="7" t="s">
        <v>18</v>
      </c>
      <c r="F16" s="7" t="s">
        <v>19</v>
      </c>
      <c r="G16" s="7" t="s">
        <v>20</v>
      </c>
      <c r="H16" s="7" t="s">
        <v>21</v>
      </c>
      <c r="I16" s="7" t="s">
        <v>22</v>
      </c>
      <c r="J16" s="7" t="s">
        <v>23</v>
      </c>
      <c r="K16" s="7" t="s">
        <v>24</v>
      </c>
      <c r="L16" s="7" t="s">
        <v>25</v>
      </c>
      <c r="M16" s="7" t="s">
        <v>26</v>
      </c>
      <c r="N16" s="7" t="s">
        <v>27</v>
      </c>
      <c r="O16" s="7" t="s">
        <v>28</v>
      </c>
      <c r="P16" s="4"/>
    </row>
    <row r="17" spans="3:16" ht="30" customHeight="1" x14ac:dyDescent="0.25">
      <c r="C17" s="177"/>
      <c r="D17" s="16"/>
      <c r="E17" s="17"/>
      <c r="F17" s="17"/>
      <c r="G17" s="17"/>
      <c r="H17" s="17"/>
      <c r="I17" s="17"/>
      <c r="J17" s="17"/>
      <c r="K17" s="17"/>
      <c r="L17" s="17"/>
      <c r="M17" s="17"/>
      <c r="N17" s="106"/>
      <c r="O17" s="106"/>
      <c r="P17" s="6" t="s">
        <v>16</v>
      </c>
    </row>
    <row r="18" spans="3:16" ht="30" customHeight="1" x14ac:dyDescent="0.25">
      <c r="C18" s="153" t="s">
        <v>135</v>
      </c>
      <c r="D18" s="12" t="s">
        <v>17</v>
      </c>
      <c r="E18" s="7" t="s">
        <v>18</v>
      </c>
      <c r="F18" s="7" t="s">
        <v>19</v>
      </c>
      <c r="G18" s="7" t="s">
        <v>20</v>
      </c>
      <c r="H18" s="7" t="s">
        <v>21</v>
      </c>
      <c r="I18" s="7" t="s">
        <v>22</v>
      </c>
      <c r="J18" s="7" t="s">
        <v>23</v>
      </c>
      <c r="K18" s="7" t="s">
        <v>24</v>
      </c>
      <c r="L18" s="7" t="s">
        <v>25</v>
      </c>
      <c r="M18" s="7" t="s">
        <v>26</v>
      </c>
      <c r="N18" s="7" t="s">
        <v>27</v>
      </c>
      <c r="O18" s="7" t="s">
        <v>28</v>
      </c>
      <c r="P18" s="4"/>
    </row>
    <row r="19" spans="3:16" ht="30" customHeight="1" x14ac:dyDescent="0.25">
      <c r="C19" s="154"/>
      <c r="D19" s="19"/>
      <c r="E19" s="19"/>
      <c r="F19" s="19"/>
      <c r="G19" s="19"/>
      <c r="H19" s="19"/>
      <c r="I19" s="19"/>
      <c r="J19" s="19"/>
      <c r="K19" s="19"/>
      <c r="L19" s="19"/>
      <c r="M19" s="19"/>
      <c r="N19" s="19"/>
      <c r="O19" s="19"/>
      <c r="P19" s="6" t="s">
        <v>39</v>
      </c>
    </row>
    <row r="20" spans="3:16" ht="30" customHeight="1" x14ac:dyDescent="0.25">
      <c r="C20" s="135" t="s">
        <v>68</v>
      </c>
      <c r="D20" s="150" t="str">
        <f>IF(入力!E22&lt;6,"年平均値が6h以上となるようにしてください。",入力!E22)</f>
        <v>年平均値が6h以上となるようにしてください。</v>
      </c>
      <c r="E20" s="151"/>
      <c r="F20" s="151"/>
      <c r="G20" s="151"/>
      <c r="H20" s="151"/>
      <c r="I20" s="151"/>
      <c r="J20" s="151"/>
      <c r="K20" s="151"/>
      <c r="L20" s="151"/>
      <c r="M20" s="151"/>
      <c r="N20" s="151"/>
      <c r="O20" s="152"/>
      <c r="P20" s="6" t="s">
        <v>39</v>
      </c>
    </row>
    <row r="21" spans="3:16" ht="30" customHeight="1" x14ac:dyDescent="0.25">
      <c r="C21" s="153" t="s">
        <v>181</v>
      </c>
      <c r="D21" s="18" t="s">
        <v>38</v>
      </c>
      <c r="E21" s="18" t="s">
        <v>18</v>
      </c>
      <c r="F21" s="18" t="s">
        <v>19</v>
      </c>
      <c r="G21" s="18" t="s">
        <v>20</v>
      </c>
      <c r="H21" s="18" t="s">
        <v>21</v>
      </c>
      <c r="I21" s="18" t="s">
        <v>22</v>
      </c>
      <c r="J21" s="18" t="s">
        <v>23</v>
      </c>
      <c r="K21" s="18" t="s">
        <v>24</v>
      </c>
      <c r="L21" s="18" t="s">
        <v>25</v>
      </c>
      <c r="M21" s="18" t="s">
        <v>26</v>
      </c>
      <c r="N21" s="18" t="s">
        <v>27</v>
      </c>
      <c r="O21" s="18" t="s">
        <v>28</v>
      </c>
      <c r="P21" s="4"/>
    </row>
    <row r="22" spans="3:16" ht="30" customHeight="1" x14ac:dyDescent="0.25">
      <c r="C22" s="154"/>
      <c r="D22" s="25">
        <f>入力!E24</f>
        <v>0</v>
      </c>
      <c r="E22" s="25">
        <f>入力!F24</f>
        <v>0</v>
      </c>
      <c r="F22" s="25">
        <f>入力!G24</f>
        <v>0</v>
      </c>
      <c r="G22" s="25">
        <f>入力!H24</f>
        <v>0</v>
      </c>
      <c r="H22" s="25">
        <f>入力!I24</f>
        <v>0</v>
      </c>
      <c r="I22" s="25">
        <f>入力!J24</f>
        <v>0</v>
      </c>
      <c r="J22" s="25">
        <f>入力!K24</f>
        <v>0</v>
      </c>
      <c r="K22" s="25">
        <f>入力!L24</f>
        <v>0</v>
      </c>
      <c r="L22" s="25">
        <f>入力!M24</f>
        <v>0</v>
      </c>
      <c r="M22" s="25">
        <f>入力!N24</f>
        <v>0</v>
      </c>
      <c r="N22" s="25">
        <f>入力!O24</f>
        <v>0</v>
      </c>
      <c r="O22" s="25">
        <f>入力!P24</f>
        <v>0</v>
      </c>
      <c r="P22" s="6" t="s">
        <v>40</v>
      </c>
    </row>
    <row r="23" spans="3:16" ht="30" customHeight="1" x14ac:dyDescent="0.25">
      <c r="C23" s="153" t="s">
        <v>51</v>
      </c>
      <c r="D23" s="18" t="s">
        <v>38</v>
      </c>
      <c r="E23" s="18" t="s">
        <v>18</v>
      </c>
      <c r="F23" s="18" t="s">
        <v>19</v>
      </c>
      <c r="G23" s="18" t="s">
        <v>20</v>
      </c>
      <c r="H23" s="18" t="s">
        <v>21</v>
      </c>
      <c r="I23" s="18" t="s">
        <v>22</v>
      </c>
      <c r="J23" s="18" t="s">
        <v>23</v>
      </c>
      <c r="K23" s="18" t="s">
        <v>24</v>
      </c>
      <c r="L23" s="18" t="s">
        <v>25</v>
      </c>
      <c r="M23" s="18" t="s">
        <v>26</v>
      </c>
      <c r="N23" s="18" t="s">
        <v>27</v>
      </c>
      <c r="O23" s="18" t="s">
        <v>28</v>
      </c>
      <c r="P23" s="4"/>
    </row>
    <row r="24" spans="3:16" ht="30" customHeight="1" x14ac:dyDescent="0.25">
      <c r="C24" s="154"/>
      <c r="D24" s="20" t="e">
        <f>入力!E26</f>
        <v>#N/A</v>
      </c>
      <c r="E24" s="20" t="e">
        <f>入力!F26</f>
        <v>#N/A</v>
      </c>
      <c r="F24" s="20" t="e">
        <f>入力!G26</f>
        <v>#N/A</v>
      </c>
      <c r="G24" s="20" t="e">
        <f>入力!H26</f>
        <v>#N/A</v>
      </c>
      <c r="H24" s="20" t="e">
        <f>入力!I26</f>
        <v>#N/A</v>
      </c>
      <c r="I24" s="20" t="e">
        <f>入力!J26</f>
        <v>#N/A</v>
      </c>
      <c r="J24" s="20" t="e">
        <f>入力!K26</f>
        <v>#N/A</v>
      </c>
      <c r="K24" s="20" t="e">
        <f>入力!L26</f>
        <v>#N/A</v>
      </c>
      <c r="L24" s="20" t="e">
        <f>入力!M26</f>
        <v>#N/A</v>
      </c>
      <c r="M24" s="20" t="e">
        <f>入力!N26</f>
        <v>#N/A</v>
      </c>
      <c r="N24" s="20" t="e">
        <f>入力!O26</f>
        <v>#N/A</v>
      </c>
      <c r="O24" s="20" t="e">
        <f>入力!P26</f>
        <v>#N/A</v>
      </c>
      <c r="P24" s="6" t="s">
        <v>42</v>
      </c>
    </row>
    <row r="25" spans="3:16" ht="30" customHeight="1" x14ac:dyDescent="0.25">
      <c r="C25" s="136" t="s">
        <v>60</v>
      </c>
      <c r="D25" s="156">
        <f>入力!E27</f>
        <v>0</v>
      </c>
      <c r="E25" s="157"/>
      <c r="F25" s="157"/>
      <c r="G25" s="157"/>
      <c r="H25" s="157"/>
      <c r="I25" s="157"/>
      <c r="J25" s="157"/>
      <c r="K25" s="157"/>
      <c r="L25" s="157"/>
      <c r="M25" s="157"/>
      <c r="N25" s="157"/>
      <c r="O25" s="158"/>
      <c r="P25" s="6" t="s">
        <v>16</v>
      </c>
    </row>
    <row r="26" spans="3:16" ht="30" customHeight="1" x14ac:dyDescent="0.25">
      <c r="C26" s="155" t="s">
        <v>52</v>
      </c>
      <c r="D26" s="12" t="s">
        <v>17</v>
      </c>
      <c r="E26" s="7" t="s">
        <v>18</v>
      </c>
      <c r="F26" s="7" t="s">
        <v>19</v>
      </c>
      <c r="G26" s="7" t="s">
        <v>20</v>
      </c>
      <c r="H26" s="7" t="s">
        <v>21</v>
      </c>
      <c r="I26" s="7" t="s">
        <v>22</v>
      </c>
      <c r="J26" s="7" t="s">
        <v>23</v>
      </c>
      <c r="K26" s="7" t="s">
        <v>24</v>
      </c>
      <c r="L26" s="7" t="s">
        <v>25</v>
      </c>
      <c r="M26" s="7" t="s">
        <v>26</v>
      </c>
      <c r="N26" s="7" t="s">
        <v>27</v>
      </c>
      <c r="O26" s="7" t="s">
        <v>28</v>
      </c>
      <c r="P26" s="4"/>
    </row>
    <row r="27" spans="3:16" ht="30" customHeight="1" x14ac:dyDescent="0.25">
      <c r="C27" s="154"/>
      <c r="D27" s="26"/>
      <c r="E27" s="26"/>
      <c r="F27" s="26"/>
      <c r="G27" s="26"/>
      <c r="H27" s="26"/>
      <c r="I27" s="26"/>
      <c r="J27" s="26"/>
      <c r="K27" s="26"/>
      <c r="L27" s="26"/>
      <c r="M27" s="26"/>
      <c r="N27" s="26"/>
      <c r="O27" s="26"/>
      <c r="P27" s="6" t="s">
        <v>16</v>
      </c>
    </row>
    <row r="28" spans="3:16" ht="30" customHeight="1" x14ac:dyDescent="0.25">
      <c r="C28" s="153" t="s">
        <v>62</v>
      </c>
      <c r="D28" s="12" t="s">
        <v>17</v>
      </c>
      <c r="E28" s="7" t="s">
        <v>18</v>
      </c>
      <c r="F28" s="7" t="s">
        <v>19</v>
      </c>
      <c r="G28" s="7" t="s">
        <v>20</v>
      </c>
      <c r="H28" s="7" t="s">
        <v>21</v>
      </c>
      <c r="I28" s="7" t="s">
        <v>22</v>
      </c>
      <c r="J28" s="7" t="s">
        <v>23</v>
      </c>
      <c r="K28" s="7" t="s">
        <v>24</v>
      </c>
      <c r="L28" s="7" t="s">
        <v>25</v>
      </c>
      <c r="M28" s="7" t="s">
        <v>26</v>
      </c>
      <c r="N28" s="7" t="s">
        <v>27</v>
      </c>
      <c r="O28" s="7" t="s">
        <v>28</v>
      </c>
      <c r="P28" s="4"/>
    </row>
    <row r="29" spans="3:16" ht="30" customHeight="1" x14ac:dyDescent="0.25">
      <c r="C29" s="154"/>
      <c r="D29" s="27"/>
      <c r="E29" s="28"/>
      <c r="F29" s="28"/>
      <c r="G29" s="28"/>
      <c r="H29" s="28"/>
      <c r="I29" s="28"/>
      <c r="J29" s="28"/>
      <c r="K29" s="28"/>
      <c r="L29" s="28"/>
      <c r="M29" s="28"/>
      <c r="N29" s="28"/>
      <c r="O29" s="28"/>
      <c r="P29" s="6" t="s">
        <v>39</v>
      </c>
    </row>
    <row r="30" spans="3:16" ht="30" customHeight="1" x14ac:dyDescent="0.25">
      <c r="C30" s="135" t="s">
        <v>68</v>
      </c>
      <c r="D30" s="150" t="str">
        <f>IF(入力!E32&lt;6,"年平均値が6h以上となるようにしてください。",入力!E32)</f>
        <v>年平均値が6h以上となるようにしてください。</v>
      </c>
      <c r="E30" s="151"/>
      <c r="F30" s="151"/>
      <c r="G30" s="151"/>
      <c r="H30" s="151"/>
      <c r="I30" s="151"/>
      <c r="J30" s="151"/>
      <c r="K30" s="151"/>
      <c r="L30" s="151"/>
      <c r="M30" s="151"/>
      <c r="N30" s="151"/>
      <c r="O30" s="152"/>
      <c r="P30" s="6" t="s">
        <v>39</v>
      </c>
    </row>
    <row r="31" spans="3:16" ht="30" customHeight="1" x14ac:dyDescent="0.25">
      <c r="C31" s="153" t="s">
        <v>182</v>
      </c>
      <c r="D31" s="18" t="s">
        <v>38</v>
      </c>
      <c r="E31" s="18" t="s">
        <v>18</v>
      </c>
      <c r="F31" s="18" t="s">
        <v>19</v>
      </c>
      <c r="G31" s="18" t="s">
        <v>20</v>
      </c>
      <c r="H31" s="18" t="s">
        <v>21</v>
      </c>
      <c r="I31" s="18" t="s">
        <v>22</v>
      </c>
      <c r="J31" s="18" t="s">
        <v>23</v>
      </c>
      <c r="K31" s="18" t="s">
        <v>24</v>
      </c>
      <c r="L31" s="18" t="s">
        <v>25</v>
      </c>
      <c r="M31" s="18" t="s">
        <v>26</v>
      </c>
      <c r="N31" s="18" t="s">
        <v>27</v>
      </c>
      <c r="O31" s="18" t="s">
        <v>28</v>
      </c>
      <c r="P31" s="4"/>
    </row>
    <row r="32" spans="3:16" ht="30" customHeight="1" x14ac:dyDescent="0.25">
      <c r="C32" s="154"/>
      <c r="D32" s="25">
        <f>入力!E34</f>
        <v>0</v>
      </c>
      <c r="E32" s="25">
        <f>入力!F34</f>
        <v>0</v>
      </c>
      <c r="F32" s="25">
        <f>入力!G34</f>
        <v>0</v>
      </c>
      <c r="G32" s="25">
        <f>入力!H34</f>
        <v>0</v>
      </c>
      <c r="H32" s="25">
        <f>入力!I34</f>
        <v>0</v>
      </c>
      <c r="I32" s="25">
        <f>入力!J34</f>
        <v>0</v>
      </c>
      <c r="J32" s="25">
        <f>入力!K34</f>
        <v>0</v>
      </c>
      <c r="K32" s="25">
        <f>入力!L34</f>
        <v>0</v>
      </c>
      <c r="L32" s="25">
        <f>入力!M34</f>
        <v>0</v>
      </c>
      <c r="M32" s="25">
        <f>入力!N34</f>
        <v>0</v>
      </c>
      <c r="N32" s="25">
        <f>入力!O34</f>
        <v>0</v>
      </c>
      <c r="O32" s="25">
        <f>入力!P34</f>
        <v>0</v>
      </c>
      <c r="P32" s="6" t="s">
        <v>40</v>
      </c>
    </row>
    <row r="33" spans="2:17" ht="30" customHeight="1" x14ac:dyDescent="0.25">
      <c r="C33" s="153" t="s">
        <v>53</v>
      </c>
      <c r="D33" s="18" t="s">
        <v>38</v>
      </c>
      <c r="E33" s="18" t="s">
        <v>18</v>
      </c>
      <c r="F33" s="18" t="s">
        <v>19</v>
      </c>
      <c r="G33" s="18" t="s">
        <v>20</v>
      </c>
      <c r="H33" s="18" t="s">
        <v>21</v>
      </c>
      <c r="I33" s="18" t="s">
        <v>22</v>
      </c>
      <c r="J33" s="18" t="s">
        <v>23</v>
      </c>
      <c r="K33" s="18" t="s">
        <v>24</v>
      </c>
      <c r="L33" s="18" t="s">
        <v>25</v>
      </c>
      <c r="M33" s="18" t="s">
        <v>26</v>
      </c>
      <c r="N33" s="18" t="s">
        <v>27</v>
      </c>
      <c r="O33" s="18" t="s">
        <v>28</v>
      </c>
      <c r="P33" s="4"/>
    </row>
    <row r="34" spans="2:17" ht="30" customHeight="1" x14ac:dyDescent="0.25">
      <c r="C34" s="154"/>
      <c r="D34" s="20" t="e">
        <f>入力!E36</f>
        <v>#N/A</v>
      </c>
      <c r="E34" s="20" t="e">
        <f>入力!F36</f>
        <v>#N/A</v>
      </c>
      <c r="F34" s="20" t="e">
        <f>入力!G36</f>
        <v>#N/A</v>
      </c>
      <c r="G34" s="20" t="e">
        <f>入力!H36</f>
        <v>#N/A</v>
      </c>
      <c r="H34" s="20" t="e">
        <f>入力!I36</f>
        <v>#N/A</v>
      </c>
      <c r="I34" s="20" t="e">
        <f>入力!J36</f>
        <v>#N/A</v>
      </c>
      <c r="J34" s="20" t="e">
        <f>入力!K36</f>
        <v>#N/A</v>
      </c>
      <c r="K34" s="20" t="e">
        <f>入力!L36</f>
        <v>#N/A</v>
      </c>
      <c r="L34" s="20" t="e">
        <f>入力!M36</f>
        <v>#N/A</v>
      </c>
      <c r="M34" s="20" t="e">
        <f>入力!N36</f>
        <v>#N/A</v>
      </c>
      <c r="N34" s="20" t="e">
        <f>入力!O36</f>
        <v>#N/A</v>
      </c>
      <c r="O34" s="20" t="e">
        <f>入力!P36</f>
        <v>#N/A</v>
      </c>
      <c r="P34" s="6" t="s">
        <v>42</v>
      </c>
    </row>
    <row r="35" spans="2:17" ht="30" customHeight="1" x14ac:dyDescent="0.25">
      <c r="C35" s="136" t="s">
        <v>30</v>
      </c>
      <c r="D35" s="156">
        <f>入力!E37</f>
        <v>0</v>
      </c>
      <c r="E35" s="157"/>
      <c r="F35" s="157"/>
      <c r="G35" s="157"/>
      <c r="H35" s="157"/>
      <c r="I35" s="157"/>
      <c r="J35" s="157"/>
      <c r="K35" s="157"/>
      <c r="L35" s="157"/>
      <c r="M35" s="157"/>
      <c r="N35" s="157"/>
      <c r="O35" s="158"/>
      <c r="P35" s="6" t="s">
        <v>16</v>
      </c>
    </row>
    <row r="36" spans="2:17" ht="30" customHeight="1" x14ac:dyDescent="0.25">
      <c r="C36" s="136" t="s">
        <v>63</v>
      </c>
      <c r="D36" s="147"/>
      <c r="E36" s="148"/>
      <c r="F36" s="148"/>
      <c r="G36" s="148"/>
      <c r="H36" s="148"/>
      <c r="I36" s="148"/>
      <c r="J36" s="148"/>
      <c r="K36" s="148"/>
      <c r="L36" s="148"/>
      <c r="M36" s="148"/>
      <c r="N36" s="148"/>
      <c r="O36" s="149"/>
      <c r="P36" s="6" t="s">
        <v>64</v>
      </c>
    </row>
    <row r="37" spans="2:17" ht="18.75" x14ac:dyDescent="0.4">
      <c r="B37" s="1" t="s">
        <v>35</v>
      </c>
      <c r="C37"/>
      <c r="D37"/>
      <c r="E37"/>
      <c r="F37"/>
      <c r="G37"/>
      <c r="H37"/>
      <c r="I37"/>
      <c r="J37"/>
      <c r="K37"/>
      <c r="L37"/>
      <c r="M37"/>
      <c r="N37"/>
      <c r="O37"/>
      <c r="P37"/>
      <c r="Q37"/>
    </row>
    <row r="38" spans="2:17" ht="18.75" x14ac:dyDescent="0.4">
      <c r="B38" s="11" t="s">
        <v>164</v>
      </c>
      <c r="C38"/>
      <c r="D38"/>
      <c r="E38"/>
      <c r="F38"/>
      <c r="G38"/>
      <c r="H38"/>
      <c r="I38"/>
      <c r="J38"/>
      <c r="K38"/>
      <c r="L38"/>
      <c r="M38"/>
      <c r="N38"/>
      <c r="O38"/>
      <c r="P38"/>
      <c r="Q38"/>
    </row>
    <row r="39" spans="2:17" x14ac:dyDescent="0.25">
      <c r="B39" s="11"/>
      <c r="C39" s="1" t="s">
        <v>139</v>
      </c>
      <c r="D39" s="11"/>
      <c r="E39" s="11"/>
      <c r="F39" s="11"/>
      <c r="G39" s="11"/>
      <c r="H39" s="11"/>
      <c r="I39" s="11"/>
      <c r="J39" s="11"/>
      <c r="K39" s="11"/>
      <c r="L39" s="11"/>
      <c r="M39" s="11"/>
      <c r="N39" s="11"/>
      <c r="O39" s="11"/>
      <c r="P39" s="11"/>
      <c r="Q39" s="11"/>
    </row>
    <row r="40" spans="2:17" x14ac:dyDescent="0.25">
      <c r="B40" s="11"/>
      <c r="C40" s="1" t="s">
        <v>36</v>
      </c>
      <c r="D40" s="11"/>
      <c r="E40" s="11"/>
      <c r="F40" s="11"/>
      <c r="G40" s="11"/>
      <c r="H40" s="11"/>
      <c r="I40" s="11"/>
      <c r="J40" s="11"/>
      <c r="K40" s="11"/>
      <c r="L40" s="11"/>
      <c r="M40" s="11"/>
      <c r="N40" s="11"/>
      <c r="O40" s="11"/>
      <c r="P40" s="11"/>
      <c r="Q40" s="11"/>
    </row>
    <row r="41" spans="2:17" x14ac:dyDescent="0.25">
      <c r="B41" s="11"/>
      <c r="C41" s="1" t="s">
        <v>155</v>
      </c>
      <c r="D41" s="11"/>
      <c r="E41" s="11"/>
      <c r="F41" s="11"/>
      <c r="G41" s="11"/>
      <c r="H41" s="11"/>
      <c r="I41" s="11"/>
      <c r="J41" s="11"/>
      <c r="K41" s="11"/>
      <c r="L41" s="11"/>
      <c r="M41" s="11"/>
      <c r="N41" s="11"/>
      <c r="O41" s="11"/>
      <c r="P41" s="11"/>
      <c r="Q41" s="11"/>
    </row>
    <row r="42" spans="2:17" x14ac:dyDescent="0.25">
      <c r="B42" s="11"/>
      <c r="C42" s="1" t="s">
        <v>140</v>
      </c>
      <c r="D42" s="11"/>
      <c r="E42" s="11"/>
      <c r="F42" s="11"/>
      <c r="G42" s="11"/>
      <c r="H42" s="11"/>
      <c r="I42" s="11"/>
      <c r="J42" s="11"/>
      <c r="K42" s="11"/>
      <c r="L42" s="11"/>
      <c r="M42" s="11"/>
      <c r="N42" s="11"/>
      <c r="O42" s="11"/>
      <c r="P42" s="11"/>
      <c r="Q42" s="11"/>
    </row>
    <row r="43" spans="2:17" x14ac:dyDescent="0.25">
      <c r="B43" s="11"/>
      <c r="C43" s="1" t="s">
        <v>47</v>
      </c>
      <c r="D43" s="11"/>
      <c r="E43" s="11"/>
      <c r="F43" s="11"/>
      <c r="G43" s="11"/>
      <c r="H43" s="11"/>
      <c r="I43" s="11"/>
      <c r="J43" s="11"/>
      <c r="K43" s="11"/>
      <c r="L43" s="11"/>
      <c r="M43" s="11"/>
      <c r="N43" s="11"/>
      <c r="O43" s="11"/>
      <c r="P43" s="11"/>
      <c r="Q43" s="11"/>
    </row>
    <row r="44" spans="2:17" x14ac:dyDescent="0.25">
      <c r="B44" s="11"/>
      <c r="C44" s="1" t="s">
        <v>48</v>
      </c>
      <c r="D44" s="11"/>
      <c r="E44" s="11"/>
      <c r="F44" s="11"/>
      <c r="G44" s="11"/>
      <c r="H44" s="11"/>
      <c r="I44" s="11"/>
      <c r="J44" s="11"/>
      <c r="K44" s="11"/>
      <c r="L44" s="11"/>
      <c r="M44" s="11"/>
      <c r="N44" s="11"/>
      <c r="O44" s="11"/>
      <c r="P44" s="11"/>
      <c r="Q44" s="11"/>
    </row>
    <row r="45" spans="2:17" x14ac:dyDescent="0.25">
      <c r="B45" s="11"/>
      <c r="C45" s="1" t="s">
        <v>183</v>
      </c>
      <c r="D45" s="11"/>
      <c r="E45" s="11"/>
      <c r="F45" s="11"/>
      <c r="G45" s="11"/>
      <c r="H45" s="11"/>
      <c r="I45" s="11"/>
      <c r="J45" s="11"/>
      <c r="K45" s="11"/>
      <c r="L45" s="11"/>
      <c r="M45" s="11"/>
      <c r="N45" s="11"/>
      <c r="O45" s="11"/>
      <c r="P45" s="11"/>
      <c r="Q45" s="11"/>
    </row>
    <row r="46" spans="2:17" x14ac:dyDescent="0.25">
      <c r="B46" s="11"/>
      <c r="C46" s="1" t="s">
        <v>147</v>
      </c>
      <c r="D46" s="11"/>
      <c r="E46" s="11"/>
      <c r="F46" s="11"/>
      <c r="G46" s="11"/>
      <c r="H46" s="11"/>
      <c r="I46" s="11"/>
      <c r="J46" s="11"/>
      <c r="K46" s="11"/>
      <c r="L46" s="11"/>
      <c r="M46" s="11"/>
      <c r="N46" s="11"/>
      <c r="O46" s="11"/>
      <c r="P46" s="11"/>
      <c r="Q46" s="11"/>
    </row>
    <row r="47" spans="2:17" x14ac:dyDescent="0.25">
      <c r="B47" s="11"/>
      <c r="C47" s="1" t="s">
        <v>69</v>
      </c>
      <c r="D47" s="11"/>
      <c r="E47" s="11"/>
      <c r="F47" s="11"/>
      <c r="G47" s="11"/>
      <c r="H47" s="11"/>
      <c r="I47" s="11"/>
      <c r="J47" s="11"/>
      <c r="K47" s="11"/>
      <c r="L47" s="11"/>
      <c r="M47" s="11"/>
      <c r="N47" s="11"/>
      <c r="O47" s="11"/>
      <c r="P47" s="11"/>
      <c r="Q47" s="11"/>
    </row>
    <row r="48" spans="2:17" x14ac:dyDescent="0.25">
      <c r="B48" s="11"/>
      <c r="C48" s="1" t="s">
        <v>184</v>
      </c>
      <c r="D48" s="11"/>
      <c r="E48" s="11"/>
      <c r="F48" s="11"/>
      <c r="G48" s="11"/>
      <c r="H48" s="11"/>
      <c r="I48" s="11"/>
      <c r="J48" s="11"/>
      <c r="K48" s="11"/>
      <c r="L48" s="11"/>
      <c r="M48" s="11"/>
      <c r="N48" s="11"/>
      <c r="O48" s="11"/>
      <c r="P48" s="11"/>
      <c r="Q48" s="11"/>
    </row>
    <row r="49" spans="2:17" x14ac:dyDescent="0.25">
      <c r="B49" s="11"/>
      <c r="C49" s="1" t="s">
        <v>141</v>
      </c>
      <c r="D49" s="11"/>
      <c r="E49" s="11"/>
      <c r="F49" s="11"/>
      <c r="G49" s="11"/>
      <c r="H49" s="11"/>
      <c r="I49" s="11"/>
      <c r="J49" s="11"/>
      <c r="K49" s="11"/>
      <c r="L49" s="11"/>
      <c r="M49" s="11"/>
      <c r="N49" s="11"/>
      <c r="O49" s="11"/>
      <c r="P49" s="11"/>
      <c r="Q49" s="11"/>
    </row>
    <row r="50" spans="2:17" x14ac:dyDescent="0.25">
      <c r="B50" s="11"/>
      <c r="C50" s="1" t="s">
        <v>175</v>
      </c>
      <c r="D50" s="11"/>
      <c r="E50" s="11"/>
      <c r="F50" s="11"/>
      <c r="G50" s="11"/>
      <c r="H50" s="11"/>
      <c r="I50" s="11"/>
      <c r="J50" s="11"/>
      <c r="K50" s="11"/>
      <c r="L50" s="11"/>
      <c r="M50" s="11"/>
      <c r="N50" s="11"/>
      <c r="O50" s="11"/>
      <c r="P50" s="11"/>
      <c r="Q50" s="11"/>
    </row>
    <row r="51" spans="2:17" x14ac:dyDescent="0.25">
      <c r="B51" s="11"/>
      <c r="D51" s="11"/>
      <c r="E51" s="11"/>
      <c r="F51" s="11"/>
      <c r="G51" s="11"/>
      <c r="H51" s="11"/>
      <c r="I51" s="11"/>
      <c r="J51" s="11"/>
      <c r="K51" s="11"/>
      <c r="L51" s="11"/>
      <c r="M51" s="11"/>
      <c r="N51" s="11"/>
      <c r="O51" s="11"/>
      <c r="P51" s="11"/>
      <c r="Q51" s="11"/>
    </row>
    <row r="52" spans="2:17" x14ac:dyDescent="0.25">
      <c r="B52" s="11" t="s">
        <v>165</v>
      </c>
      <c r="D52" s="11"/>
      <c r="E52" s="11"/>
      <c r="F52" s="11"/>
      <c r="G52" s="11"/>
      <c r="H52" s="11"/>
      <c r="I52" s="11"/>
      <c r="J52" s="11"/>
      <c r="K52" s="11"/>
      <c r="L52" s="11"/>
      <c r="M52" s="11"/>
      <c r="N52" s="11"/>
      <c r="O52" s="11"/>
      <c r="P52" s="11"/>
      <c r="Q52" s="11"/>
    </row>
    <row r="53" spans="2:17" ht="15.75" customHeight="1" x14ac:dyDescent="0.25">
      <c r="B53" s="11"/>
      <c r="C53" s="1" t="s">
        <v>186</v>
      </c>
      <c r="D53" s="124"/>
      <c r="E53" s="124"/>
      <c r="F53" s="124"/>
      <c r="G53" s="124"/>
      <c r="H53" s="124"/>
      <c r="I53" s="124"/>
      <c r="J53" s="124"/>
      <c r="K53" s="124"/>
      <c r="L53" s="124"/>
      <c r="M53" s="124"/>
      <c r="N53" s="124"/>
      <c r="O53" s="124"/>
      <c r="P53" s="124"/>
      <c r="Q53" s="11"/>
    </row>
    <row r="54" spans="2:17" x14ac:dyDescent="0.25">
      <c r="B54" s="11"/>
      <c r="C54" s="132" t="s">
        <v>142</v>
      </c>
      <c r="D54" s="129"/>
      <c r="E54" s="129"/>
      <c r="F54" s="129"/>
      <c r="G54" s="129"/>
      <c r="H54" s="129"/>
      <c r="I54" s="129"/>
      <c r="J54" s="129"/>
      <c r="K54" s="129"/>
      <c r="L54" s="129"/>
      <c r="M54" s="129"/>
      <c r="N54" s="129"/>
      <c r="O54" s="129"/>
      <c r="P54" s="129"/>
      <c r="Q54" s="128"/>
    </row>
    <row r="55" spans="2:17" x14ac:dyDescent="0.25">
      <c r="B55" s="11"/>
      <c r="C55" s="132" t="s">
        <v>187</v>
      </c>
      <c r="D55" s="129"/>
      <c r="E55" s="129"/>
      <c r="F55" s="129"/>
      <c r="G55" s="129"/>
      <c r="H55" s="129"/>
      <c r="I55" s="129"/>
      <c r="J55" s="129"/>
      <c r="K55" s="129"/>
      <c r="L55" s="129"/>
      <c r="M55" s="129"/>
      <c r="N55" s="129"/>
      <c r="O55" s="129"/>
      <c r="P55" s="129"/>
      <c r="Q55" s="128"/>
    </row>
    <row r="56" spans="2:17" x14ac:dyDescent="0.25">
      <c r="B56" s="11"/>
      <c r="C56" s="132" t="s">
        <v>156</v>
      </c>
      <c r="D56" s="128"/>
      <c r="E56" s="128"/>
      <c r="F56" s="128"/>
      <c r="G56" s="128"/>
      <c r="H56" s="128"/>
      <c r="I56" s="128"/>
      <c r="J56" s="128"/>
      <c r="K56" s="128"/>
      <c r="L56" s="128"/>
      <c r="M56" s="128"/>
      <c r="N56" s="128"/>
      <c r="O56" s="128"/>
      <c r="P56" s="128"/>
      <c r="Q56" s="128"/>
    </row>
    <row r="57" spans="2:17" x14ac:dyDescent="0.25">
      <c r="B57" s="11"/>
      <c r="C57" s="133" t="s">
        <v>185</v>
      </c>
      <c r="D57" s="130"/>
      <c r="E57" s="130"/>
      <c r="F57" s="130"/>
      <c r="G57" s="130"/>
      <c r="H57" s="130"/>
      <c r="I57" s="130"/>
      <c r="J57" s="130"/>
      <c r="K57" s="130"/>
      <c r="L57" s="130"/>
      <c r="M57" s="130"/>
      <c r="N57" s="130"/>
      <c r="O57" s="130"/>
      <c r="P57" s="130"/>
      <c r="Q57" s="130"/>
    </row>
    <row r="58" spans="2:17" x14ac:dyDescent="0.25">
      <c r="B58" s="11"/>
      <c r="C58" s="134" t="s">
        <v>157</v>
      </c>
      <c r="D58" s="11"/>
      <c r="E58" s="11"/>
      <c r="F58" s="11"/>
      <c r="G58" s="11"/>
      <c r="H58" s="11"/>
      <c r="I58" s="11"/>
      <c r="J58" s="11"/>
      <c r="K58" s="11"/>
      <c r="L58" s="11"/>
      <c r="M58" s="11"/>
      <c r="N58" s="11"/>
      <c r="O58" s="11"/>
      <c r="P58" s="11"/>
      <c r="Q58" s="11"/>
    </row>
    <row r="59" spans="2:17" x14ac:dyDescent="0.25">
      <c r="B59" s="11"/>
      <c r="C59" s="134" t="s">
        <v>158</v>
      </c>
      <c r="D59" s="11"/>
      <c r="E59" s="11"/>
      <c r="F59" s="11"/>
      <c r="G59" s="11"/>
      <c r="H59" s="11"/>
      <c r="I59" s="11"/>
      <c r="J59" s="11"/>
      <c r="K59" s="11"/>
      <c r="L59" s="11"/>
      <c r="M59" s="11"/>
      <c r="N59" s="11"/>
      <c r="O59" s="11"/>
      <c r="P59" s="11"/>
      <c r="Q59" s="11"/>
    </row>
    <row r="60" spans="2:17" x14ac:dyDescent="0.25">
      <c r="B60" s="11"/>
      <c r="C60" s="134" t="s">
        <v>159</v>
      </c>
      <c r="D60" s="11"/>
      <c r="E60" s="11"/>
      <c r="F60" s="11"/>
      <c r="G60" s="11"/>
      <c r="H60" s="11"/>
      <c r="I60" s="11"/>
      <c r="J60" s="11"/>
      <c r="K60" s="11"/>
      <c r="L60" s="11"/>
      <c r="M60" s="11"/>
      <c r="N60" s="11"/>
      <c r="O60" s="11"/>
      <c r="P60" s="11"/>
      <c r="Q60" s="11"/>
    </row>
    <row r="61" spans="2:17" x14ac:dyDescent="0.25">
      <c r="B61" s="11"/>
      <c r="C61" s="134" t="s">
        <v>160</v>
      </c>
      <c r="D61" s="11"/>
      <c r="E61" s="11"/>
      <c r="F61" s="11"/>
      <c r="G61" s="11"/>
      <c r="H61" s="11"/>
      <c r="I61" s="11"/>
      <c r="J61" s="11"/>
      <c r="K61" s="11"/>
      <c r="L61" s="11"/>
      <c r="M61" s="11"/>
      <c r="N61" s="11"/>
      <c r="O61" s="11"/>
      <c r="P61" s="11"/>
      <c r="Q61" s="11"/>
    </row>
    <row r="62" spans="2:17" x14ac:dyDescent="0.25">
      <c r="B62" s="11"/>
      <c r="C62" s="1" t="s">
        <v>69</v>
      </c>
      <c r="D62" s="11"/>
      <c r="E62" s="11"/>
      <c r="F62" s="11"/>
      <c r="G62" s="11"/>
      <c r="H62" s="11"/>
      <c r="I62" s="11"/>
      <c r="J62" s="11"/>
      <c r="K62" s="11"/>
      <c r="L62" s="11"/>
      <c r="M62" s="11"/>
      <c r="N62" s="11"/>
      <c r="O62" s="11"/>
      <c r="P62" s="11"/>
      <c r="Q62" s="11"/>
    </row>
    <row r="63" spans="2:17" x14ac:dyDescent="0.25">
      <c r="B63" s="11"/>
      <c r="C63" s="1" t="s">
        <v>177</v>
      </c>
    </row>
    <row r="64" spans="2:17" x14ac:dyDescent="0.25">
      <c r="B64" s="11"/>
      <c r="C64" s="1" t="s">
        <v>161</v>
      </c>
    </row>
    <row r="65" spans="2:3" x14ac:dyDescent="0.25">
      <c r="B65" s="11"/>
      <c r="C65" s="1" t="s">
        <v>162</v>
      </c>
    </row>
    <row r="66" spans="2:3" x14ac:dyDescent="0.25">
      <c r="B66" s="11"/>
      <c r="C66" s="1" t="s">
        <v>178</v>
      </c>
    </row>
    <row r="67" spans="2:3" x14ac:dyDescent="0.25">
      <c r="B67" s="11"/>
      <c r="C67" s="1" t="s">
        <v>163</v>
      </c>
    </row>
  </sheetData>
  <sheetProtection algorithmName="SHA-512" hashValue="bS93xEYkJL8o3XGxhlyXXCQulA4l5bogjxOCg9SFCJ9gmP4RJ3Lp3ph3kO0ny5TZq3w1+KyhdjahXCmgrGiSPw==" saltValue="cy3ObI2VqLQ4yEq387bIIw==" spinCount="100000" sheet="1" objects="1" scenarios="1"/>
  <mergeCells count="23">
    <mergeCell ref="C4:P4"/>
    <mergeCell ref="D25:O25"/>
    <mergeCell ref="L8:P8"/>
    <mergeCell ref="D9:O9"/>
    <mergeCell ref="D10:O10"/>
    <mergeCell ref="D11:O11"/>
    <mergeCell ref="C18:C19"/>
    <mergeCell ref="C21:C22"/>
    <mergeCell ref="C23:C24"/>
    <mergeCell ref="D12:O12"/>
    <mergeCell ref="D13:O13"/>
    <mergeCell ref="D14:O14"/>
    <mergeCell ref="C16:C17"/>
    <mergeCell ref="D15:O15"/>
    <mergeCell ref="D6:P6"/>
    <mergeCell ref="D36:O36"/>
    <mergeCell ref="D20:O20"/>
    <mergeCell ref="D30:O30"/>
    <mergeCell ref="C31:C32"/>
    <mergeCell ref="C33:C34"/>
    <mergeCell ref="C26:C27"/>
    <mergeCell ref="D35:O35"/>
    <mergeCell ref="C28:C29"/>
  </mergeCells>
  <phoneticPr fontId="2"/>
  <conditionalFormatting sqref="D30">
    <cfRule type="expression" dxfId="13" priority="118">
      <formula>D30&gt;D20</formula>
    </cfRule>
  </conditionalFormatting>
  <conditionalFormatting sqref="D17:O17">
    <cfRule type="expression" dxfId="12" priority="134">
      <formula>D17&gt;$D$15</formula>
    </cfRule>
  </conditionalFormatting>
  <conditionalFormatting sqref="D20:O20">
    <cfRule type="cellIs" dxfId="11" priority="6" operator="notBetween">
      <formula>6</formula>
      <formula>24</formula>
    </cfRule>
  </conditionalFormatting>
  <conditionalFormatting sqref="D27:O27">
    <cfRule type="expression" dxfId="10" priority="113">
      <formula>D27&gt;D17</formula>
    </cfRule>
  </conditionalFormatting>
  <conditionalFormatting sqref="D29:O29">
    <cfRule type="expression" dxfId="9" priority="1">
      <formula>D29&gt;D19</formula>
    </cfRule>
  </conditionalFormatting>
  <conditionalFormatting sqref="D30:O30">
    <cfRule type="cellIs" dxfId="8" priority="2" operator="notBetween">
      <formula>6</formula>
      <formula>24</formula>
    </cfRule>
  </conditionalFormatting>
  <conditionalFormatting sqref="D35:O35">
    <cfRule type="expression" dxfId="7" priority="8">
      <formula>$D$35&gt;$D$25</formula>
    </cfRule>
  </conditionalFormatting>
  <dataValidations count="8">
    <dataValidation type="list" allowBlank="1" showInputMessage="1" showErrorMessage="1" sqref="D12:O12" xr:uid="{2E2229BE-34FD-46C8-89D3-4412BBBBA790}">
      <formula1>"新設,リプレース等"</formula1>
    </dataValidation>
    <dataValidation type="list" allowBlank="1" showInputMessage="1" showErrorMessage="1" sqref="D14:O14" xr:uid="{469AB1F6-2056-49DA-A4EB-7AAB7F0BD69A}">
      <formula1>エリア</formula1>
    </dataValidation>
    <dataValidation type="whole" operator="greaterThanOrEqual" allowBlank="1" showInputMessage="1" showErrorMessage="1" errorTitle="制度適用期間エラー" error="制度適用期間は20以上の整数で記入してください。" sqref="D36:O36" xr:uid="{F7F17EB9-3B39-433B-86F0-095C4243C001}">
      <formula1>20</formula1>
    </dataValidation>
    <dataValidation type="whole" allowBlank="1" showInputMessage="1" showErrorMessage="1" error="3h～24hの間の整数値で入力してください。" sqref="D29:O29 D19:O19" xr:uid="{E21B388A-E40F-47A9-9A1C-08D2CFCA8DFA}">
      <formula1>3</formula1>
      <formula2>24</formula2>
    </dataValidation>
    <dataValidation type="whole" operator="greaterThanOrEqual" allowBlank="1" showInputMessage="1" showErrorMessage="1" error="3万kW以上の整数値で入力してください。" sqref="D15:O15" xr:uid="{F9240CBD-AE99-4894-ADE4-2109819FBB6B}">
      <formula1>30000</formula1>
    </dataValidation>
    <dataValidation type="whole" allowBlank="1" showInputMessage="1" showErrorMessage="1" error="本オークションに参加可能な設備容量(送電端)以下の整数値を入力してください。" sqref="D17:O17" xr:uid="{1E00CC76-AE32-4DC8-8B73-835D6A1EFBA6}">
      <formula1>0</formula1>
      <formula2>$D$15</formula2>
    </dataValidation>
    <dataValidation type="whole" allowBlank="1" showInputMessage="1" showErrorMessage="1" error="各月の発電可能電力以下の整数値を入力してください。" sqref="D27:O27" xr:uid="{5FBAEBA7-3AE2-4195-A0F8-8FFDCAEAD67B}">
      <formula1>0</formula1>
      <formula2>D17</formula2>
    </dataValidation>
    <dataValidation type="list" allowBlank="1" showInputMessage="1" showErrorMessage="1" sqref="D13:O13" xr:uid="{C9932F87-9B4C-426A-9A04-F4B78ECA612E}">
      <formula1>INDIRECT(D12)</formula1>
    </dataValidation>
  </dataValidations>
  <pageMargins left="0.70866141732283472" right="0.70866141732283472" top="0.74803149606299213" bottom="0.74803149606299213" header="0.31496062992125984" footer="0.31496062992125984"/>
  <pageSetup paperSize="8" scale="50" orientation="landscape" horizontalDpi="90" verticalDpi="90" r:id="rId1"/>
  <headerFooter>
    <oddHeader>&amp;C&amp;F&amp;R&amp;D</oddHeader>
  </headerFooter>
  <drawing r:id="rId2"/>
  <extLst>
    <ext xmlns:x14="http://schemas.microsoft.com/office/spreadsheetml/2009/9/main" uri="{78C0D931-6437-407d-A8EE-F0AAD7539E65}">
      <x14:conditionalFormattings>
        <x14:conditionalFormatting xmlns:xm="http://schemas.microsoft.com/office/excel/2006/main">
          <x14:cfRule type="expression" priority="3" id="{1874260D-200C-4B37-843A-0095FE2B9263}">
            <xm:f>AND($D$36&lt;&gt;"",OR($D$36&lt;20,$D$36&gt;'制度適用期間上限一覧_antei_long_yousui(非表'!$C$2))</xm:f>
            <x14:dxf>
              <fill>
                <patternFill>
                  <bgColor rgb="FFFF0000"/>
                </patternFill>
              </fill>
            </x14:dxf>
          </x14:cfRule>
          <xm:sqref>D36:O36</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10504-420F-49DF-BE6B-3B6EC06CEED6}">
  <sheetPr>
    <tabColor theme="8" tint="0.59999389629810485"/>
  </sheetPr>
  <dimension ref="B2:C8"/>
  <sheetViews>
    <sheetView workbookViewId="0">
      <selection activeCell="D14" sqref="D14:O14"/>
    </sheetView>
  </sheetViews>
  <sheetFormatPr defaultColWidth="8.875" defaultRowHeight="15.75" x14ac:dyDescent="0.25"/>
  <cols>
    <col min="1" max="1" width="2.75" style="1" customWidth="1"/>
    <col min="2" max="2" width="3.75" style="1" customWidth="1"/>
    <col min="3" max="16384" width="8.875" style="1"/>
  </cols>
  <sheetData>
    <row r="2" spans="2:3" x14ac:dyDescent="0.25">
      <c r="B2" s="1" t="s">
        <v>70</v>
      </c>
    </row>
    <row r="3" spans="2:3" x14ac:dyDescent="0.25">
      <c r="B3" s="1" t="s">
        <v>71</v>
      </c>
      <c r="C3" s="50" t="s">
        <v>72</v>
      </c>
    </row>
    <row r="4" spans="2:3" x14ac:dyDescent="0.25">
      <c r="B4" s="1" t="s">
        <v>71</v>
      </c>
      <c r="C4" s="50" t="s">
        <v>73</v>
      </c>
    </row>
    <row r="6" spans="2:3" x14ac:dyDescent="0.25">
      <c r="B6" s="1" t="s">
        <v>74</v>
      </c>
    </row>
    <row r="7" spans="2:3" x14ac:dyDescent="0.25">
      <c r="C7" s="50" t="s">
        <v>75</v>
      </c>
    </row>
    <row r="8" spans="2:3" x14ac:dyDescent="0.25">
      <c r="C8" s="50" t="s">
        <v>76</v>
      </c>
    </row>
  </sheetData>
  <phoneticPr fontId="2"/>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A1599-AF8C-4639-95ED-FB34C57D9AC2}">
  <sheetPr>
    <tabColor rgb="FFFFCCFF"/>
    <pageSetUpPr fitToPage="1"/>
  </sheetPr>
  <dimension ref="A1:S46"/>
  <sheetViews>
    <sheetView showGridLines="0" zoomScale="70" zoomScaleNormal="70" workbookViewId="0">
      <selection activeCell="D14" sqref="D14:O14"/>
    </sheetView>
  </sheetViews>
  <sheetFormatPr defaultColWidth="9" defaultRowHeight="15.75" x14ac:dyDescent="0.25"/>
  <cols>
    <col min="1" max="4" width="5.625" style="1" customWidth="1"/>
    <col min="5" max="5" width="10.25" style="1" customWidth="1"/>
    <col min="6" max="16" width="10.25" style="1" bestFit="1" customWidth="1"/>
    <col min="17" max="18" width="5.625" style="1" customWidth="1"/>
    <col min="19" max="19" width="7.875" style="1" customWidth="1"/>
    <col min="20" max="20" width="5.625" style="1" customWidth="1"/>
    <col min="21" max="16384" width="9" style="1"/>
  </cols>
  <sheetData>
    <row r="1" spans="1:17" ht="16.5" x14ac:dyDescent="0.25">
      <c r="A1" s="51" t="s">
        <v>31</v>
      </c>
      <c r="B1" s="51"/>
      <c r="C1" s="51"/>
      <c r="D1" s="51"/>
      <c r="E1" s="51"/>
      <c r="F1" s="8" t="s">
        <v>32</v>
      </c>
      <c r="G1" s="8"/>
      <c r="H1" s="8"/>
      <c r="I1" s="52" t="s">
        <v>33</v>
      </c>
    </row>
    <row r="2" spans="1:17" ht="16.5" x14ac:dyDescent="0.25">
      <c r="A2" s="204" t="s">
        <v>77</v>
      </c>
      <c r="B2" s="205"/>
      <c r="C2" s="53"/>
      <c r="D2" s="53"/>
      <c r="E2" s="53"/>
      <c r="F2" s="53"/>
      <c r="G2" s="53"/>
      <c r="H2" s="53"/>
      <c r="I2" s="53"/>
      <c r="J2" s="53"/>
      <c r="K2" s="53"/>
      <c r="L2" s="53"/>
      <c r="M2" s="53"/>
      <c r="N2" s="53"/>
      <c r="O2" s="53"/>
      <c r="P2" s="53"/>
      <c r="Q2" s="53"/>
    </row>
    <row r="3" spans="1:17" ht="16.5" x14ac:dyDescent="0.25">
      <c r="A3" s="54"/>
      <c r="B3" s="54"/>
      <c r="C3" s="53"/>
      <c r="D3" s="53"/>
      <c r="E3" s="53"/>
      <c r="F3" s="53"/>
      <c r="G3" s="53"/>
      <c r="H3" s="53"/>
      <c r="I3" s="53"/>
      <c r="J3" s="53"/>
      <c r="K3" s="53"/>
      <c r="L3" s="53"/>
      <c r="M3" s="53"/>
      <c r="N3" s="53"/>
      <c r="O3" s="53"/>
      <c r="P3" s="53"/>
      <c r="Q3" s="53"/>
    </row>
    <row r="4" spans="1:17" ht="16.5" x14ac:dyDescent="0.25">
      <c r="A4" s="206" t="s">
        <v>143</v>
      </c>
      <c r="B4" s="206"/>
      <c r="C4" s="206"/>
      <c r="D4" s="206"/>
      <c r="E4" s="206"/>
      <c r="F4" s="206"/>
      <c r="G4" s="206"/>
      <c r="H4" s="206"/>
      <c r="I4" s="206"/>
      <c r="J4" s="206"/>
      <c r="K4" s="206"/>
      <c r="L4" s="206"/>
      <c r="M4" s="206"/>
      <c r="N4" s="206"/>
      <c r="O4" s="206"/>
      <c r="P4" s="206"/>
      <c r="Q4" s="206"/>
    </row>
    <row r="5" spans="1:17" ht="16.5" x14ac:dyDescent="0.25">
      <c r="A5" s="54"/>
      <c r="B5" s="54"/>
      <c r="C5" s="54"/>
      <c r="D5" s="54"/>
      <c r="E5" s="54"/>
      <c r="F5" s="54"/>
      <c r="G5" s="54"/>
      <c r="H5" s="54"/>
      <c r="I5" s="54"/>
      <c r="J5" s="54"/>
      <c r="K5" s="54"/>
      <c r="L5" s="54"/>
      <c r="M5" s="54"/>
      <c r="N5" s="54"/>
      <c r="O5" s="54"/>
      <c r="P5" s="54"/>
      <c r="Q5" s="54"/>
    </row>
    <row r="6" spans="1:17" ht="16.5" x14ac:dyDescent="0.25">
      <c r="A6" s="206"/>
      <c r="B6" s="206"/>
      <c r="C6" s="206"/>
      <c r="D6" s="206"/>
      <c r="E6" s="206"/>
      <c r="F6" s="206"/>
      <c r="G6" s="206"/>
      <c r="H6" s="206"/>
      <c r="I6" s="206"/>
      <c r="J6" s="206"/>
      <c r="K6" s="206"/>
      <c r="L6" s="206"/>
      <c r="M6" s="206"/>
      <c r="N6" s="206"/>
      <c r="O6" s="206"/>
      <c r="P6" s="206"/>
      <c r="Q6" s="206"/>
    </row>
    <row r="7" spans="1:17" ht="16.5" x14ac:dyDescent="0.25">
      <c r="A7" s="54"/>
      <c r="B7" s="54"/>
      <c r="C7" s="54"/>
      <c r="D7" s="54"/>
      <c r="E7" s="54"/>
      <c r="F7" s="54"/>
      <c r="G7" s="54"/>
      <c r="H7" s="54"/>
      <c r="I7" s="54"/>
      <c r="J7" s="54"/>
      <c r="K7" s="54"/>
      <c r="L7" s="54"/>
      <c r="M7" s="54"/>
      <c r="N7" s="54"/>
      <c r="O7" s="54"/>
      <c r="P7" s="54"/>
      <c r="Q7" s="54"/>
    </row>
    <row r="8" spans="1:17" ht="16.5" x14ac:dyDescent="0.25">
      <c r="A8" s="125" t="s">
        <v>78</v>
      </c>
      <c r="B8" s="126"/>
      <c r="C8" s="126"/>
      <c r="D8" s="54"/>
      <c r="E8" s="54"/>
      <c r="F8" s="54"/>
      <c r="G8" s="54"/>
      <c r="H8" s="54"/>
      <c r="I8" s="54"/>
      <c r="J8" s="54"/>
      <c r="K8" s="54"/>
      <c r="L8" s="54"/>
      <c r="M8" s="54"/>
      <c r="N8" s="54"/>
      <c r="O8" s="54"/>
      <c r="P8" s="54"/>
      <c r="Q8" s="54"/>
    </row>
    <row r="9" spans="1:17" ht="16.5" x14ac:dyDescent="0.25">
      <c r="A9" s="126"/>
      <c r="B9" s="127" t="s">
        <v>79</v>
      </c>
      <c r="C9" s="126"/>
      <c r="D9" s="54"/>
      <c r="E9" s="54"/>
      <c r="F9" s="54"/>
      <c r="G9" s="54"/>
      <c r="H9" s="54"/>
      <c r="I9" s="54"/>
      <c r="J9" s="54"/>
      <c r="K9" s="54"/>
      <c r="L9" s="54"/>
      <c r="M9" s="54"/>
      <c r="N9" s="54"/>
      <c r="O9" s="54"/>
      <c r="P9" s="54"/>
      <c r="Q9" s="54"/>
    </row>
    <row r="10" spans="1:17" ht="16.5" x14ac:dyDescent="0.25">
      <c r="A10" s="54"/>
      <c r="B10" s="55"/>
      <c r="C10" s="54"/>
      <c r="D10" s="54"/>
      <c r="E10" s="54"/>
      <c r="F10" s="54"/>
      <c r="G10" s="54"/>
      <c r="H10" s="54"/>
      <c r="I10" s="54"/>
      <c r="J10" s="54"/>
      <c r="K10" s="54"/>
      <c r="L10" s="54"/>
      <c r="M10" s="54"/>
      <c r="N10" s="54"/>
      <c r="O10" s="54"/>
      <c r="P10" s="54"/>
      <c r="Q10" s="54"/>
    </row>
    <row r="11" spans="1:17" ht="16.5" x14ac:dyDescent="0.25">
      <c r="A11" s="56"/>
      <c r="B11" s="56"/>
      <c r="C11" s="56"/>
      <c r="D11" s="56"/>
      <c r="E11" s="57"/>
      <c r="F11" s="57"/>
      <c r="G11" s="57"/>
      <c r="H11" s="57"/>
      <c r="I11" s="57"/>
      <c r="J11" s="57"/>
      <c r="K11" s="57"/>
      <c r="L11" s="56"/>
      <c r="M11" s="207" t="s">
        <v>80</v>
      </c>
      <c r="N11" s="207"/>
      <c r="O11" s="207"/>
      <c r="P11" s="207"/>
      <c r="Q11" s="207"/>
    </row>
    <row r="12" spans="1:17" ht="24" customHeight="1" x14ac:dyDescent="0.25">
      <c r="A12" s="208" t="s">
        <v>81</v>
      </c>
      <c r="B12" s="208"/>
      <c r="C12" s="208"/>
      <c r="D12" s="208"/>
      <c r="E12" s="209" t="s">
        <v>82</v>
      </c>
      <c r="F12" s="210"/>
      <c r="G12" s="210"/>
      <c r="H12" s="210"/>
      <c r="I12" s="210"/>
      <c r="J12" s="210"/>
      <c r="K12" s="210"/>
      <c r="L12" s="210"/>
      <c r="M12" s="210"/>
      <c r="N12" s="210"/>
      <c r="O12" s="210"/>
      <c r="P12" s="211"/>
      <c r="Q12" s="18" t="s">
        <v>83</v>
      </c>
    </row>
    <row r="13" spans="1:17" ht="24" customHeight="1" x14ac:dyDescent="0.25">
      <c r="A13" s="208" t="s">
        <v>84</v>
      </c>
      <c r="B13" s="208"/>
      <c r="C13" s="208"/>
      <c r="D13" s="208"/>
      <c r="E13" s="213">
        <f>入力シート!D10</f>
        <v>0</v>
      </c>
      <c r="F13" s="214"/>
      <c r="G13" s="214"/>
      <c r="H13" s="214"/>
      <c r="I13" s="214"/>
      <c r="J13" s="214"/>
      <c r="K13" s="214"/>
      <c r="L13" s="214"/>
      <c r="M13" s="214"/>
      <c r="N13" s="214"/>
      <c r="O13" s="214"/>
      <c r="P13" s="215"/>
      <c r="Q13" s="58"/>
    </row>
    <row r="14" spans="1:17" ht="30" customHeight="1" x14ac:dyDescent="0.25">
      <c r="A14" s="212" t="s">
        <v>85</v>
      </c>
      <c r="B14" s="212"/>
      <c r="C14" s="212"/>
      <c r="D14" s="212"/>
      <c r="E14" s="216"/>
      <c r="F14" s="217"/>
      <c r="G14" s="217"/>
      <c r="H14" s="217"/>
      <c r="I14" s="217"/>
      <c r="J14" s="217"/>
      <c r="K14" s="217"/>
      <c r="L14" s="217"/>
      <c r="M14" s="217"/>
      <c r="N14" s="217"/>
      <c r="O14" s="217"/>
      <c r="P14" s="218"/>
      <c r="Q14" s="58"/>
    </row>
    <row r="15" spans="1:17" ht="24" customHeight="1" x14ac:dyDescent="0.25">
      <c r="A15" s="208" t="s">
        <v>86</v>
      </c>
      <c r="B15" s="208"/>
      <c r="C15" s="208"/>
      <c r="D15" s="208"/>
      <c r="E15" s="216"/>
      <c r="F15" s="217"/>
      <c r="G15" s="217"/>
      <c r="H15" s="217"/>
      <c r="I15" s="217"/>
      <c r="J15" s="217"/>
      <c r="K15" s="217"/>
      <c r="L15" s="217"/>
      <c r="M15" s="217"/>
      <c r="N15" s="217"/>
      <c r="O15" s="217"/>
      <c r="P15" s="218"/>
      <c r="Q15" s="58"/>
    </row>
    <row r="16" spans="1:17" ht="24" customHeight="1" x14ac:dyDescent="0.25">
      <c r="A16" s="208" t="s">
        <v>87</v>
      </c>
      <c r="B16" s="208"/>
      <c r="C16" s="208"/>
      <c r="D16" s="208"/>
      <c r="E16" s="219">
        <f>入力シート!D14</f>
        <v>0</v>
      </c>
      <c r="F16" s="220"/>
      <c r="G16" s="220"/>
      <c r="H16" s="220"/>
      <c r="I16" s="220"/>
      <c r="J16" s="220"/>
      <c r="K16" s="220"/>
      <c r="L16" s="220"/>
      <c r="M16" s="220"/>
      <c r="N16" s="220"/>
      <c r="O16" s="220"/>
      <c r="P16" s="221"/>
      <c r="Q16" s="58"/>
    </row>
    <row r="17" spans="1:19" ht="24" customHeight="1" x14ac:dyDescent="0.25">
      <c r="A17" s="212" t="s">
        <v>88</v>
      </c>
      <c r="B17" s="208"/>
      <c r="C17" s="208"/>
      <c r="D17" s="208"/>
      <c r="E17" s="222">
        <f>入力シート!D15</f>
        <v>0</v>
      </c>
      <c r="F17" s="223"/>
      <c r="G17" s="223"/>
      <c r="H17" s="223"/>
      <c r="I17" s="223"/>
      <c r="J17" s="223"/>
      <c r="K17" s="223"/>
      <c r="L17" s="223"/>
      <c r="M17" s="223"/>
      <c r="N17" s="223"/>
      <c r="O17" s="223"/>
      <c r="P17" s="224"/>
      <c r="Q17" s="59" t="s">
        <v>89</v>
      </c>
    </row>
    <row r="18" spans="1:19" ht="24" customHeight="1" x14ac:dyDescent="0.25">
      <c r="A18" s="212" t="s">
        <v>90</v>
      </c>
      <c r="B18" s="208"/>
      <c r="C18" s="208"/>
      <c r="D18" s="208"/>
      <c r="E18" s="18" t="s">
        <v>38</v>
      </c>
      <c r="F18" s="18" t="s">
        <v>18</v>
      </c>
      <c r="G18" s="18" t="s">
        <v>19</v>
      </c>
      <c r="H18" s="18" t="s">
        <v>20</v>
      </c>
      <c r="I18" s="18" t="s">
        <v>21</v>
      </c>
      <c r="J18" s="18" t="s">
        <v>22</v>
      </c>
      <c r="K18" s="18" t="s">
        <v>23</v>
      </c>
      <c r="L18" s="18" t="s">
        <v>24</v>
      </c>
      <c r="M18" s="18" t="s">
        <v>25</v>
      </c>
      <c r="N18" s="18" t="s">
        <v>26</v>
      </c>
      <c r="O18" s="18" t="s">
        <v>27</v>
      </c>
      <c r="P18" s="18" t="s">
        <v>28</v>
      </c>
      <c r="Q18" s="58"/>
    </row>
    <row r="19" spans="1:19" ht="24" customHeight="1" x14ac:dyDescent="0.25">
      <c r="A19" s="208"/>
      <c r="B19" s="208"/>
      <c r="C19" s="208"/>
      <c r="D19" s="208"/>
      <c r="E19" s="60">
        <f>ROUND(入力シート!D17,0)</f>
        <v>0</v>
      </c>
      <c r="F19" s="60">
        <f>ROUND(入力シート!E17,0)</f>
        <v>0</v>
      </c>
      <c r="G19" s="60">
        <f>ROUND(入力シート!F17,0)</f>
        <v>0</v>
      </c>
      <c r="H19" s="60">
        <f>ROUND(入力シート!G17,0)</f>
        <v>0</v>
      </c>
      <c r="I19" s="60">
        <f>ROUND(入力シート!H17,0)</f>
        <v>0</v>
      </c>
      <c r="J19" s="60">
        <f>ROUND(入力シート!I17,0)</f>
        <v>0</v>
      </c>
      <c r="K19" s="60">
        <f>ROUND(入力シート!J17,0)</f>
        <v>0</v>
      </c>
      <c r="L19" s="60">
        <f>ROUND(入力シート!K17,0)</f>
        <v>0</v>
      </c>
      <c r="M19" s="60">
        <f>ROUND(入力シート!L17,0)</f>
        <v>0</v>
      </c>
      <c r="N19" s="60">
        <f>ROUND(入力シート!M17,0)</f>
        <v>0</v>
      </c>
      <c r="O19" s="60">
        <f>ROUND(入力シート!N17,0)</f>
        <v>0</v>
      </c>
      <c r="P19" s="60">
        <f>ROUND(入力シート!O17,0)</f>
        <v>0</v>
      </c>
      <c r="Q19" s="61" t="s">
        <v>89</v>
      </c>
    </row>
    <row r="20" spans="1:19" ht="24" customHeight="1" x14ac:dyDescent="0.25">
      <c r="A20" s="212" t="s">
        <v>91</v>
      </c>
      <c r="B20" s="208"/>
      <c r="C20" s="208"/>
      <c r="D20" s="208"/>
      <c r="E20" s="18" t="s">
        <v>38</v>
      </c>
      <c r="F20" s="18" t="s">
        <v>18</v>
      </c>
      <c r="G20" s="18" t="s">
        <v>19</v>
      </c>
      <c r="H20" s="18" t="s">
        <v>20</v>
      </c>
      <c r="I20" s="18" t="s">
        <v>21</v>
      </c>
      <c r="J20" s="18" t="s">
        <v>22</v>
      </c>
      <c r="K20" s="18" t="s">
        <v>23</v>
      </c>
      <c r="L20" s="18" t="s">
        <v>24</v>
      </c>
      <c r="M20" s="18" t="s">
        <v>25</v>
      </c>
      <c r="N20" s="18" t="s">
        <v>26</v>
      </c>
      <c r="O20" s="18" t="s">
        <v>27</v>
      </c>
      <c r="P20" s="18" t="s">
        <v>28</v>
      </c>
      <c r="Q20" s="58"/>
    </row>
    <row r="21" spans="1:19" ht="24" customHeight="1" x14ac:dyDescent="0.25">
      <c r="A21" s="208"/>
      <c r="B21" s="208"/>
      <c r="C21" s="208"/>
      <c r="D21" s="208"/>
      <c r="E21" s="62">
        <f>ROUND(入力シート!D19,0)</f>
        <v>0</v>
      </c>
      <c r="F21" s="62">
        <f>ROUND(入力シート!E19,0)</f>
        <v>0</v>
      </c>
      <c r="G21" s="62">
        <f>ROUND(入力シート!F19,0)</f>
        <v>0</v>
      </c>
      <c r="H21" s="62">
        <f>ROUND(入力シート!G19,0)</f>
        <v>0</v>
      </c>
      <c r="I21" s="62">
        <f>ROUND(入力シート!H19,0)</f>
        <v>0</v>
      </c>
      <c r="J21" s="62">
        <f>ROUND(入力シート!I19,0)</f>
        <v>0</v>
      </c>
      <c r="K21" s="62">
        <f>ROUND(入力シート!J19,0)</f>
        <v>0</v>
      </c>
      <c r="L21" s="62">
        <f>ROUND(入力シート!K19,0)</f>
        <v>0</v>
      </c>
      <c r="M21" s="62">
        <f>ROUND(入力シート!L19,0)</f>
        <v>0</v>
      </c>
      <c r="N21" s="62">
        <f>ROUND(入力シート!M19,0)</f>
        <v>0</v>
      </c>
      <c r="O21" s="62">
        <f>ROUND(入力シート!N19,0)</f>
        <v>0</v>
      </c>
      <c r="P21" s="62">
        <f>ROUND(入力シート!O19,0)</f>
        <v>0</v>
      </c>
      <c r="Q21" s="61" t="s">
        <v>39</v>
      </c>
      <c r="R21" s="63"/>
      <c r="S21" s="64"/>
    </row>
    <row r="22" spans="1:19" ht="41.45" customHeight="1" x14ac:dyDescent="0.25">
      <c r="A22" s="228" t="s">
        <v>68</v>
      </c>
      <c r="B22" s="210"/>
      <c r="C22" s="210"/>
      <c r="D22" s="211"/>
      <c r="E22" s="229">
        <f>ROUNDDOWN(AVERAGE(E21:P21),0)</f>
        <v>0</v>
      </c>
      <c r="F22" s="230"/>
      <c r="G22" s="230"/>
      <c r="H22" s="230"/>
      <c r="I22" s="230"/>
      <c r="J22" s="230"/>
      <c r="K22" s="230"/>
      <c r="L22" s="230"/>
      <c r="M22" s="230"/>
      <c r="N22" s="230"/>
      <c r="O22" s="230"/>
      <c r="P22" s="231"/>
      <c r="Q22" s="61"/>
      <c r="R22" s="63"/>
      <c r="S22" s="64"/>
    </row>
    <row r="23" spans="1:19" ht="24" customHeight="1" x14ac:dyDescent="0.25">
      <c r="A23" s="212" t="s">
        <v>92</v>
      </c>
      <c r="B23" s="208"/>
      <c r="C23" s="208"/>
      <c r="D23" s="208"/>
      <c r="E23" s="18" t="s">
        <v>38</v>
      </c>
      <c r="F23" s="18" t="s">
        <v>18</v>
      </c>
      <c r="G23" s="18" t="s">
        <v>19</v>
      </c>
      <c r="H23" s="18" t="s">
        <v>20</v>
      </c>
      <c r="I23" s="18" t="s">
        <v>21</v>
      </c>
      <c r="J23" s="18" t="s">
        <v>22</v>
      </c>
      <c r="K23" s="18" t="s">
        <v>23</v>
      </c>
      <c r="L23" s="18" t="s">
        <v>24</v>
      </c>
      <c r="M23" s="18" t="s">
        <v>25</v>
      </c>
      <c r="N23" s="18" t="s">
        <v>26</v>
      </c>
      <c r="O23" s="18" t="s">
        <v>27</v>
      </c>
      <c r="P23" s="18" t="s">
        <v>28</v>
      </c>
      <c r="Q23" s="58"/>
    </row>
    <row r="24" spans="1:19" ht="24" customHeight="1" x14ac:dyDescent="0.25">
      <c r="A24" s="208"/>
      <c r="B24" s="208"/>
      <c r="C24" s="208"/>
      <c r="D24" s="208"/>
      <c r="E24" s="65">
        <f>E21*E19</f>
        <v>0</v>
      </c>
      <c r="F24" s="65">
        <f t="shared" ref="F24:P24" si="0">F21*F19</f>
        <v>0</v>
      </c>
      <c r="G24" s="65">
        <f t="shared" si="0"/>
        <v>0</v>
      </c>
      <c r="H24" s="65">
        <f t="shared" si="0"/>
        <v>0</v>
      </c>
      <c r="I24" s="65">
        <f t="shared" si="0"/>
        <v>0</v>
      </c>
      <c r="J24" s="65">
        <f t="shared" si="0"/>
        <v>0</v>
      </c>
      <c r="K24" s="65">
        <f t="shared" si="0"/>
        <v>0</v>
      </c>
      <c r="L24" s="65">
        <f t="shared" si="0"/>
        <v>0</v>
      </c>
      <c r="M24" s="65">
        <f t="shared" si="0"/>
        <v>0</v>
      </c>
      <c r="N24" s="65">
        <f t="shared" si="0"/>
        <v>0</v>
      </c>
      <c r="O24" s="65">
        <f t="shared" si="0"/>
        <v>0</v>
      </c>
      <c r="P24" s="65">
        <f t="shared" si="0"/>
        <v>0</v>
      </c>
      <c r="Q24" s="59" t="s">
        <v>40</v>
      </c>
      <c r="S24" s="66"/>
    </row>
    <row r="25" spans="1:19" ht="24" customHeight="1" x14ac:dyDescent="0.25">
      <c r="A25" s="212" t="s">
        <v>93</v>
      </c>
      <c r="B25" s="208"/>
      <c r="C25" s="208"/>
      <c r="D25" s="208"/>
      <c r="E25" s="18" t="s">
        <v>38</v>
      </c>
      <c r="F25" s="18" t="s">
        <v>18</v>
      </c>
      <c r="G25" s="18" t="s">
        <v>19</v>
      </c>
      <c r="H25" s="18" t="s">
        <v>20</v>
      </c>
      <c r="I25" s="18" t="s">
        <v>21</v>
      </c>
      <c r="J25" s="18" t="s">
        <v>22</v>
      </c>
      <c r="K25" s="18" t="s">
        <v>23</v>
      </c>
      <c r="L25" s="18" t="s">
        <v>24</v>
      </c>
      <c r="M25" s="18" t="s">
        <v>25</v>
      </c>
      <c r="N25" s="18" t="s">
        <v>26</v>
      </c>
      <c r="O25" s="18" t="s">
        <v>27</v>
      </c>
      <c r="P25" s="18" t="s">
        <v>28</v>
      </c>
      <c r="Q25" s="58"/>
    </row>
    <row r="26" spans="1:19" ht="24" customHeight="1" x14ac:dyDescent="0.25">
      <c r="A26" s="208"/>
      <c r="B26" s="208"/>
      <c r="C26" s="208"/>
      <c r="D26" s="208"/>
      <c r="E26" s="67" t="e">
        <f>IF(E$21&gt;=MAX(調整係数一覧!$A$202:$A$221),VLOOKUP(MAX(調整係数一覧!$A$202:$A$221),調整係数一覧!$A$202:$M$221,COLUMN(E$26)-3,0),VLOOKUP(E$21,調整係数一覧!$A$202:$M$221,COLUMN(E$26)-3,0))</f>
        <v>#N/A</v>
      </c>
      <c r="F26" s="67" t="e">
        <f>IF(F$21&gt;=MAX(調整係数一覧!$A$202:$A$221),VLOOKUP(MAX(調整係数一覧!$A$202:$A$221),調整係数一覧!$A$202:$M$221,COLUMN(F$26)-3,0),VLOOKUP(F$21,調整係数一覧!$A$202:$M$221,COLUMN(F$26)-3,0))</f>
        <v>#N/A</v>
      </c>
      <c r="G26" s="67" t="e">
        <f>IF(G$21&gt;=MAX(調整係数一覧!$A$202:$A$221),VLOOKUP(MAX(調整係数一覧!$A$202:$A$221),調整係数一覧!$A$202:$M$221,COLUMN(G$26)-3,0),VLOOKUP(G$21,調整係数一覧!$A$202:$M$221,COLUMN(G$26)-3,0))</f>
        <v>#N/A</v>
      </c>
      <c r="H26" s="67" t="e">
        <f>IF(H$21&gt;=MAX(調整係数一覧!$A$202:$A$221),VLOOKUP(MAX(調整係数一覧!$A$202:$A$221),調整係数一覧!$A$202:$M$221,COLUMN(H$26)-3,0),VLOOKUP(H$21,調整係数一覧!$A$202:$M$221,COLUMN(H$26)-3,0))</f>
        <v>#N/A</v>
      </c>
      <c r="I26" s="67" t="e">
        <f>IF(I$21&gt;=MAX(調整係数一覧!$A$202:$A$221),VLOOKUP(MAX(調整係数一覧!$A$202:$A$221),調整係数一覧!$A$202:$M$221,COLUMN(I$26)-3,0),VLOOKUP(I$21,調整係数一覧!$A$202:$M$221,COLUMN(I$26)-3,0))</f>
        <v>#N/A</v>
      </c>
      <c r="J26" s="67" t="e">
        <f>IF(J$21&gt;=MAX(調整係数一覧!$A$202:$A$221),VLOOKUP(MAX(調整係数一覧!$A$202:$A$221),調整係数一覧!$A$202:$M$221,COLUMN(J$26)-3,0),VLOOKUP(J$21,調整係数一覧!$A$202:$M$221,COLUMN(J$26)-3,0))</f>
        <v>#N/A</v>
      </c>
      <c r="K26" s="67" t="e">
        <f>IF(K$21&gt;=MAX(調整係数一覧!$A$202:$A$221),VLOOKUP(MAX(調整係数一覧!$A$202:$A$221),調整係数一覧!$A$202:$M$221,COLUMN(K$26)-3,0),VLOOKUP(K$21,調整係数一覧!$A$202:$M$221,COLUMN(K$26)-3,0))</f>
        <v>#N/A</v>
      </c>
      <c r="L26" s="67" t="e">
        <f>IF(L$21&gt;=MAX(調整係数一覧!$A$202:$A$221),VLOOKUP(MAX(調整係数一覧!$A$202:$A$221),調整係数一覧!$A$202:$M$221,COLUMN(L$26)-3,0),VLOOKUP(L$21,調整係数一覧!$A$202:$M$221,COLUMN(L$26)-3,0))</f>
        <v>#N/A</v>
      </c>
      <c r="M26" s="67" t="e">
        <f>IF(M$21&gt;=MAX(調整係数一覧!$A$202:$A$221),VLOOKUP(MAX(調整係数一覧!$A$202:$A$221),調整係数一覧!$A$202:$M$221,COLUMN(M$26)-3,0),VLOOKUP(M$21,調整係数一覧!$A$202:$M$221,COLUMN(M$26)-3,0))</f>
        <v>#N/A</v>
      </c>
      <c r="N26" s="67" t="e">
        <f>IF(N$21&gt;=MAX(調整係数一覧!$A$202:$A$221),VLOOKUP(MAX(調整係数一覧!$A$202:$A$221),調整係数一覧!$A$202:$M$221,COLUMN(N$26)-3,0),VLOOKUP(N$21,調整係数一覧!$A$202:$M$221,COLUMN(N$26)-3,0))</f>
        <v>#N/A</v>
      </c>
      <c r="O26" s="67" t="e">
        <f>IF(O$21&gt;=MAX(調整係数一覧!$A$202:$A$221),VLOOKUP(MAX(調整係数一覧!$A$202:$A$221),調整係数一覧!$A$202:$M$221,COLUMN(O$26)-3,0),VLOOKUP(O$21,調整係数一覧!$A$202:$M$221,COLUMN(O$26)-3,0))</f>
        <v>#N/A</v>
      </c>
      <c r="P26" s="67" t="e">
        <f>IF(P$21&gt;=MAX(調整係数一覧!$A$202:$A$221),VLOOKUP(MAX(調整係数一覧!$A$202:$A$221),調整係数一覧!$A$202:$M$221,COLUMN(P$26)-3,0),VLOOKUP(P$21,調整係数一覧!$A$202:$M$221,COLUMN(P$26)-3,0))</f>
        <v>#N/A</v>
      </c>
      <c r="Q26" s="59" t="s">
        <v>42</v>
      </c>
    </row>
    <row r="27" spans="1:19" ht="24" customHeight="1" x14ac:dyDescent="0.25">
      <c r="A27" s="208" t="s">
        <v>94</v>
      </c>
      <c r="B27" s="208"/>
      <c r="C27" s="208"/>
      <c r="D27" s="208"/>
      <c r="E27" s="225">
        <f>ROUND('計算用(期待容量)'!B93,0)</f>
        <v>0</v>
      </c>
      <c r="F27" s="226"/>
      <c r="G27" s="226"/>
      <c r="H27" s="226"/>
      <c r="I27" s="226"/>
      <c r="J27" s="226"/>
      <c r="K27" s="226"/>
      <c r="L27" s="226"/>
      <c r="M27" s="226"/>
      <c r="N27" s="226"/>
      <c r="O27" s="226"/>
      <c r="P27" s="227"/>
      <c r="Q27" s="59" t="s">
        <v>89</v>
      </c>
    </row>
    <row r="28" spans="1:19" ht="24" customHeight="1" x14ac:dyDescent="0.25">
      <c r="A28" s="208" t="s">
        <v>52</v>
      </c>
      <c r="B28" s="208"/>
      <c r="C28" s="208"/>
      <c r="D28" s="208"/>
      <c r="E28" s="18" t="s">
        <v>38</v>
      </c>
      <c r="F28" s="18" t="s">
        <v>18</v>
      </c>
      <c r="G28" s="18" t="s">
        <v>19</v>
      </c>
      <c r="H28" s="18" t="s">
        <v>20</v>
      </c>
      <c r="I28" s="18" t="s">
        <v>21</v>
      </c>
      <c r="J28" s="18" t="s">
        <v>22</v>
      </c>
      <c r="K28" s="18" t="s">
        <v>23</v>
      </c>
      <c r="L28" s="18" t="s">
        <v>24</v>
      </c>
      <c r="M28" s="18" t="s">
        <v>25</v>
      </c>
      <c r="N28" s="18" t="s">
        <v>26</v>
      </c>
      <c r="O28" s="18" t="s">
        <v>27</v>
      </c>
      <c r="P28" s="18" t="s">
        <v>28</v>
      </c>
      <c r="Q28" s="58"/>
    </row>
    <row r="29" spans="1:19" ht="24" customHeight="1" x14ac:dyDescent="0.25">
      <c r="A29" s="208"/>
      <c r="B29" s="208"/>
      <c r="C29" s="208"/>
      <c r="D29" s="208"/>
      <c r="E29" s="68">
        <f>ROUND(入力シート!D27,0)</f>
        <v>0</v>
      </c>
      <c r="F29" s="68">
        <f>ROUND(入力シート!E27,0)</f>
        <v>0</v>
      </c>
      <c r="G29" s="68">
        <f>ROUND(入力シート!F27,0)</f>
        <v>0</v>
      </c>
      <c r="H29" s="68">
        <f>ROUND(入力シート!G27,0)</f>
        <v>0</v>
      </c>
      <c r="I29" s="68">
        <f>ROUND(入力シート!H27,0)</f>
        <v>0</v>
      </c>
      <c r="J29" s="68">
        <f>ROUND(入力シート!I27,0)</f>
        <v>0</v>
      </c>
      <c r="K29" s="68">
        <f>ROUND(入力シート!J27,0)</f>
        <v>0</v>
      </c>
      <c r="L29" s="68">
        <f>ROUND(入力シート!K27,0)</f>
        <v>0</v>
      </c>
      <c r="M29" s="68">
        <f>ROUND(入力シート!L27,0)</f>
        <v>0</v>
      </c>
      <c r="N29" s="68">
        <f>ROUND(入力シート!M27,0)</f>
        <v>0</v>
      </c>
      <c r="O29" s="68">
        <f>ROUND(入力シート!N27,0)</f>
        <v>0</v>
      </c>
      <c r="P29" s="68">
        <f>ROUND(入力シート!O27,0)</f>
        <v>0</v>
      </c>
      <c r="Q29" s="59" t="s">
        <v>89</v>
      </c>
    </row>
    <row r="30" spans="1:19" ht="24" customHeight="1" x14ac:dyDescent="0.25">
      <c r="A30" s="212" t="s">
        <v>95</v>
      </c>
      <c r="B30" s="208"/>
      <c r="C30" s="208"/>
      <c r="D30" s="208"/>
      <c r="E30" s="18" t="s">
        <v>38</v>
      </c>
      <c r="F30" s="18" t="s">
        <v>18</v>
      </c>
      <c r="G30" s="18" t="s">
        <v>19</v>
      </c>
      <c r="H30" s="18" t="s">
        <v>20</v>
      </c>
      <c r="I30" s="18" t="s">
        <v>21</v>
      </c>
      <c r="J30" s="18" t="s">
        <v>22</v>
      </c>
      <c r="K30" s="18" t="s">
        <v>23</v>
      </c>
      <c r="L30" s="18" t="s">
        <v>24</v>
      </c>
      <c r="M30" s="18" t="s">
        <v>25</v>
      </c>
      <c r="N30" s="18" t="s">
        <v>26</v>
      </c>
      <c r="O30" s="18" t="s">
        <v>27</v>
      </c>
      <c r="P30" s="18" t="s">
        <v>28</v>
      </c>
      <c r="Q30" s="58"/>
    </row>
    <row r="31" spans="1:19" ht="24" customHeight="1" x14ac:dyDescent="0.25">
      <c r="A31" s="212"/>
      <c r="B31" s="208"/>
      <c r="C31" s="208"/>
      <c r="D31" s="208"/>
      <c r="E31" s="69">
        <f>ROUND(入力シート!D29,0)</f>
        <v>0</v>
      </c>
      <c r="F31" s="69">
        <f>ROUND(入力シート!E29,0)</f>
        <v>0</v>
      </c>
      <c r="G31" s="69">
        <f>ROUND(入力シート!F29,0)</f>
        <v>0</v>
      </c>
      <c r="H31" s="69">
        <f>ROUND(入力シート!G29,0)</f>
        <v>0</v>
      </c>
      <c r="I31" s="69">
        <f>ROUND(入力シート!H29,0)</f>
        <v>0</v>
      </c>
      <c r="J31" s="69">
        <f>ROUND(入力シート!I29,0)</f>
        <v>0</v>
      </c>
      <c r="K31" s="69">
        <f>ROUND(入力シート!J29,0)</f>
        <v>0</v>
      </c>
      <c r="L31" s="69">
        <f>ROUND(入力シート!K29,0)</f>
        <v>0</v>
      </c>
      <c r="M31" s="69">
        <f>ROUND(入力シート!L29,0)</f>
        <v>0</v>
      </c>
      <c r="N31" s="69">
        <f>ROUND(入力シート!M29,0)</f>
        <v>0</v>
      </c>
      <c r="O31" s="69">
        <f>ROUND(入力シート!N29,0)</f>
        <v>0</v>
      </c>
      <c r="P31" s="69">
        <f>ROUND(入力シート!O29,0)</f>
        <v>0</v>
      </c>
      <c r="Q31" s="70" t="s">
        <v>39</v>
      </c>
    </row>
    <row r="32" spans="1:19" ht="37.9" customHeight="1" x14ac:dyDescent="0.25">
      <c r="A32" s="228" t="s">
        <v>68</v>
      </c>
      <c r="B32" s="232"/>
      <c r="C32" s="232"/>
      <c r="D32" s="233"/>
      <c r="E32" s="229">
        <f>ROUNDDOWN(AVERAGE(E31:P31),0)</f>
        <v>0</v>
      </c>
      <c r="F32" s="230"/>
      <c r="G32" s="230"/>
      <c r="H32" s="230"/>
      <c r="I32" s="230"/>
      <c r="J32" s="230"/>
      <c r="K32" s="230"/>
      <c r="L32" s="230"/>
      <c r="M32" s="230"/>
      <c r="N32" s="230"/>
      <c r="O32" s="230"/>
      <c r="P32" s="231"/>
      <c r="Q32" s="70"/>
    </row>
    <row r="33" spans="1:18" ht="24" customHeight="1" x14ac:dyDescent="0.25">
      <c r="A33" s="212" t="s">
        <v>96</v>
      </c>
      <c r="B33" s="208"/>
      <c r="C33" s="208"/>
      <c r="D33" s="208"/>
      <c r="E33" s="18" t="s">
        <v>38</v>
      </c>
      <c r="F33" s="18" t="s">
        <v>18</v>
      </c>
      <c r="G33" s="18" t="s">
        <v>19</v>
      </c>
      <c r="H33" s="18" t="s">
        <v>20</v>
      </c>
      <c r="I33" s="18" t="s">
        <v>21</v>
      </c>
      <c r="J33" s="18" t="s">
        <v>22</v>
      </c>
      <c r="K33" s="18" t="s">
        <v>23</v>
      </c>
      <c r="L33" s="18" t="s">
        <v>24</v>
      </c>
      <c r="M33" s="18" t="s">
        <v>25</v>
      </c>
      <c r="N33" s="18" t="s">
        <v>26</v>
      </c>
      <c r="O33" s="18" t="s">
        <v>27</v>
      </c>
      <c r="P33" s="18" t="s">
        <v>28</v>
      </c>
      <c r="Q33" s="58"/>
    </row>
    <row r="34" spans="1:18" ht="24" customHeight="1" x14ac:dyDescent="0.25">
      <c r="A34" s="208"/>
      <c r="B34" s="208"/>
      <c r="C34" s="208"/>
      <c r="D34" s="208"/>
      <c r="E34" s="65">
        <f>E31*E29</f>
        <v>0</v>
      </c>
      <c r="F34" s="65">
        <f t="shared" ref="F34:P34" si="1">F31*F29</f>
        <v>0</v>
      </c>
      <c r="G34" s="65">
        <f t="shared" si="1"/>
        <v>0</v>
      </c>
      <c r="H34" s="65">
        <f t="shared" si="1"/>
        <v>0</v>
      </c>
      <c r="I34" s="65">
        <f t="shared" si="1"/>
        <v>0</v>
      </c>
      <c r="J34" s="65">
        <f t="shared" si="1"/>
        <v>0</v>
      </c>
      <c r="K34" s="65">
        <f t="shared" si="1"/>
        <v>0</v>
      </c>
      <c r="L34" s="65">
        <f t="shared" si="1"/>
        <v>0</v>
      </c>
      <c r="M34" s="65">
        <f t="shared" si="1"/>
        <v>0</v>
      </c>
      <c r="N34" s="65">
        <f t="shared" si="1"/>
        <v>0</v>
      </c>
      <c r="O34" s="65">
        <f t="shared" si="1"/>
        <v>0</v>
      </c>
      <c r="P34" s="65">
        <f t="shared" si="1"/>
        <v>0</v>
      </c>
      <c r="Q34" s="59" t="s">
        <v>40</v>
      </c>
      <c r="R34" s="63"/>
    </row>
    <row r="35" spans="1:18" ht="24" customHeight="1" x14ac:dyDescent="0.25">
      <c r="A35" s="212" t="s">
        <v>97</v>
      </c>
      <c r="B35" s="208"/>
      <c r="C35" s="208"/>
      <c r="D35" s="208"/>
      <c r="E35" s="18" t="s">
        <v>38</v>
      </c>
      <c r="F35" s="18" t="s">
        <v>18</v>
      </c>
      <c r="G35" s="18" t="s">
        <v>19</v>
      </c>
      <c r="H35" s="18" t="s">
        <v>20</v>
      </c>
      <c r="I35" s="18" t="s">
        <v>21</v>
      </c>
      <c r="J35" s="18" t="s">
        <v>22</v>
      </c>
      <c r="K35" s="18" t="s">
        <v>23</v>
      </c>
      <c r="L35" s="18" t="s">
        <v>24</v>
      </c>
      <c r="M35" s="18" t="s">
        <v>25</v>
      </c>
      <c r="N35" s="18" t="s">
        <v>26</v>
      </c>
      <c r="O35" s="18" t="s">
        <v>27</v>
      </c>
      <c r="P35" s="18" t="s">
        <v>28</v>
      </c>
      <c r="Q35" s="58"/>
    </row>
    <row r="36" spans="1:18" ht="24" customHeight="1" x14ac:dyDescent="0.25">
      <c r="A36" s="208"/>
      <c r="B36" s="208"/>
      <c r="C36" s="208"/>
      <c r="D36" s="208"/>
      <c r="E36" s="67" t="e">
        <f>IF(E$31&gt;=MAX(調整係数一覧!$A$202:$A$221),VLOOKUP(MAX(調整係数一覧!$A$202:$A$221),調整係数一覧!$A$202:$M$221,COLUMN(E$36)-3,0),VLOOKUP(E$31,調整係数一覧!$A$202:$M$221,COLUMN(E$36)-3,0))</f>
        <v>#N/A</v>
      </c>
      <c r="F36" s="67" t="e">
        <f>IF(F$31&gt;=MAX(調整係数一覧!$A$202:$A$221),VLOOKUP(MAX(調整係数一覧!$A$202:$A$221),調整係数一覧!$A$202:$M$221,COLUMN(F$36)-3,0),VLOOKUP(F$31,調整係数一覧!$A$202:$M$221,COLUMN(F$36)-3,0))</f>
        <v>#N/A</v>
      </c>
      <c r="G36" s="67" t="e">
        <f>IF(G$31&gt;=MAX(調整係数一覧!$A$202:$A$221),VLOOKUP(MAX(調整係数一覧!$A$202:$A$221),調整係数一覧!$A$202:$M$221,COLUMN(G$36)-3,0),VLOOKUP(G$31,調整係数一覧!$A$202:$M$221,COLUMN(G$36)-3,0))</f>
        <v>#N/A</v>
      </c>
      <c r="H36" s="67" t="e">
        <f>IF(H$31&gt;=MAX(調整係数一覧!$A$202:$A$221),VLOOKUP(MAX(調整係数一覧!$A$202:$A$221),調整係数一覧!$A$202:$M$221,COLUMN(H$36)-3,0),VLOOKUP(H$31,調整係数一覧!$A$202:$M$221,COLUMN(H$36)-3,0))</f>
        <v>#N/A</v>
      </c>
      <c r="I36" s="67" t="e">
        <f>IF(I$31&gt;=MAX(調整係数一覧!$A$202:$A$221),VLOOKUP(MAX(調整係数一覧!$A$202:$A$221),調整係数一覧!$A$202:$M$221,COLUMN(I$36)-3,0),VLOOKUP(I$31,調整係数一覧!$A$202:$M$221,COLUMN(I$36)-3,0))</f>
        <v>#N/A</v>
      </c>
      <c r="J36" s="67" t="e">
        <f>IF(J$31&gt;=MAX(調整係数一覧!$A$202:$A$221),VLOOKUP(MAX(調整係数一覧!$A$202:$A$221),調整係数一覧!$A$202:$M$221,COLUMN(J$36)-3,0),VLOOKUP(J$31,調整係数一覧!$A$202:$M$221,COLUMN(J$36)-3,0))</f>
        <v>#N/A</v>
      </c>
      <c r="K36" s="67" t="e">
        <f>IF(K$31&gt;=MAX(調整係数一覧!$A$202:$A$221),VLOOKUP(MAX(調整係数一覧!$A$202:$A$221),調整係数一覧!$A$202:$M$221,COLUMN(K$36)-3,0),VLOOKUP(K$31,調整係数一覧!$A$202:$M$221,COLUMN(K$36)-3,0))</f>
        <v>#N/A</v>
      </c>
      <c r="L36" s="67" t="e">
        <f>IF(L$31&gt;=MAX(調整係数一覧!$A$202:$A$221),VLOOKUP(MAX(調整係数一覧!$A$202:$A$221),調整係数一覧!$A$202:$M$221,COLUMN(L$36)-3,0),VLOOKUP(L$31,調整係数一覧!$A$202:$M$221,COLUMN(L$36)-3,0))</f>
        <v>#N/A</v>
      </c>
      <c r="M36" s="67" t="e">
        <f>IF(M$31&gt;=MAX(調整係数一覧!$A$202:$A$221),VLOOKUP(MAX(調整係数一覧!$A$202:$A$221),調整係数一覧!$A$202:$M$221,COLUMN(M$36)-3,0),VLOOKUP(M$31,調整係数一覧!$A$202:$M$221,COLUMN(M$36)-3,0))</f>
        <v>#N/A</v>
      </c>
      <c r="N36" s="67" t="e">
        <f>IF(N$31&gt;=MAX(調整係数一覧!$A$202:$A$221),VLOOKUP(MAX(調整係数一覧!$A$202:$A$221),調整係数一覧!$A$202:$M$221,COLUMN(N$36)-3,0),VLOOKUP(N$31,調整係数一覧!$A$202:$M$221,COLUMN(N$36)-3,0))</f>
        <v>#N/A</v>
      </c>
      <c r="O36" s="67" t="e">
        <f>IF(O$31&gt;=MAX(調整係数一覧!$A$202:$A$221),VLOOKUP(MAX(調整係数一覧!$A$202:$A$221),調整係数一覧!$A$202:$M$221,COLUMN(O$36)-3,0),VLOOKUP(O$31,調整係数一覧!$A$202:$M$221,COLUMN(O$36)-3,0))</f>
        <v>#N/A</v>
      </c>
      <c r="P36" s="67" t="e">
        <f>IF(P$31&gt;=MAX(調整係数一覧!$A$202:$A$221),VLOOKUP(MAX(調整係数一覧!$A$202:$A$221),調整係数一覧!$A$202:$M$221,COLUMN(P$36)-3,0),VLOOKUP(P$31,調整係数一覧!$A$202:$M$221,COLUMN(P$36)-3,0))</f>
        <v>#N/A</v>
      </c>
      <c r="Q36" s="59" t="s">
        <v>42</v>
      </c>
    </row>
    <row r="37" spans="1:18" ht="24" customHeight="1" x14ac:dyDescent="0.25">
      <c r="A37" s="208" t="s">
        <v>98</v>
      </c>
      <c r="B37" s="208"/>
      <c r="C37" s="208"/>
      <c r="D37" s="208"/>
      <c r="E37" s="225">
        <f>ROUND('計算用(応札容量)'!B93,0)</f>
        <v>0</v>
      </c>
      <c r="F37" s="226"/>
      <c r="G37" s="226"/>
      <c r="H37" s="226"/>
      <c r="I37" s="226"/>
      <c r="J37" s="226"/>
      <c r="K37" s="226"/>
      <c r="L37" s="226"/>
      <c r="M37" s="226"/>
      <c r="N37" s="226"/>
      <c r="O37" s="226"/>
      <c r="P37" s="227"/>
      <c r="Q37" s="59" t="s">
        <v>89</v>
      </c>
    </row>
    <row r="41" spans="1:18" x14ac:dyDescent="0.25">
      <c r="B41" s="11"/>
    </row>
    <row r="42" spans="1:18" x14ac:dyDescent="0.25">
      <c r="B42" s="11"/>
    </row>
    <row r="46" spans="1:18" x14ac:dyDescent="0.25">
      <c r="B46" s="11"/>
    </row>
  </sheetData>
  <mergeCells count="32">
    <mergeCell ref="A33:D34"/>
    <mergeCell ref="A35:D36"/>
    <mergeCell ref="A37:D37"/>
    <mergeCell ref="E37:P37"/>
    <mergeCell ref="A22:D22"/>
    <mergeCell ref="E22:P22"/>
    <mergeCell ref="A32:D32"/>
    <mergeCell ref="E32:P32"/>
    <mergeCell ref="A23:D24"/>
    <mergeCell ref="A25:D26"/>
    <mergeCell ref="A27:D27"/>
    <mergeCell ref="E27:P27"/>
    <mergeCell ref="A28:D29"/>
    <mergeCell ref="A30:D31"/>
    <mergeCell ref="A20:D21"/>
    <mergeCell ref="A13:D13"/>
    <mergeCell ref="E13:P13"/>
    <mergeCell ref="A14:D14"/>
    <mergeCell ref="E14:P14"/>
    <mergeCell ref="A15:D15"/>
    <mergeCell ref="E15:P15"/>
    <mergeCell ref="A16:D16"/>
    <mergeCell ref="E16:P16"/>
    <mergeCell ref="A17:D17"/>
    <mergeCell ref="E17:P17"/>
    <mergeCell ref="A18:D19"/>
    <mergeCell ref="A2:B2"/>
    <mergeCell ref="A4:Q4"/>
    <mergeCell ref="A6:Q6"/>
    <mergeCell ref="M11:Q11"/>
    <mergeCell ref="A12:D12"/>
    <mergeCell ref="E12:P12"/>
  </mergeCells>
  <phoneticPr fontId="2"/>
  <conditionalFormatting sqref="E19:P19">
    <cfRule type="cellIs" dxfId="5" priority="1" operator="greaterThan">
      <formula>$E$17</formula>
    </cfRule>
  </conditionalFormatting>
  <conditionalFormatting sqref="E29:P29">
    <cfRule type="cellIs" dxfId="4" priority="3" operator="greaterThan">
      <formula>#REF!</formula>
    </cfRule>
  </conditionalFormatting>
  <conditionalFormatting sqref="E31:P31 E32">
    <cfRule type="expression" dxfId="3" priority="4">
      <formula>E23&lt;E33</formula>
    </cfRule>
  </conditionalFormatting>
  <conditionalFormatting sqref="E34:P34">
    <cfRule type="cellIs" dxfId="2" priority="2" operator="greaterThan">
      <formula>E24</formula>
    </cfRule>
  </conditionalFormatting>
  <pageMargins left="0.11811023622047245" right="0.11811023622047245" top="0.35433070866141736" bottom="0.35433070866141736" header="0.31496062992125984" footer="0.31496062992125984"/>
  <pageSetup paperSize="9" scale="6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361" r:id="rId4" name="Check Box 1">
              <controlPr defaultSize="0" autoFill="0" autoLine="0" autoPict="0">
                <anchor moveWithCells="1">
                  <from>
                    <xdr:col>0</xdr:col>
                    <xdr:colOff>161925</xdr:colOff>
                    <xdr:row>7</xdr:row>
                    <xdr:rowOff>152400</xdr:rowOff>
                  </from>
                  <to>
                    <xdr:col>1</xdr:col>
                    <xdr:colOff>104775</xdr:colOff>
                    <xdr:row>8</xdr:row>
                    <xdr:rowOff>200025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DFC84-3796-400E-851C-7741D9AA6DA5}">
  <sheetPr>
    <tabColor theme="8" tint="0.59999389629810485"/>
  </sheetPr>
  <dimension ref="A1:V95"/>
  <sheetViews>
    <sheetView topLeftCell="A15" zoomScaleNormal="100" workbookViewId="0">
      <selection activeCell="D14" sqref="D14:O14"/>
    </sheetView>
  </sheetViews>
  <sheetFormatPr defaultColWidth="9" defaultRowHeight="15.75" x14ac:dyDescent="0.25"/>
  <cols>
    <col min="1" max="1" width="24.125" style="1" bestFit="1" customWidth="1"/>
    <col min="2" max="2" width="11.25" style="1" customWidth="1"/>
    <col min="3" max="3" width="9.75" style="1" customWidth="1"/>
    <col min="4" max="4" width="13.375" style="1" bestFit="1" customWidth="1"/>
    <col min="5" max="10" width="9.75" style="1" bestFit="1" customWidth="1"/>
    <col min="11" max="11" width="9.875" style="1" customWidth="1"/>
    <col min="12" max="12" width="10" style="1" bestFit="1" customWidth="1"/>
    <col min="13" max="13" width="9.75" style="1" customWidth="1"/>
    <col min="14" max="22" width="9.75" style="143" customWidth="1"/>
    <col min="23" max="16384" width="9" style="1"/>
  </cols>
  <sheetData>
    <row r="1" spans="1:19" x14ac:dyDescent="0.25">
      <c r="J1" s="71" t="s">
        <v>99</v>
      </c>
      <c r="L1" s="72"/>
      <c r="M1" s="48" t="s">
        <v>100</v>
      </c>
      <c r="S1" s="143" t="s">
        <v>101</v>
      </c>
    </row>
    <row r="2" spans="1:19" x14ac:dyDescent="0.25">
      <c r="B2" s="73" t="s">
        <v>102</v>
      </c>
      <c r="C2" s="73" t="s">
        <v>103</v>
      </c>
      <c r="D2" s="73" t="s">
        <v>104</v>
      </c>
      <c r="E2" s="73" t="s">
        <v>105</v>
      </c>
      <c r="F2" s="73" t="s">
        <v>106</v>
      </c>
      <c r="G2" s="73" t="s">
        <v>107</v>
      </c>
      <c r="H2" s="73" t="s">
        <v>108</v>
      </c>
      <c r="I2" s="73" t="s">
        <v>109</v>
      </c>
      <c r="J2" s="73" t="s">
        <v>110</v>
      </c>
      <c r="S2" s="143" t="s">
        <v>111</v>
      </c>
    </row>
    <row r="3" spans="1:19" ht="18.75" x14ac:dyDescent="0.4">
      <c r="A3" s="74" t="s">
        <v>112</v>
      </c>
      <c r="S3" s="143" t="s">
        <v>113</v>
      </c>
    </row>
    <row r="4" spans="1:19" x14ac:dyDescent="0.25">
      <c r="A4" s="71" t="s">
        <v>38</v>
      </c>
      <c r="B4" s="75">
        <v>4867.6375657553381</v>
      </c>
      <c r="C4" s="75">
        <v>12233.748844429605</v>
      </c>
      <c r="D4" s="75">
        <v>42414.711735180819</v>
      </c>
      <c r="E4" s="75">
        <v>18194.104889753566</v>
      </c>
      <c r="F4" s="75">
        <v>3655.4151942740286</v>
      </c>
      <c r="G4" s="75">
        <v>17258.041219512197</v>
      </c>
      <c r="H4" s="75">
        <v>7083.9252969226827</v>
      </c>
      <c r="I4" s="75">
        <v>4690.290756302521</v>
      </c>
      <c r="J4" s="75">
        <v>12364.191202740305</v>
      </c>
    </row>
    <row r="5" spans="1:19" x14ac:dyDescent="0.25">
      <c r="A5" s="71" t="s">
        <v>18</v>
      </c>
      <c r="B5" s="75">
        <v>4399.3930732388744</v>
      </c>
      <c r="C5" s="75">
        <v>11301.259818631052</v>
      </c>
      <c r="D5" s="75">
        <v>41406.672408227678</v>
      </c>
      <c r="E5" s="75">
        <v>18370.040938175531</v>
      </c>
      <c r="F5" s="75">
        <v>3413.435582822086</v>
      </c>
      <c r="G5" s="75">
        <v>18448.707618672961</v>
      </c>
      <c r="H5" s="75">
        <v>7106.4569728495208</v>
      </c>
      <c r="I5" s="75">
        <v>4852.0297478991597</v>
      </c>
      <c r="J5" s="75">
        <v>13404.03046389438</v>
      </c>
      <c r="S5" s="143" t="s">
        <v>114</v>
      </c>
    </row>
    <row r="6" spans="1:19" x14ac:dyDescent="0.25">
      <c r="A6" s="71" t="s">
        <v>19</v>
      </c>
      <c r="B6" s="75">
        <v>4563.0191438834572</v>
      </c>
      <c r="C6" s="75">
        <v>12456.887955614913</v>
      </c>
      <c r="D6" s="75">
        <v>49202.524155726685</v>
      </c>
      <c r="E6" s="75">
        <v>20191.525910073498</v>
      </c>
      <c r="F6" s="75">
        <v>4000.3688957055215</v>
      </c>
      <c r="G6" s="75">
        <v>20967.443472331499</v>
      </c>
      <c r="H6" s="75">
        <v>8087.2300212242326</v>
      </c>
      <c r="I6" s="75">
        <v>5660.6947058823534</v>
      </c>
      <c r="J6" s="75">
        <v>15181.947685210416</v>
      </c>
      <c r="S6" s="143" t="s">
        <v>115</v>
      </c>
    </row>
    <row r="7" spans="1:19" x14ac:dyDescent="0.25">
      <c r="A7" s="71" t="s">
        <v>20</v>
      </c>
      <c r="B7" s="75">
        <v>5407.9752736623059</v>
      </c>
      <c r="C7" s="75">
        <v>14989.064994767037</v>
      </c>
      <c r="D7" s="75">
        <v>62856.953285756455</v>
      </c>
      <c r="E7" s="75">
        <v>23937.98</v>
      </c>
      <c r="F7" s="75">
        <v>4870.79</v>
      </c>
      <c r="G7" s="75">
        <v>26768.278793600839</v>
      </c>
      <c r="H7" s="75">
        <v>10500.942091276014</v>
      </c>
      <c r="I7" s="75">
        <v>6998.68</v>
      </c>
      <c r="J7" s="75">
        <v>19566.848000000002</v>
      </c>
    </row>
    <row r="8" spans="1:19" x14ac:dyDescent="0.25">
      <c r="A8" s="71" t="s">
        <v>21</v>
      </c>
      <c r="B8" s="75">
        <v>5446.8040000000001</v>
      </c>
      <c r="C8" s="75">
        <v>15367.67</v>
      </c>
      <c r="D8" s="75">
        <v>62855.923999999999</v>
      </c>
      <c r="E8" s="75">
        <v>23937.98</v>
      </c>
      <c r="F8" s="75">
        <v>4870.79</v>
      </c>
      <c r="G8" s="75">
        <v>26773.289999999997</v>
      </c>
      <c r="H8" s="75">
        <v>10498.358</v>
      </c>
      <c r="I8" s="75">
        <v>6998.68</v>
      </c>
      <c r="J8" s="75">
        <v>19566.848000000002</v>
      </c>
    </row>
    <row r="9" spans="1:19" x14ac:dyDescent="0.25">
      <c r="A9" s="71" t="s">
        <v>22</v>
      </c>
      <c r="B9" s="75">
        <v>4991.1939127418855</v>
      </c>
      <c r="C9" s="75">
        <v>13683.934556573287</v>
      </c>
      <c r="D9" s="75">
        <v>53787.096486138398</v>
      </c>
      <c r="E9" s="75">
        <v>22892.701124081279</v>
      </c>
      <c r="F9" s="75">
        <v>4278.6756871035941</v>
      </c>
      <c r="G9" s="75">
        <v>23440.048227117753</v>
      </c>
      <c r="H9" s="75">
        <v>9107.9082389005926</v>
      </c>
      <c r="I9" s="75">
        <v>6234.1184033613445</v>
      </c>
      <c r="J9" s="75">
        <v>17047.101831782158</v>
      </c>
    </row>
    <row r="10" spans="1:19" x14ac:dyDescent="0.25">
      <c r="A10" s="71" t="s">
        <v>23</v>
      </c>
      <c r="B10" s="75">
        <v>4765.3011818000396</v>
      </c>
      <c r="C10" s="75">
        <v>11935.995967456873</v>
      </c>
      <c r="D10" s="75">
        <v>44493.788963092811</v>
      </c>
      <c r="E10" s="75">
        <v>19135.89961954172</v>
      </c>
      <c r="F10" s="75">
        <v>3588.482535787321</v>
      </c>
      <c r="G10" s="75">
        <v>19036.509008654601</v>
      </c>
      <c r="H10" s="75">
        <v>7560.9827101258088</v>
      </c>
      <c r="I10" s="75">
        <v>5234.3055462184875</v>
      </c>
      <c r="J10" s="75">
        <v>14294.798551476657</v>
      </c>
    </row>
    <row r="11" spans="1:19" x14ac:dyDescent="0.25">
      <c r="A11" s="71" t="s">
        <v>24</v>
      </c>
      <c r="B11" s="75">
        <v>5460.0792995410093</v>
      </c>
      <c r="C11" s="75">
        <v>13428.963469382305</v>
      </c>
      <c r="D11" s="75">
        <v>45287.875424150203</v>
      </c>
      <c r="E11" s="75">
        <v>19177.289277993947</v>
      </c>
      <c r="F11" s="75">
        <v>3881.9541922290391</v>
      </c>
      <c r="G11" s="75">
        <v>18460.740514030949</v>
      </c>
      <c r="H11" s="75">
        <v>7979.34116953791</v>
      </c>
      <c r="I11" s="75">
        <v>4999.0542857142855</v>
      </c>
      <c r="J11" s="75">
        <v>14219.200685114467</v>
      </c>
    </row>
    <row r="12" spans="1:19" x14ac:dyDescent="0.25">
      <c r="A12" s="71" t="s">
        <v>25</v>
      </c>
      <c r="B12" s="75">
        <v>6091.309144282578</v>
      </c>
      <c r="C12" s="75">
        <v>15061.551958464106</v>
      </c>
      <c r="D12" s="75">
        <v>50026.041332274021</v>
      </c>
      <c r="E12" s="75">
        <v>22023.35829658452</v>
      </c>
      <c r="F12" s="75">
        <v>4638.774253578732</v>
      </c>
      <c r="G12" s="75">
        <v>23659.721067400998</v>
      </c>
      <c r="H12" s="75">
        <v>9981.4054174952253</v>
      </c>
      <c r="I12" s="75">
        <v>6645.8031092436977</v>
      </c>
      <c r="J12" s="75">
        <v>17034.71057554067</v>
      </c>
    </row>
    <row r="13" spans="1:19" x14ac:dyDescent="0.25">
      <c r="A13" s="71" t="s">
        <v>26</v>
      </c>
      <c r="B13" s="75">
        <v>6331.24</v>
      </c>
      <c r="C13" s="75">
        <v>15786.482</v>
      </c>
      <c r="D13" s="75">
        <v>54673.846522415093</v>
      </c>
      <c r="E13" s="75">
        <v>23834.485853869435</v>
      </c>
      <c r="F13" s="75">
        <v>5035.21</v>
      </c>
      <c r="G13" s="75">
        <v>24811.258056648308</v>
      </c>
      <c r="H13" s="75">
        <v>10167.327825717153</v>
      </c>
      <c r="I13" s="75">
        <v>6645.8031092436977</v>
      </c>
      <c r="J13" s="75">
        <v>18024.354647272168</v>
      </c>
    </row>
    <row r="14" spans="1:19" x14ac:dyDescent="0.25">
      <c r="A14" s="71" t="s">
        <v>27</v>
      </c>
      <c r="B14" s="75">
        <v>6293.336894831371</v>
      </c>
      <c r="C14" s="75">
        <v>15752.981125564831</v>
      </c>
      <c r="D14" s="75">
        <v>54675.222236757036</v>
      </c>
      <c r="E14" s="75">
        <v>23834.485853869435</v>
      </c>
      <c r="F14" s="75">
        <v>5035.21</v>
      </c>
      <c r="G14" s="75">
        <v>24817.279504327304</v>
      </c>
      <c r="H14" s="75">
        <v>10167.542153019236</v>
      </c>
      <c r="I14" s="75">
        <v>6645.8031092436977</v>
      </c>
      <c r="J14" s="75">
        <v>18024.354647272168</v>
      </c>
    </row>
    <row r="15" spans="1:19" x14ac:dyDescent="0.25">
      <c r="A15" s="71" t="s">
        <v>28</v>
      </c>
      <c r="B15" s="75">
        <v>5700.3865863101182</v>
      </c>
      <c r="C15" s="75">
        <v>14446.48702259321</v>
      </c>
      <c r="D15" s="75">
        <v>48307.876261983809</v>
      </c>
      <c r="E15" s="75">
        <v>20967.722006052743</v>
      </c>
      <c r="F15" s="75">
        <v>4309.2711656441716</v>
      </c>
      <c r="G15" s="75">
        <v>21128.942318384477</v>
      </c>
      <c r="H15" s="75">
        <v>8506.2114625425747</v>
      </c>
      <c r="I15" s="75">
        <v>5572.4779831932774</v>
      </c>
      <c r="J15" s="75">
        <v>14830.997457926351</v>
      </c>
    </row>
    <row r="16" spans="1:19" x14ac:dyDescent="0.25">
      <c r="B16" s="76"/>
      <c r="C16" s="76"/>
      <c r="D16" s="76"/>
      <c r="E16" s="76"/>
      <c r="F16" s="76"/>
      <c r="G16" s="76"/>
      <c r="H16" s="76"/>
      <c r="I16" s="76"/>
      <c r="J16" s="76"/>
      <c r="K16" s="76"/>
    </row>
    <row r="17" spans="1:12" ht="18.75" x14ac:dyDescent="0.4">
      <c r="A17" s="74" t="s">
        <v>116</v>
      </c>
      <c r="B17" s="77">
        <v>161167.5671741488</v>
      </c>
      <c r="C17" s="76"/>
      <c r="D17" s="76"/>
      <c r="E17" s="76"/>
      <c r="F17" s="76"/>
      <c r="G17" s="76"/>
      <c r="H17" s="76"/>
      <c r="I17" s="76"/>
      <c r="J17" s="76"/>
      <c r="K17" s="76"/>
    </row>
    <row r="18" spans="1:12" x14ac:dyDescent="0.25">
      <c r="L18" s="78"/>
    </row>
    <row r="19" spans="1:12" ht="18.75" x14ac:dyDescent="0.4">
      <c r="A19" s="74" t="s">
        <v>117</v>
      </c>
    </row>
    <row r="20" spans="1:12" x14ac:dyDescent="0.25">
      <c r="A20" s="71" t="s">
        <v>38</v>
      </c>
      <c r="B20" s="75">
        <v>879.90859276599349</v>
      </c>
      <c r="C20" s="75">
        <v>4063.6504300042307</v>
      </c>
      <c r="D20" s="75">
        <v>1866.3683801252882</v>
      </c>
      <c r="E20" s="75">
        <v>1632.5612750761898</v>
      </c>
      <c r="F20" s="75">
        <v>1306.8715743716161</v>
      </c>
      <c r="G20" s="75">
        <v>1657.0417702533059</v>
      </c>
      <c r="H20" s="75">
        <v>896.55562785320308</v>
      </c>
      <c r="I20" s="75">
        <v>511.45969545090554</v>
      </c>
      <c r="J20" s="75">
        <v>864.00265409922167</v>
      </c>
    </row>
    <row r="21" spans="1:12" x14ac:dyDescent="0.25">
      <c r="A21" s="71" t="s">
        <v>18</v>
      </c>
      <c r="B21" s="75">
        <v>1042.9629009165415</v>
      </c>
      <c r="C21" s="75">
        <v>4569.2537697616044</v>
      </c>
      <c r="D21" s="75">
        <v>3908.7587803176971</v>
      </c>
      <c r="E21" s="75">
        <v>2803.6772271935324</v>
      </c>
      <c r="F21" s="75">
        <v>1448.7083001969158</v>
      </c>
      <c r="G21" s="75">
        <v>2610.7432865266292</v>
      </c>
      <c r="H21" s="75">
        <v>1658.7421099005894</v>
      </c>
      <c r="I21" s="75">
        <v>983.177577222693</v>
      </c>
      <c r="J21" s="75">
        <v>1304.4360479637755</v>
      </c>
    </row>
    <row r="22" spans="1:12" x14ac:dyDescent="0.25">
      <c r="A22" s="71" t="s">
        <v>19</v>
      </c>
      <c r="B22" s="75">
        <v>1018.2351571329186</v>
      </c>
      <c r="C22" s="75">
        <v>4603.0001583363028</v>
      </c>
      <c r="D22" s="75">
        <v>5253.056985487472</v>
      </c>
      <c r="E22" s="75">
        <v>3829.1854911855817</v>
      </c>
      <c r="F22" s="75">
        <v>1210.8289038525538</v>
      </c>
      <c r="G22" s="75">
        <v>3581.3079060386794</v>
      </c>
      <c r="H22" s="75">
        <v>2141.1186884706885</v>
      </c>
      <c r="I22" s="75">
        <v>1101.9249935245414</v>
      </c>
      <c r="J22" s="75">
        <v>2255.2417159712718</v>
      </c>
    </row>
    <row r="23" spans="1:12" x14ac:dyDescent="0.25">
      <c r="A23" s="71" t="s">
        <v>20</v>
      </c>
      <c r="B23" s="75">
        <v>897.83655001825446</v>
      </c>
      <c r="C23" s="75">
        <v>4269.8571701099718</v>
      </c>
      <c r="D23" s="75">
        <v>6224.9094709848423</v>
      </c>
      <c r="E23" s="75">
        <v>4465.0049634198567</v>
      </c>
      <c r="F23" s="75">
        <v>1255.9632274935973</v>
      </c>
      <c r="G23" s="75">
        <v>4151.8836310098804</v>
      </c>
      <c r="H23" s="75">
        <v>2911.0938695094037</v>
      </c>
      <c r="I23" s="75">
        <v>1298.1168825347581</v>
      </c>
      <c r="J23" s="75">
        <v>2169.2342349194587</v>
      </c>
    </row>
    <row r="24" spans="1:12" x14ac:dyDescent="0.25">
      <c r="A24" s="71" t="s">
        <v>21</v>
      </c>
      <c r="B24" s="75">
        <v>852.01443940975491</v>
      </c>
      <c r="C24" s="75">
        <v>4546.6066807232319</v>
      </c>
      <c r="D24" s="75">
        <v>6276.6157318947653</v>
      </c>
      <c r="E24" s="75">
        <v>3966.6172898136447</v>
      </c>
      <c r="F24" s="75">
        <v>1105.9153101216507</v>
      </c>
      <c r="G24" s="75">
        <v>3852.826901885418</v>
      </c>
      <c r="H24" s="75">
        <v>2799.5948770151304</v>
      </c>
      <c r="I24" s="75">
        <v>1324.4027400124053</v>
      </c>
      <c r="J24" s="75">
        <v>1901.4860291240166</v>
      </c>
    </row>
    <row r="25" spans="1:12" x14ac:dyDescent="0.25">
      <c r="A25" s="71" t="s">
        <v>22</v>
      </c>
      <c r="B25" s="75">
        <v>711.03193150575191</v>
      </c>
      <c r="C25" s="75">
        <v>3780.4983788160143</v>
      </c>
      <c r="D25" s="75">
        <v>4682.0379003602629</v>
      </c>
      <c r="E25" s="75">
        <v>3329.6136855609457</v>
      </c>
      <c r="F25" s="75">
        <v>1007.6077735373428</v>
      </c>
      <c r="G25" s="75">
        <v>3095.8119261282645</v>
      </c>
      <c r="H25" s="75">
        <v>2042.5242451064996</v>
      </c>
      <c r="I25" s="75">
        <v>1073.5105572474622</v>
      </c>
      <c r="J25" s="75">
        <v>2068.6836017374635</v>
      </c>
    </row>
    <row r="26" spans="1:12" x14ac:dyDescent="0.25">
      <c r="A26" s="71" t="s">
        <v>23</v>
      </c>
      <c r="B26" s="75">
        <v>702.72166147547159</v>
      </c>
      <c r="C26" s="75">
        <v>2977.6480275307413</v>
      </c>
      <c r="D26" s="75">
        <v>3061.4041525865305</v>
      </c>
      <c r="E26" s="75">
        <v>2306.2638568409889</v>
      </c>
      <c r="F26" s="75">
        <v>881.98043185331858</v>
      </c>
      <c r="G26" s="75">
        <v>2042.2702467850049</v>
      </c>
      <c r="H26" s="75">
        <v>1437.0420183036181</v>
      </c>
      <c r="I26" s="75">
        <v>771.56822809752146</v>
      </c>
      <c r="J26" s="75">
        <v>1300.6913765268005</v>
      </c>
    </row>
    <row r="27" spans="1:12" x14ac:dyDescent="0.25">
      <c r="A27" s="71" t="s">
        <v>24</v>
      </c>
      <c r="B27" s="75">
        <v>827.43307861658661</v>
      </c>
      <c r="C27" s="75">
        <v>2968.4079314205615</v>
      </c>
      <c r="D27" s="75">
        <v>1125.8388470057623</v>
      </c>
      <c r="E27" s="75">
        <v>885.04373649233298</v>
      </c>
      <c r="F27" s="75">
        <v>869.48173195823688</v>
      </c>
      <c r="G27" s="75">
        <v>828.31287219865953</v>
      </c>
      <c r="H27" s="75">
        <v>440.51372754655074</v>
      </c>
      <c r="I27" s="75">
        <v>408.11851722331744</v>
      </c>
      <c r="J27" s="75">
        <v>956.21955753803093</v>
      </c>
    </row>
    <row r="28" spans="1:12" x14ac:dyDescent="0.25">
      <c r="A28" s="71" t="s">
        <v>25</v>
      </c>
      <c r="B28" s="75">
        <v>925.55473069739742</v>
      </c>
      <c r="C28" s="75">
        <v>4657.9044383955497</v>
      </c>
      <c r="D28" s="75">
        <v>1161.345413258357</v>
      </c>
      <c r="E28" s="75">
        <v>1092.4765723639994</v>
      </c>
      <c r="F28" s="75">
        <v>1098.3056881052357</v>
      </c>
      <c r="G28" s="75">
        <v>1115.0611753279779</v>
      </c>
      <c r="H28" s="75">
        <v>664.44616789760107</v>
      </c>
      <c r="I28" s="75">
        <v>469.60962861528236</v>
      </c>
      <c r="J28" s="75">
        <v>1287.6761853386042</v>
      </c>
    </row>
    <row r="29" spans="1:12" x14ac:dyDescent="0.25">
      <c r="A29" s="71" t="s">
        <v>26</v>
      </c>
      <c r="B29" s="75">
        <v>661.86111140011667</v>
      </c>
      <c r="C29" s="75">
        <v>4523.4550997009446</v>
      </c>
      <c r="D29" s="75">
        <v>1619.0959570111572</v>
      </c>
      <c r="E29" s="75">
        <v>1452.2879675702932</v>
      </c>
      <c r="F29" s="75">
        <v>972.57422341885263</v>
      </c>
      <c r="G29" s="75">
        <v>1330.9078661403848</v>
      </c>
      <c r="H29" s="75">
        <v>1007.8147058382289</v>
      </c>
      <c r="I29" s="75">
        <v>572.11723452665126</v>
      </c>
      <c r="J29" s="75">
        <v>1212.8558343933714</v>
      </c>
    </row>
    <row r="30" spans="1:12" x14ac:dyDescent="0.25">
      <c r="A30" s="71" t="s">
        <v>27</v>
      </c>
      <c r="B30" s="75">
        <v>800.59365100079538</v>
      </c>
      <c r="C30" s="75">
        <v>4241.5497297995216</v>
      </c>
      <c r="D30" s="75">
        <v>1227.2498585501482</v>
      </c>
      <c r="E30" s="75">
        <v>1176.0157932991001</v>
      </c>
      <c r="F30" s="75">
        <v>933.31737880677599</v>
      </c>
      <c r="G30" s="75">
        <v>1393.5272680162807</v>
      </c>
      <c r="H30" s="75">
        <v>850.74644787453792</v>
      </c>
      <c r="I30" s="75">
        <v>543.73330965820321</v>
      </c>
      <c r="J30" s="75">
        <v>1268.1665629946599</v>
      </c>
    </row>
    <row r="31" spans="1:12" x14ac:dyDescent="0.25">
      <c r="A31" s="71" t="s">
        <v>28</v>
      </c>
      <c r="B31" s="75">
        <v>640.78114633622363</v>
      </c>
      <c r="C31" s="75">
        <v>2793.3623944933361</v>
      </c>
      <c r="D31" s="75">
        <v>1441.6648908932252</v>
      </c>
      <c r="E31" s="75">
        <v>1249.7244163977248</v>
      </c>
      <c r="F31" s="75">
        <v>1019.2799945748756</v>
      </c>
      <c r="G31" s="75">
        <v>1398.1091923480997</v>
      </c>
      <c r="H31" s="75">
        <v>803.65373709629489</v>
      </c>
      <c r="I31" s="75">
        <v>564.17485289463684</v>
      </c>
      <c r="J31" s="75">
        <v>1053.0393749655493</v>
      </c>
    </row>
    <row r="32" spans="1:12" x14ac:dyDescent="0.25">
      <c r="B32" s="71"/>
      <c r="C32" s="71"/>
      <c r="D32" s="71"/>
      <c r="E32" s="71"/>
      <c r="F32" s="71"/>
      <c r="G32" s="71"/>
      <c r="H32" s="71"/>
      <c r="I32" s="71"/>
      <c r="J32" s="71"/>
    </row>
    <row r="33" spans="1:12" x14ac:dyDescent="0.25">
      <c r="A33" s="1" t="s">
        <v>118</v>
      </c>
    </row>
    <row r="34" spans="1:12" x14ac:dyDescent="0.25">
      <c r="A34" s="71" t="s">
        <v>38</v>
      </c>
      <c r="B34" s="79">
        <f t="shared" ref="B34:J45" si="0">B4-B20</f>
        <v>3987.7289729893446</v>
      </c>
      <c r="C34" s="79">
        <f t="shared" si="0"/>
        <v>8170.0984144253744</v>
      </c>
      <c r="D34" s="79">
        <f t="shared" si="0"/>
        <v>40548.343355055535</v>
      </c>
      <c r="E34" s="79">
        <f t="shared" si="0"/>
        <v>16561.543614677375</v>
      </c>
      <c r="F34" s="79">
        <f t="shared" si="0"/>
        <v>2348.5436199024125</v>
      </c>
      <c r="G34" s="79">
        <f t="shared" si="0"/>
        <v>15600.999449258892</v>
      </c>
      <c r="H34" s="79">
        <f t="shared" si="0"/>
        <v>6187.3696690694796</v>
      </c>
      <c r="I34" s="79">
        <f t="shared" si="0"/>
        <v>4178.8310608516158</v>
      </c>
      <c r="J34" s="79">
        <f t="shared" si="0"/>
        <v>11500.188548641083</v>
      </c>
      <c r="L34" s="80"/>
    </row>
    <row r="35" spans="1:12" x14ac:dyDescent="0.25">
      <c r="A35" s="71" t="s">
        <v>18</v>
      </c>
      <c r="B35" s="79">
        <f t="shared" si="0"/>
        <v>3356.430172322333</v>
      </c>
      <c r="C35" s="79">
        <f t="shared" si="0"/>
        <v>6732.0060488694471</v>
      </c>
      <c r="D35" s="79">
        <f t="shared" si="0"/>
        <v>37497.913627909984</v>
      </c>
      <c r="E35" s="79">
        <f t="shared" si="0"/>
        <v>15566.363710981997</v>
      </c>
      <c r="F35" s="79">
        <f t="shared" si="0"/>
        <v>1964.7272826251701</v>
      </c>
      <c r="G35" s="79">
        <f t="shared" si="0"/>
        <v>15837.964332146332</v>
      </c>
      <c r="H35" s="79">
        <f t="shared" si="0"/>
        <v>5447.7148629489311</v>
      </c>
      <c r="I35" s="79">
        <f t="shared" si="0"/>
        <v>3868.8521706764668</v>
      </c>
      <c r="J35" s="79">
        <f t="shared" si="0"/>
        <v>12099.594415930604</v>
      </c>
      <c r="L35" s="80"/>
    </row>
    <row r="36" spans="1:12" x14ac:dyDescent="0.25">
      <c r="A36" s="71" t="s">
        <v>19</v>
      </c>
      <c r="B36" s="79">
        <f t="shared" si="0"/>
        <v>3544.7839867505386</v>
      </c>
      <c r="C36" s="79">
        <f t="shared" si="0"/>
        <v>7853.8877972786104</v>
      </c>
      <c r="D36" s="79">
        <f t="shared" si="0"/>
        <v>43949.467170239215</v>
      </c>
      <c r="E36" s="79">
        <f t="shared" si="0"/>
        <v>16362.340418887918</v>
      </c>
      <c r="F36" s="79">
        <f t="shared" si="0"/>
        <v>2789.5399918529674</v>
      </c>
      <c r="G36" s="79">
        <f t="shared" si="0"/>
        <v>17386.135566292818</v>
      </c>
      <c r="H36" s="79">
        <f t="shared" si="0"/>
        <v>5946.111332753544</v>
      </c>
      <c r="I36" s="79">
        <f t="shared" si="0"/>
        <v>4558.7697123578118</v>
      </c>
      <c r="J36" s="79">
        <f t="shared" si="0"/>
        <v>12926.705969239145</v>
      </c>
      <c r="L36" s="80"/>
    </row>
    <row r="37" spans="1:12" x14ac:dyDescent="0.25">
      <c r="A37" s="71" t="s">
        <v>20</v>
      </c>
      <c r="B37" s="79">
        <f t="shared" si="0"/>
        <v>4510.1387236440514</v>
      </c>
      <c r="C37" s="79">
        <f t="shared" si="0"/>
        <v>10719.207824657065</v>
      </c>
      <c r="D37" s="79">
        <f t="shared" si="0"/>
        <v>56632.043814771612</v>
      </c>
      <c r="E37" s="79">
        <f t="shared" si="0"/>
        <v>19472.975036580145</v>
      </c>
      <c r="F37" s="79">
        <f t="shared" si="0"/>
        <v>3614.8267725064024</v>
      </c>
      <c r="G37" s="79">
        <f t="shared" si="0"/>
        <v>22616.395162590958</v>
      </c>
      <c r="H37" s="79">
        <f t="shared" si="0"/>
        <v>7589.8482217666105</v>
      </c>
      <c r="I37" s="79">
        <f t="shared" si="0"/>
        <v>5700.5631174652426</v>
      </c>
      <c r="J37" s="79">
        <f t="shared" si="0"/>
        <v>17397.613765080543</v>
      </c>
      <c r="L37" s="80"/>
    </row>
    <row r="38" spans="1:12" x14ac:dyDescent="0.25">
      <c r="A38" s="71" t="s">
        <v>21</v>
      </c>
      <c r="B38" s="79">
        <f t="shared" si="0"/>
        <v>4594.7895605902449</v>
      </c>
      <c r="C38" s="79">
        <f t="shared" si="0"/>
        <v>10821.063319276767</v>
      </c>
      <c r="D38" s="79">
        <f t="shared" si="0"/>
        <v>56579.308268105233</v>
      </c>
      <c r="E38" s="79">
        <f t="shared" si="0"/>
        <v>19971.362710186353</v>
      </c>
      <c r="F38" s="79">
        <f t="shared" si="0"/>
        <v>3764.8746898783493</v>
      </c>
      <c r="G38" s="79">
        <f t="shared" si="0"/>
        <v>22920.463098114578</v>
      </c>
      <c r="H38" s="79">
        <f t="shared" si="0"/>
        <v>7698.7631229848703</v>
      </c>
      <c r="I38" s="79">
        <f t="shared" si="0"/>
        <v>5674.2772599875952</v>
      </c>
      <c r="J38" s="79">
        <f t="shared" si="0"/>
        <v>17665.361970875987</v>
      </c>
      <c r="L38" s="80"/>
    </row>
    <row r="39" spans="1:12" x14ac:dyDescent="0.25">
      <c r="A39" s="71" t="s">
        <v>22</v>
      </c>
      <c r="B39" s="79">
        <f t="shared" si="0"/>
        <v>4280.1619812361332</v>
      </c>
      <c r="C39" s="79">
        <f t="shared" si="0"/>
        <v>9903.436177757274</v>
      </c>
      <c r="D39" s="79">
        <f t="shared" si="0"/>
        <v>49105.058585778133</v>
      </c>
      <c r="E39" s="79">
        <f t="shared" si="0"/>
        <v>19563.087438520335</v>
      </c>
      <c r="F39" s="79">
        <f t="shared" si="0"/>
        <v>3271.0679135662513</v>
      </c>
      <c r="G39" s="79">
        <f t="shared" si="0"/>
        <v>20344.236300989491</v>
      </c>
      <c r="H39" s="79">
        <f t="shared" si="0"/>
        <v>7065.3839937940929</v>
      </c>
      <c r="I39" s="79">
        <f t="shared" si="0"/>
        <v>5160.6078461138823</v>
      </c>
      <c r="J39" s="79">
        <f t="shared" si="0"/>
        <v>14978.418230044696</v>
      </c>
      <c r="L39" s="80"/>
    </row>
    <row r="40" spans="1:12" x14ac:dyDescent="0.25">
      <c r="A40" s="71" t="s">
        <v>23</v>
      </c>
      <c r="B40" s="79">
        <f t="shared" si="0"/>
        <v>4062.579520324568</v>
      </c>
      <c r="C40" s="79">
        <f t="shared" si="0"/>
        <v>8958.3479399261305</v>
      </c>
      <c r="D40" s="79">
        <f t="shared" si="0"/>
        <v>41432.384810506279</v>
      </c>
      <c r="E40" s="79">
        <f t="shared" si="0"/>
        <v>16829.635762700731</v>
      </c>
      <c r="F40" s="79">
        <f t="shared" si="0"/>
        <v>2706.5021039340027</v>
      </c>
      <c r="G40" s="79">
        <f t="shared" si="0"/>
        <v>16994.238761869594</v>
      </c>
      <c r="H40" s="79">
        <f t="shared" si="0"/>
        <v>6123.9406918221903</v>
      </c>
      <c r="I40" s="79">
        <f t="shared" si="0"/>
        <v>4462.7373181209659</v>
      </c>
      <c r="J40" s="79">
        <f t="shared" si="0"/>
        <v>12994.107174949857</v>
      </c>
      <c r="L40" s="80"/>
    </row>
    <row r="41" spans="1:12" x14ac:dyDescent="0.25">
      <c r="A41" s="71" t="s">
        <v>24</v>
      </c>
      <c r="B41" s="79">
        <f t="shared" si="0"/>
        <v>4632.6462209244228</v>
      </c>
      <c r="C41" s="79">
        <f t="shared" si="0"/>
        <v>10460.555537961744</v>
      </c>
      <c r="D41" s="79">
        <f t="shared" si="0"/>
        <v>44162.036577144441</v>
      </c>
      <c r="E41" s="79">
        <f t="shared" si="0"/>
        <v>18292.245541501612</v>
      </c>
      <c r="F41" s="79">
        <f t="shared" si="0"/>
        <v>3012.472460270802</v>
      </c>
      <c r="G41" s="79">
        <f t="shared" si="0"/>
        <v>17632.427641832292</v>
      </c>
      <c r="H41" s="79">
        <f t="shared" si="0"/>
        <v>7538.8274419913596</v>
      </c>
      <c r="I41" s="79">
        <f t="shared" si="0"/>
        <v>4590.9357684909683</v>
      </c>
      <c r="J41" s="79">
        <f t="shared" si="0"/>
        <v>13262.981127576437</v>
      </c>
      <c r="L41" s="80"/>
    </row>
    <row r="42" spans="1:12" x14ac:dyDescent="0.25">
      <c r="A42" s="71" t="s">
        <v>25</v>
      </c>
      <c r="B42" s="79">
        <f t="shared" si="0"/>
        <v>5165.7544135851804</v>
      </c>
      <c r="C42" s="79">
        <f t="shared" si="0"/>
        <v>10403.647520068556</v>
      </c>
      <c r="D42" s="79">
        <f t="shared" si="0"/>
        <v>48864.695919015663</v>
      </c>
      <c r="E42" s="79">
        <f t="shared" si="0"/>
        <v>20930.881724220519</v>
      </c>
      <c r="F42" s="79">
        <f t="shared" si="0"/>
        <v>3540.4685654734963</v>
      </c>
      <c r="G42" s="79">
        <f t="shared" si="0"/>
        <v>22544.659892073021</v>
      </c>
      <c r="H42" s="79">
        <f t="shared" si="0"/>
        <v>9316.9592495976249</v>
      </c>
      <c r="I42" s="79">
        <f t="shared" si="0"/>
        <v>6176.1934806284153</v>
      </c>
      <c r="J42" s="79">
        <f t="shared" si="0"/>
        <v>15747.034390202065</v>
      </c>
      <c r="L42" s="80"/>
    </row>
    <row r="43" spans="1:12" x14ac:dyDescent="0.25">
      <c r="A43" s="71" t="s">
        <v>26</v>
      </c>
      <c r="B43" s="79">
        <f t="shared" si="0"/>
        <v>5669.3788885998829</v>
      </c>
      <c r="C43" s="79">
        <f t="shared" si="0"/>
        <v>11263.026900299055</v>
      </c>
      <c r="D43" s="79">
        <f t="shared" si="0"/>
        <v>53054.750565403934</v>
      </c>
      <c r="E43" s="79">
        <f t="shared" si="0"/>
        <v>22382.197886299142</v>
      </c>
      <c r="F43" s="79">
        <f t="shared" si="0"/>
        <v>4062.6357765811472</v>
      </c>
      <c r="G43" s="79">
        <f t="shared" si="0"/>
        <v>23480.350190507925</v>
      </c>
      <c r="H43" s="79">
        <f t="shared" si="0"/>
        <v>9159.513119878924</v>
      </c>
      <c r="I43" s="79">
        <f t="shared" si="0"/>
        <v>6073.6858747170463</v>
      </c>
      <c r="J43" s="79">
        <f t="shared" si="0"/>
        <v>16811.498812878795</v>
      </c>
      <c r="L43" s="80"/>
    </row>
    <row r="44" spans="1:12" x14ac:dyDescent="0.25">
      <c r="A44" s="71" t="s">
        <v>27</v>
      </c>
      <c r="B44" s="79">
        <f t="shared" si="0"/>
        <v>5492.7432438305759</v>
      </c>
      <c r="C44" s="79">
        <f t="shared" si="0"/>
        <v>11511.43139576531</v>
      </c>
      <c r="D44" s="79">
        <f t="shared" si="0"/>
        <v>53447.97237820689</v>
      </c>
      <c r="E44" s="79">
        <f t="shared" si="0"/>
        <v>22658.470060570336</v>
      </c>
      <c r="F44" s="79">
        <f t="shared" si="0"/>
        <v>4101.8926211932239</v>
      </c>
      <c r="G44" s="79">
        <f t="shared" si="0"/>
        <v>23423.752236311022</v>
      </c>
      <c r="H44" s="79">
        <f t="shared" si="0"/>
        <v>9316.7957051446974</v>
      </c>
      <c r="I44" s="79">
        <f t="shared" si="0"/>
        <v>6102.0697995854944</v>
      </c>
      <c r="J44" s="79">
        <f t="shared" si="0"/>
        <v>16756.18808427751</v>
      </c>
      <c r="L44" s="80"/>
    </row>
    <row r="45" spans="1:12" x14ac:dyDescent="0.25">
      <c r="A45" s="71" t="s">
        <v>28</v>
      </c>
      <c r="B45" s="79">
        <f t="shared" si="0"/>
        <v>5059.605439973895</v>
      </c>
      <c r="C45" s="79">
        <f t="shared" si="0"/>
        <v>11653.124628099875</v>
      </c>
      <c r="D45" s="79">
        <f t="shared" si="0"/>
        <v>46866.211371090583</v>
      </c>
      <c r="E45" s="79">
        <f t="shared" si="0"/>
        <v>19717.997589655017</v>
      </c>
      <c r="F45" s="79">
        <f t="shared" si="0"/>
        <v>3289.9911710692959</v>
      </c>
      <c r="G45" s="79">
        <f t="shared" si="0"/>
        <v>19730.833126036378</v>
      </c>
      <c r="H45" s="79">
        <f t="shared" si="0"/>
        <v>7702.5577254462796</v>
      </c>
      <c r="I45" s="79">
        <f t="shared" si="0"/>
        <v>5008.3031302986401</v>
      </c>
      <c r="J45" s="79">
        <f t="shared" si="0"/>
        <v>13777.958082960802</v>
      </c>
      <c r="L45" s="80"/>
    </row>
    <row r="46" spans="1:12" x14ac:dyDescent="0.25">
      <c r="L46" s="80"/>
    </row>
    <row r="47" spans="1:12" x14ac:dyDescent="0.25">
      <c r="A47" s="1" t="s">
        <v>119</v>
      </c>
      <c r="K47" s="76" t="s">
        <v>120</v>
      </c>
    </row>
    <row r="48" spans="1:12" x14ac:dyDescent="0.25">
      <c r="A48" s="71" t="s">
        <v>38</v>
      </c>
      <c r="B48" s="81">
        <f>IF(入力!$E$16=B$2,入力!$E$26*入力!$E$19/1000,0)</f>
        <v>0</v>
      </c>
      <c r="C48" s="81">
        <f>IF(入力!$E$16=C$2,入力!$E$26*入力!$E$19/1000,0)</f>
        <v>0</v>
      </c>
      <c r="D48" s="81">
        <f>IF(入力!$E$16=D$2,入力!$E$26*入力!$E$19/1000,0)</f>
        <v>0</v>
      </c>
      <c r="E48" s="81">
        <f>IF(入力!$E$16=E$2,入力!$E$26*入力!$E$19/1000,0)</f>
        <v>0</v>
      </c>
      <c r="F48" s="81">
        <f>IF(入力!$E$16=F$2,入力!$E$26*入力!$E$19/1000,0)</f>
        <v>0</v>
      </c>
      <c r="G48" s="81">
        <f>IF(入力!$E$16=G$2,入力!$E$26*入力!$E$19/1000,0)</f>
        <v>0</v>
      </c>
      <c r="H48" s="81">
        <f>IF(入力!$E$16=H$2,入力!$E$26*入力!$E$19/1000,0)</f>
        <v>0</v>
      </c>
      <c r="I48" s="81">
        <f>IF(入力!$E$16=I$2,入力!$E$26*入力!$E$19/1000,0)</f>
        <v>0</v>
      </c>
      <c r="J48" s="81">
        <f>IF(入力!$E$16=J$2,入力!$E$26*入力!$E$19/1000,0)</f>
        <v>0</v>
      </c>
      <c r="K48" s="82">
        <f t="shared" ref="K48:K59" si="1">SUM(B48:J48)</f>
        <v>0</v>
      </c>
      <c r="L48" s="80"/>
    </row>
    <row r="49" spans="1:22" x14ac:dyDescent="0.25">
      <c r="A49" s="71" t="s">
        <v>18</v>
      </c>
      <c r="B49" s="81">
        <f>IF(入力!$E$16=B$2,入力!$F$26*入力!$F$19/1000,0)</f>
        <v>0</v>
      </c>
      <c r="C49" s="81">
        <f>IF(入力!$E$16=C$2,入力!$F$26*入力!$F$19/1000,0)</f>
        <v>0</v>
      </c>
      <c r="D49" s="81">
        <f>IF(入力!$E$16=D$2,入力!$F$26*入力!$F$19/1000,0)</f>
        <v>0</v>
      </c>
      <c r="E49" s="81">
        <f>IF(入力!$E$16=E$2,入力!$F$26*入力!$F$19/1000,0)</f>
        <v>0</v>
      </c>
      <c r="F49" s="81">
        <f>IF(入力!$E$16=F$2,入力!$F$26*入力!$F$19/1000,0)</f>
        <v>0</v>
      </c>
      <c r="G49" s="81">
        <f>IF(入力!$E$16=G$2,入力!$F$26*入力!$F$19/1000,0)</f>
        <v>0</v>
      </c>
      <c r="H49" s="81">
        <f>IF(入力!$E$16=H$2,入力!$F$26*入力!$F$19/1000,0)</f>
        <v>0</v>
      </c>
      <c r="I49" s="81">
        <f>IF(入力!$E$16=I$2,入力!$F$26*入力!$F$19/1000,0)</f>
        <v>0</v>
      </c>
      <c r="J49" s="81">
        <f>IF(入力!$E$16=J$2,入力!$F$26*入力!$F$19/1000,0)</f>
        <v>0</v>
      </c>
      <c r="K49" s="82">
        <f t="shared" si="1"/>
        <v>0</v>
      </c>
      <c r="L49" s="80"/>
    </row>
    <row r="50" spans="1:22" x14ac:dyDescent="0.25">
      <c r="A50" s="71" t="s">
        <v>19</v>
      </c>
      <c r="B50" s="81">
        <f>IF(入力!$E$16=B$2,入力!$G$26*入力!$G$19/1000,0)</f>
        <v>0</v>
      </c>
      <c r="C50" s="81">
        <f>IF(入力!$E$16=C$2,入力!$G$26*入力!$G$19/1000,0)</f>
        <v>0</v>
      </c>
      <c r="D50" s="81">
        <f>IF(入力!$E$16=D$2,入力!$G$26*入力!$G$19/1000,0)</f>
        <v>0</v>
      </c>
      <c r="E50" s="81">
        <f>IF(入力!$E$16=E$2,入力!$G$26*入力!$G$19/1000,0)</f>
        <v>0</v>
      </c>
      <c r="F50" s="81">
        <f>IF(入力!$E$16=F$2,入力!$G$26*入力!$G$19/1000,0)</f>
        <v>0</v>
      </c>
      <c r="G50" s="81">
        <f>IF(入力!$E$16=G$2,入力!$G$26*入力!$G$19/1000,0)</f>
        <v>0</v>
      </c>
      <c r="H50" s="81">
        <f>IF(入力!$E$16=H$2,入力!$G$26*入力!$G$19/1000,0)</f>
        <v>0</v>
      </c>
      <c r="I50" s="81">
        <f>IF(入力!$E$16=I$2,入力!$G$26*入力!$G$19/1000,0)</f>
        <v>0</v>
      </c>
      <c r="J50" s="81">
        <f>IF(入力!$E$16=J$2,入力!$G$26*入力!$G$19/1000,0)</f>
        <v>0</v>
      </c>
      <c r="K50" s="82">
        <f t="shared" si="1"/>
        <v>0</v>
      </c>
      <c r="L50" s="80"/>
    </row>
    <row r="51" spans="1:22" x14ac:dyDescent="0.25">
      <c r="A51" s="71" t="s">
        <v>20</v>
      </c>
      <c r="B51" s="81">
        <f>IF(入力!$E$16=B$2,入力!$H$26*入力!$H$19/1000,0)</f>
        <v>0</v>
      </c>
      <c r="C51" s="81">
        <f>IF(入力!$E$16=C$2,入力!$H$26*入力!$H$19/1000,0)</f>
        <v>0</v>
      </c>
      <c r="D51" s="81">
        <f>IF(入力!$E$16=D$2,入力!$H$26*入力!$H$19/1000,0)</f>
        <v>0</v>
      </c>
      <c r="E51" s="81">
        <f>IF(入力!$E$16=E$2,入力!$H$26*入力!$H$19/1000,0)</f>
        <v>0</v>
      </c>
      <c r="F51" s="81">
        <f>IF(入力!$E$16=F$2,入力!$H$26*入力!$H$19/1000,0)</f>
        <v>0</v>
      </c>
      <c r="G51" s="81">
        <f>IF(入力!$E$16=G$2,入力!$H$26*入力!$H$19/1000,0)</f>
        <v>0</v>
      </c>
      <c r="H51" s="81">
        <f>IF(入力!$E$16=H$2,入力!$H$26*入力!$H$19/1000,0)</f>
        <v>0</v>
      </c>
      <c r="I51" s="81">
        <f>IF(入力!$E$16=I$2,入力!$H$26*入力!$H$19/1000,0)</f>
        <v>0</v>
      </c>
      <c r="J51" s="81">
        <f>IF(入力!$E$16=J$2,入力!$H$26*入力!$H$19/1000,0)</f>
        <v>0</v>
      </c>
      <c r="K51" s="82">
        <f t="shared" si="1"/>
        <v>0</v>
      </c>
      <c r="L51" s="80"/>
    </row>
    <row r="52" spans="1:22" x14ac:dyDescent="0.25">
      <c r="A52" s="71" t="s">
        <v>21</v>
      </c>
      <c r="B52" s="81">
        <f>IF(入力!$E$16=B$2,入力!$I$26*入力!$I$19/1000,0)</f>
        <v>0</v>
      </c>
      <c r="C52" s="81">
        <f>IF(入力!$E$16=C$2,入力!$I$26*入力!$I$19/1000,0)</f>
        <v>0</v>
      </c>
      <c r="D52" s="81">
        <f>IF(入力!$E$16=D$2,入力!$I$26*入力!$I$19/1000,0)</f>
        <v>0</v>
      </c>
      <c r="E52" s="81">
        <f>IF(入力!$E$16=E$2,入力!$I$26*入力!$I$19/1000,0)</f>
        <v>0</v>
      </c>
      <c r="F52" s="81">
        <f>IF(入力!$E$16=F$2,入力!$I$26*入力!$I$19/1000,0)</f>
        <v>0</v>
      </c>
      <c r="G52" s="81">
        <f>IF(入力!$E$16=G$2,入力!$I$26*入力!$I$19/1000,0)</f>
        <v>0</v>
      </c>
      <c r="H52" s="81">
        <f>IF(入力!$E$16=H$2,入力!$I$26*入力!$I$19/1000,0)</f>
        <v>0</v>
      </c>
      <c r="I52" s="81">
        <f>IF(入力!$E$16=I$2,入力!$I$26*入力!$I$19/1000,0)</f>
        <v>0</v>
      </c>
      <c r="J52" s="81">
        <f>IF(入力!$E$16=J$2,入力!$I$26*入力!$I$19/1000,0)</f>
        <v>0</v>
      </c>
      <c r="K52" s="82">
        <f t="shared" si="1"/>
        <v>0</v>
      </c>
      <c r="L52" s="80"/>
    </row>
    <row r="53" spans="1:22" x14ac:dyDescent="0.25">
      <c r="A53" s="71" t="s">
        <v>22</v>
      </c>
      <c r="B53" s="81">
        <f>IF(入力!$E$16=B$2,入力!$J$26*入力!$J$19/1000,0)</f>
        <v>0</v>
      </c>
      <c r="C53" s="81">
        <f>IF(入力!$E$16=C$2,入力!$J$26*入力!$J$19/1000,0)</f>
        <v>0</v>
      </c>
      <c r="D53" s="81">
        <f>IF(入力!$E$16=D$2,入力!$J$26*入力!$J$19/1000,0)</f>
        <v>0</v>
      </c>
      <c r="E53" s="81">
        <f>IF(入力!$E$16=E$2,入力!$J$26*入力!$J$19/1000,0)</f>
        <v>0</v>
      </c>
      <c r="F53" s="81">
        <f>IF(入力!$E$16=F$2,入力!$J$26*入力!$J$19/1000,0)</f>
        <v>0</v>
      </c>
      <c r="G53" s="81">
        <f>IF(入力!$E$16=G$2,入力!$J$26*入力!$J$19/1000,0)</f>
        <v>0</v>
      </c>
      <c r="H53" s="81">
        <f>IF(入力!$E$16=H$2,入力!$J$26*入力!$J$19/1000,0)</f>
        <v>0</v>
      </c>
      <c r="I53" s="81">
        <f>IF(入力!$E$16=I$2,入力!$J$26*入力!$J$19/1000,0)</f>
        <v>0</v>
      </c>
      <c r="J53" s="81">
        <f>IF(入力!$E$16=J$2,入力!$J$26*入力!$J$19/1000,0)</f>
        <v>0</v>
      </c>
      <c r="K53" s="82">
        <f t="shared" si="1"/>
        <v>0</v>
      </c>
      <c r="L53" s="80"/>
    </row>
    <row r="54" spans="1:22" x14ac:dyDescent="0.25">
      <c r="A54" s="71" t="s">
        <v>23</v>
      </c>
      <c r="B54" s="81">
        <f>IF(入力!$E$16=B$2,入力!$K$26*入力!$K$19/1000,0)</f>
        <v>0</v>
      </c>
      <c r="C54" s="81">
        <f>IF(入力!$E$16=C$2,入力!$K$26*入力!$K$19/1000,0)</f>
        <v>0</v>
      </c>
      <c r="D54" s="81">
        <f>IF(入力!$E$16=D$2,入力!$K$26*入力!$K$19/1000,0)</f>
        <v>0</v>
      </c>
      <c r="E54" s="81">
        <f>IF(入力!$E$16=E$2,入力!$K$26*入力!$K$19/1000,0)</f>
        <v>0</v>
      </c>
      <c r="F54" s="81">
        <f>IF(入力!$E$16=F$2,入力!$K$26*入力!$K$19/1000,0)</f>
        <v>0</v>
      </c>
      <c r="G54" s="81">
        <f>IF(入力!$E$16=G$2,入力!$K$26*入力!$K$19/1000,0)</f>
        <v>0</v>
      </c>
      <c r="H54" s="81">
        <f>IF(入力!$E$16=H$2,入力!$K$26*入力!$K$19/1000,0)</f>
        <v>0</v>
      </c>
      <c r="I54" s="81">
        <f>IF(入力!$E$16=I$2,入力!$K$26*入力!$K$19/1000,0)</f>
        <v>0</v>
      </c>
      <c r="J54" s="81">
        <f>IF(入力!$E$16=J$2,入力!$K$26*入力!$K$19/1000,0)</f>
        <v>0</v>
      </c>
      <c r="K54" s="82">
        <f t="shared" si="1"/>
        <v>0</v>
      </c>
      <c r="L54" s="80"/>
    </row>
    <row r="55" spans="1:22" x14ac:dyDescent="0.25">
      <c r="A55" s="71" t="s">
        <v>24</v>
      </c>
      <c r="B55" s="81">
        <f>IF(入力!$E$16=B$2,入力!$L$26*入力!$L$19/1000,0)</f>
        <v>0</v>
      </c>
      <c r="C55" s="81">
        <f>IF(入力!$E$16=C$2,入力!$L$26*入力!$L$19/1000,0)</f>
        <v>0</v>
      </c>
      <c r="D55" s="81">
        <f>IF(入力!$E$16=D$2,入力!$L$26*入力!$L$19/1000,0)</f>
        <v>0</v>
      </c>
      <c r="E55" s="81">
        <f>IF(入力!$E$16=E$2,入力!$L$26*入力!$L$19/1000,0)</f>
        <v>0</v>
      </c>
      <c r="F55" s="81">
        <f>IF(入力!$E$16=F$2,入力!$L$26*入力!$L$19/1000,0)</f>
        <v>0</v>
      </c>
      <c r="G55" s="81">
        <f>IF(入力!$E$16=G$2,入力!$L$26*入力!$L$19/1000,0)</f>
        <v>0</v>
      </c>
      <c r="H55" s="81">
        <f>IF(入力!$E$16=H$2,入力!$L$26*入力!$L$19/1000,0)</f>
        <v>0</v>
      </c>
      <c r="I55" s="81">
        <f>IF(入力!$E$16=I$2,入力!$L$26*入力!$L$19/1000,0)</f>
        <v>0</v>
      </c>
      <c r="J55" s="81">
        <f>IF(入力!$E$16=J$2,入力!$L$26*入力!$L$19/1000,0)</f>
        <v>0</v>
      </c>
      <c r="K55" s="82">
        <f t="shared" si="1"/>
        <v>0</v>
      </c>
      <c r="L55" s="80"/>
    </row>
    <row r="56" spans="1:22" x14ac:dyDescent="0.25">
      <c r="A56" s="71" t="s">
        <v>25</v>
      </c>
      <c r="B56" s="81">
        <f>IF(入力!$E$16=B$2,入力!$M$26*入力!$M$19/1000,0)</f>
        <v>0</v>
      </c>
      <c r="C56" s="81">
        <f>IF(入力!$E$16=C$2,入力!$M$26*入力!$M$19/1000,0)</f>
        <v>0</v>
      </c>
      <c r="D56" s="81">
        <f>IF(入力!$E$16=D$2,入力!$M$26*入力!$M$19/1000,0)</f>
        <v>0</v>
      </c>
      <c r="E56" s="81">
        <f>IF(入力!$E$16=E$2,入力!$M$26*入力!$M$19/1000,0)</f>
        <v>0</v>
      </c>
      <c r="F56" s="81">
        <f>IF(入力!$E$16=F$2,入力!$M$26*入力!$M$19/1000,0)</f>
        <v>0</v>
      </c>
      <c r="G56" s="81">
        <f>IF(入力!$E$16=G$2,入力!$M$26*入力!$M$19/1000,0)</f>
        <v>0</v>
      </c>
      <c r="H56" s="81">
        <f>IF(入力!$E$16=H$2,入力!$M$26*入力!$M$19/1000,0)</f>
        <v>0</v>
      </c>
      <c r="I56" s="81">
        <f>IF(入力!$E$16=I$2,入力!$M$26*入力!$M$19/1000,0)</f>
        <v>0</v>
      </c>
      <c r="J56" s="81">
        <f>IF(入力!$E$16=J$2,入力!$M$26*入力!$M$19/1000,0)</f>
        <v>0</v>
      </c>
      <c r="K56" s="82">
        <f t="shared" si="1"/>
        <v>0</v>
      </c>
      <c r="L56" s="80"/>
    </row>
    <row r="57" spans="1:22" x14ac:dyDescent="0.25">
      <c r="A57" s="71" t="s">
        <v>26</v>
      </c>
      <c r="B57" s="81">
        <f>IF(入力!$E$16=B$2,入力!$N$26*入力!$N$19/1000,0)</f>
        <v>0</v>
      </c>
      <c r="C57" s="81">
        <f>IF(入力!$E$16=C$2,入力!$N$26*入力!$N$19/1000,0)</f>
        <v>0</v>
      </c>
      <c r="D57" s="81">
        <f>IF(入力!$E$16=D$2,入力!$N$26*入力!$N$19/1000,0)</f>
        <v>0</v>
      </c>
      <c r="E57" s="81">
        <f>IF(入力!$E$16=E$2,入力!$N$26*入力!$N$19/1000,0)</f>
        <v>0</v>
      </c>
      <c r="F57" s="81">
        <f>IF(入力!$E$16=F$2,入力!$N$26*入力!$N$19/1000,0)</f>
        <v>0</v>
      </c>
      <c r="G57" s="81">
        <f>IF(入力!$E$16=G$2,入力!$N$26*入力!$N$19/1000,0)</f>
        <v>0</v>
      </c>
      <c r="H57" s="81">
        <f>IF(入力!$E$16=H$2,入力!$N$26*入力!$N$19/1000,0)</f>
        <v>0</v>
      </c>
      <c r="I57" s="81">
        <f>IF(入力!$E$16=I$2,入力!$N$26*入力!$N$19/1000,0)</f>
        <v>0</v>
      </c>
      <c r="J57" s="81">
        <f>IF(入力!$E$16=J$2,入力!$N$26*入力!$N$19/1000,0)</f>
        <v>0</v>
      </c>
      <c r="K57" s="82">
        <f t="shared" si="1"/>
        <v>0</v>
      </c>
      <c r="L57" s="80"/>
    </row>
    <row r="58" spans="1:22" x14ac:dyDescent="0.25">
      <c r="A58" s="71" t="s">
        <v>27</v>
      </c>
      <c r="B58" s="81">
        <f>IF(入力!$E$16=B$2,入力!$O$26*入力!$O$19/1000,0)</f>
        <v>0</v>
      </c>
      <c r="C58" s="81">
        <f>IF(入力!$E$16=C$2,入力!$O$26*入力!$O$19/1000,0)</f>
        <v>0</v>
      </c>
      <c r="D58" s="81">
        <f>IF(入力!$E$16=D$2,入力!$O$26*入力!$O$19/1000,0)</f>
        <v>0</v>
      </c>
      <c r="E58" s="81">
        <f>IF(入力!$E$16=E$2,入力!$O$26*入力!$O$19/1000,0)</f>
        <v>0</v>
      </c>
      <c r="F58" s="81">
        <f>IF(入力!$E$16=F$2,入力!$O$26*入力!$O$19/1000,0)</f>
        <v>0</v>
      </c>
      <c r="G58" s="81">
        <f>IF(入力!$E$16=G$2,入力!$O$26*入力!$O$19/1000,0)</f>
        <v>0</v>
      </c>
      <c r="H58" s="81">
        <f>IF(入力!$E$16=H$2,入力!$O$26*入力!$O$19/1000,0)</f>
        <v>0</v>
      </c>
      <c r="I58" s="81">
        <f>IF(入力!$E$16=I$2,入力!$O$26*入力!$O$19/1000,0)</f>
        <v>0</v>
      </c>
      <c r="J58" s="81">
        <f>IF(入力!$E$16=J$2,入力!$O$26*入力!$O$19/1000,0)</f>
        <v>0</v>
      </c>
      <c r="K58" s="82">
        <f t="shared" si="1"/>
        <v>0</v>
      </c>
      <c r="L58" s="80"/>
    </row>
    <row r="59" spans="1:22" x14ac:dyDescent="0.25">
      <c r="A59" s="71" t="s">
        <v>28</v>
      </c>
      <c r="B59" s="81">
        <f>IF(入力!$E$16=B$2,入力!$P$26*入力!$P$19/1000,0)</f>
        <v>0</v>
      </c>
      <c r="C59" s="81">
        <f>IF(入力!$E$16=C$2,入力!$P$26*入力!$P$19/1000,0)</f>
        <v>0</v>
      </c>
      <c r="D59" s="81">
        <f>IF(入力!$E$16=D$2,入力!$P$26*入力!$P$19/1000,0)</f>
        <v>0</v>
      </c>
      <c r="E59" s="81">
        <f>IF(入力!$E$16=E$2,入力!$P$26*入力!$P$19/1000,0)</f>
        <v>0</v>
      </c>
      <c r="F59" s="81">
        <f>IF(入力!$E$16=F$2,入力!$P$26*入力!$P$19/1000,0)</f>
        <v>0</v>
      </c>
      <c r="G59" s="81">
        <f>IF(入力!$E$16=G$2,入力!$P$26*入力!$P$19/1000,0)</f>
        <v>0</v>
      </c>
      <c r="H59" s="81">
        <f>IF(入力!$E$16=H$2,入力!$P$26*入力!$P$19/1000,0)</f>
        <v>0</v>
      </c>
      <c r="I59" s="81">
        <f>IF(入力!$E$16=I$2,入力!$P$26*入力!$P$19/1000,0)</f>
        <v>0</v>
      </c>
      <c r="J59" s="81">
        <f>IF(入力!$E$16=J$2,入力!$P$26*入力!$P$19/1000,0)</f>
        <v>0</v>
      </c>
      <c r="K59" s="82">
        <f t="shared" si="1"/>
        <v>0</v>
      </c>
      <c r="L59" s="80"/>
    </row>
    <row r="61" spans="1:22" x14ac:dyDescent="0.25">
      <c r="A61" s="1" t="s">
        <v>121</v>
      </c>
      <c r="M61" s="1" t="s">
        <v>193</v>
      </c>
    </row>
    <row r="62" spans="1:22" x14ac:dyDescent="0.25">
      <c r="A62" s="71" t="s">
        <v>38</v>
      </c>
      <c r="B62" s="79">
        <f>B34-(B48-MIN(B$48:B$59))+N62</f>
        <v>4266.2670674073879</v>
      </c>
      <c r="C62" s="79">
        <f t="shared" ref="C62:J62" si="2">C34-(C48-MIN(C$48:C$59))+O62</f>
        <v>8879.8804816497268</v>
      </c>
      <c r="D62" s="79">
        <f t="shared" si="2"/>
        <v>43597.596489148069</v>
      </c>
      <c r="E62" s="79">
        <f t="shared" si="2"/>
        <v>17745.550919398724</v>
      </c>
      <c r="F62" s="79">
        <f t="shared" si="2"/>
        <v>2602.6558266885631</v>
      </c>
      <c r="G62" s="79">
        <f t="shared" si="2"/>
        <v>17001.883743527113</v>
      </c>
      <c r="H62" s="79">
        <f t="shared" si="2"/>
        <v>6757.2759313665656</v>
      </c>
      <c r="I62" s="79">
        <f t="shared" si="2"/>
        <v>4406.4948542783914</v>
      </c>
      <c r="J62" s="79">
        <f t="shared" si="2"/>
        <v>12324.258877358357</v>
      </c>
      <c r="K62" s="80"/>
      <c r="L62" s="80"/>
      <c r="M62" s="144" t="s">
        <v>38</v>
      </c>
      <c r="N62" s="146">
        <v>278.53809441804373</v>
      </c>
      <c r="O62" s="146">
        <v>709.78206722435243</v>
      </c>
      <c r="P62" s="146">
        <v>3049.253134092537</v>
      </c>
      <c r="Q62" s="146">
        <v>1184.0073047213473</v>
      </c>
      <c r="R62" s="146">
        <v>254.11220678615047</v>
      </c>
      <c r="S62" s="146">
        <v>1400.8842942682209</v>
      </c>
      <c r="T62" s="146">
        <v>569.90626229708607</v>
      </c>
      <c r="U62" s="146">
        <v>227.66379342677561</v>
      </c>
      <c r="V62" s="146">
        <v>824.07032871727449</v>
      </c>
    </row>
    <row r="63" spans="1:22" x14ac:dyDescent="0.25">
      <c r="A63" s="71" t="s">
        <v>18</v>
      </c>
      <c r="B63" s="79">
        <f t="shared" ref="B63:B73" si="3">B35-(B49-MIN(B$48:B$59))+N63</f>
        <v>3634.9682667403767</v>
      </c>
      <c r="C63" s="79">
        <f t="shared" ref="C63:C73" si="4">C35-(C49-MIN(C$48:C$59))+O63</f>
        <v>7441.7881160937995</v>
      </c>
      <c r="D63" s="79">
        <f t="shared" ref="D63:D73" si="5">D35-(D49-MIN(D$48:D$59))+P63</f>
        <v>40547.166762002518</v>
      </c>
      <c r="E63" s="79">
        <f t="shared" ref="E63:E73" si="6">E35-(E49-MIN(E$48:E$59))+Q63</f>
        <v>16750.371015703346</v>
      </c>
      <c r="F63" s="79">
        <f t="shared" ref="F63:F73" si="7">F35-(F49-MIN(F$48:F$59))+R63</f>
        <v>2218.8394894113208</v>
      </c>
      <c r="G63" s="79">
        <f t="shared" ref="G63:G73" si="8">G35-(G49-MIN(G$48:G$59))+S63</f>
        <v>17238.848626414554</v>
      </c>
      <c r="H63" s="79">
        <f t="shared" ref="H63:H73" si="9">H35-(H49-MIN(H$48:H$59))+T63</f>
        <v>6017.6211252460171</v>
      </c>
      <c r="I63" s="79">
        <f t="shared" ref="I63:I73" si="10">I35-(I49-MIN(I$48:I$59))+U63</f>
        <v>4096.5159641032424</v>
      </c>
      <c r="J63" s="79">
        <f t="shared" ref="J63:J73" si="11">J35-(J49-MIN(J$48:J$59))+V63</f>
        <v>12923.664744647878</v>
      </c>
      <c r="K63" s="80"/>
      <c r="L63" s="80"/>
      <c r="M63" s="144" t="s">
        <v>18</v>
      </c>
      <c r="N63" s="146">
        <v>278.53809441804373</v>
      </c>
      <c r="O63" s="146">
        <v>709.78206722435243</v>
      </c>
      <c r="P63" s="146">
        <v>3049.253134092537</v>
      </c>
      <c r="Q63" s="146">
        <v>1184.0073047213473</v>
      </c>
      <c r="R63" s="146">
        <v>254.11220678615047</v>
      </c>
      <c r="S63" s="146">
        <v>1400.8842942682209</v>
      </c>
      <c r="T63" s="146">
        <v>569.90626229708607</v>
      </c>
      <c r="U63" s="146">
        <v>227.66379342677561</v>
      </c>
      <c r="V63" s="146">
        <v>824.07032871727449</v>
      </c>
    </row>
    <row r="64" spans="1:22" x14ac:dyDescent="0.25">
      <c r="A64" s="71" t="s">
        <v>19</v>
      </c>
      <c r="B64" s="79">
        <f t="shared" si="3"/>
        <v>3823.3220811685824</v>
      </c>
      <c r="C64" s="79">
        <f t="shared" si="4"/>
        <v>8563.6698645029628</v>
      </c>
      <c r="D64" s="79">
        <f t="shared" si="5"/>
        <v>46998.72030433175</v>
      </c>
      <c r="E64" s="79">
        <f t="shared" si="6"/>
        <v>17546.347723609266</v>
      </c>
      <c r="F64" s="79">
        <f t="shared" si="7"/>
        <v>3043.6521986391181</v>
      </c>
      <c r="G64" s="79">
        <f t="shared" si="8"/>
        <v>18787.019860561039</v>
      </c>
      <c r="H64" s="79">
        <f t="shared" si="9"/>
        <v>6516.01759505063</v>
      </c>
      <c r="I64" s="79">
        <f t="shared" si="10"/>
        <v>4786.4335057845874</v>
      </c>
      <c r="J64" s="79">
        <f t="shared" si="11"/>
        <v>13750.77629795642</v>
      </c>
      <c r="K64" s="80"/>
      <c r="L64" s="80"/>
      <c r="M64" s="144" t="s">
        <v>19</v>
      </c>
      <c r="N64" s="146">
        <v>278.53809441804373</v>
      </c>
      <c r="O64" s="146">
        <v>709.78206722435243</v>
      </c>
      <c r="P64" s="146">
        <v>3049.253134092537</v>
      </c>
      <c r="Q64" s="146">
        <v>1184.0073047213473</v>
      </c>
      <c r="R64" s="146">
        <v>254.11220678615047</v>
      </c>
      <c r="S64" s="146">
        <v>1400.8842942682209</v>
      </c>
      <c r="T64" s="146">
        <v>569.90626229708607</v>
      </c>
      <c r="U64" s="146">
        <v>227.66379342677561</v>
      </c>
      <c r="V64" s="146">
        <v>824.07032871727449</v>
      </c>
    </row>
    <row r="65" spans="1:22" x14ac:dyDescent="0.25">
      <c r="A65" s="71" t="s">
        <v>20</v>
      </c>
      <c r="B65" s="79">
        <f t="shared" si="3"/>
        <v>4510.1387236440514</v>
      </c>
      <c r="C65" s="79">
        <f t="shared" si="4"/>
        <v>10719.207824657065</v>
      </c>
      <c r="D65" s="79">
        <f t="shared" si="5"/>
        <v>56632.043814771612</v>
      </c>
      <c r="E65" s="79">
        <f t="shared" si="6"/>
        <v>19472.975036580145</v>
      </c>
      <c r="F65" s="79">
        <f t="shared" si="7"/>
        <v>3614.8267725064024</v>
      </c>
      <c r="G65" s="79">
        <f t="shared" si="8"/>
        <v>22616.395162590958</v>
      </c>
      <c r="H65" s="79">
        <f t="shared" si="9"/>
        <v>7589.8482217666105</v>
      </c>
      <c r="I65" s="79">
        <f t="shared" si="10"/>
        <v>5700.5631174652426</v>
      </c>
      <c r="J65" s="79">
        <f t="shared" si="11"/>
        <v>17397.613765080543</v>
      </c>
      <c r="K65" s="80"/>
      <c r="L65" s="80"/>
      <c r="M65" s="144" t="s">
        <v>20</v>
      </c>
      <c r="N65" s="146">
        <v>0</v>
      </c>
      <c r="O65" s="146">
        <v>0</v>
      </c>
      <c r="P65" s="146">
        <v>0</v>
      </c>
      <c r="Q65" s="146">
        <v>0</v>
      </c>
      <c r="R65" s="146">
        <v>0</v>
      </c>
      <c r="S65" s="146">
        <v>0</v>
      </c>
      <c r="T65" s="146">
        <v>0</v>
      </c>
      <c r="U65" s="146">
        <v>0</v>
      </c>
      <c r="V65" s="146">
        <v>0</v>
      </c>
    </row>
    <row r="66" spans="1:22" x14ac:dyDescent="0.25">
      <c r="A66" s="71" t="s">
        <v>21</v>
      </c>
      <c r="B66" s="79">
        <f t="shared" si="3"/>
        <v>4594.7895605902449</v>
      </c>
      <c r="C66" s="79">
        <f t="shared" si="4"/>
        <v>10821.063319276767</v>
      </c>
      <c r="D66" s="79">
        <f t="shared" si="5"/>
        <v>56579.308268105233</v>
      </c>
      <c r="E66" s="79">
        <f t="shared" si="6"/>
        <v>19971.362710186353</v>
      </c>
      <c r="F66" s="79">
        <f t="shared" si="7"/>
        <v>3764.8746898783493</v>
      </c>
      <c r="G66" s="79">
        <f t="shared" si="8"/>
        <v>22920.463098114578</v>
      </c>
      <c r="H66" s="79">
        <f t="shared" si="9"/>
        <v>7698.7631229848703</v>
      </c>
      <c r="I66" s="79">
        <f t="shared" si="10"/>
        <v>5674.2772599875952</v>
      </c>
      <c r="J66" s="79">
        <f t="shared" si="11"/>
        <v>17665.361970875987</v>
      </c>
      <c r="K66" s="80"/>
      <c r="L66" s="80"/>
      <c r="M66" s="144" t="s">
        <v>21</v>
      </c>
      <c r="N66" s="146">
        <v>0</v>
      </c>
      <c r="O66" s="146">
        <v>0</v>
      </c>
      <c r="P66" s="146">
        <v>0</v>
      </c>
      <c r="Q66" s="146">
        <v>0</v>
      </c>
      <c r="R66" s="146">
        <v>0</v>
      </c>
      <c r="S66" s="146">
        <v>0</v>
      </c>
      <c r="T66" s="146">
        <v>0</v>
      </c>
      <c r="U66" s="146">
        <v>0</v>
      </c>
      <c r="V66" s="146">
        <v>0</v>
      </c>
    </row>
    <row r="67" spans="1:22" x14ac:dyDescent="0.25">
      <c r="A67" s="71" t="s">
        <v>22</v>
      </c>
      <c r="B67" s="79">
        <f t="shared" si="3"/>
        <v>4280.1619812361332</v>
      </c>
      <c r="C67" s="79">
        <f t="shared" si="4"/>
        <v>9903.436177757274</v>
      </c>
      <c r="D67" s="79">
        <f t="shared" si="5"/>
        <v>49105.058585778133</v>
      </c>
      <c r="E67" s="79">
        <f t="shared" si="6"/>
        <v>19563.087438520335</v>
      </c>
      <c r="F67" s="79">
        <f t="shared" si="7"/>
        <v>3271.0679135662513</v>
      </c>
      <c r="G67" s="79">
        <f t="shared" si="8"/>
        <v>20344.236300989491</v>
      </c>
      <c r="H67" s="79">
        <f t="shared" si="9"/>
        <v>7065.3839937940929</v>
      </c>
      <c r="I67" s="79">
        <f t="shared" si="10"/>
        <v>5160.6078461138823</v>
      </c>
      <c r="J67" s="79">
        <f t="shared" si="11"/>
        <v>14978.418230044696</v>
      </c>
      <c r="K67" s="80"/>
      <c r="L67" s="80"/>
      <c r="M67" s="144" t="s">
        <v>22</v>
      </c>
      <c r="N67" s="146">
        <v>0</v>
      </c>
      <c r="O67" s="146">
        <v>0</v>
      </c>
      <c r="P67" s="146">
        <v>0</v>
      </c>
      <c r="Q67" s="146">
        <v>0</v>
      </c>
      <c r="R67" s="146">
        <v>0</v>
      </c>
      <c r="S67" s="146">
        <v>0</v>
      </c>
      <c r="T67" s="146">
        <v>0</v>
      </c>
      <c r="U67" s="146">
        <v>0</v>
      </c>
      <c r="V67" s="146">
        <v>0</v>
      </c>
    </row>
    <row r="68" spans="1:22" x14ac:dyDescent="0.25">
      <c r="A68" s="71" t="s">
        <v>23</v>
      </c>
      <c r="B68" s="79">
        <f t="shared" si="3"/>
        <v>4341.1176147426113</v>
      </c>
      <c r="C68" s="79">
        <f t="shared" si="4"/>
        <v>9668.1300071504829</v>
      </c>
      <c r="D68" s="79">
        <f t="shared" si="5"/>
        <v>44481.637944598813</v>
      </c>
      <c r="E68" s="79">
        <f t="shared" si="6"/>
        <v>18013.643067422079</v>
      </c>
      <c r="F68" s="79">
        <f t="shared" si="7"/>
        <v>2960.6143107201533</v>
      </c>
      <c r="G68" s="79">
        <f t="shared" si="8"/>
        <v>18395.123056137814</v>
      </c>
      <c r="H68" s="79">
        <f t="shared" si="9"/>
        <v>6693.8469541192762</v>
      </c>
      <c r="I68" s="79">
        <f t="shared" si="10"/>
        <v>4690.4011115477415</v>
      </c>
      <c r="J68" s="79">
        <f t="shared" si="11"/>
        <v>13818.177503667132</v>
      </c>
      <c r="K68" s="80"/>
      <c r="L68" s="80"/>
      <c r="M68" s="144" t="s">
        <v>23</v>
      </c>
      <c r="N68" s="146">
        <v>278.53809441804373</v>
      </c>
      <c r="O68" s="146">
        <v>709.78206722435243</v>
      </c>
      <c r="P68" s="146">
        <v>3049.253134092537</v>
      </c>
      <c r="Q68" s="146">
        <v>1184.0073047213473</v>
      </c>
      <c r="R68" s="146">
        <v>254.11220678615047</v>
      </c>
      <c r="S68" s="146">
        <v>1400.8842942682209</v>
      </c>
      <c r="T68" s="146">
        <v>569.90626229708607</v>
      </c>
      <c r="U68" s="146">
        <v>227.66379342677561</v>
      </c>
      <c r="V68" s="146">
        <v>824.07032871727449</v>
      </c>
    </row>
    <row r="69" spans="1:22" x14ac:dyDescent="0.25">
      <c r="A69" s="71" t="s">
        <v>24</v>
      </c>
      <c r="B69" s="79">
        <f t="shared" si="3"/>
        <v>4911.1843153424661</v>
      </c>
      <c r="C69" s="79">
        <f t="shared" si="4"/>
        <v>11170.337605186096</v>
      </c>
      <c r="D69" s="79">
        <f t="shared" si="5"/>
        <v>47211.289711236976</v>
      </c>
      <c r="E69" s="79">
        <f t="shared" si="6"/>
        <v>19476.25284622296</v>
      </c>
      <c r="F69" s="79">
        <f t="shared" si="7"/>
        <v>3266.5846670569526</v>
      </c>
      <c r="G69" s="79">
        <f t="shared" si="8"/>
        <v>19033.311936100512</v>
      </c>
      <c r="H69" s="79">
        <f t="shared" si="9"/>
        <v>8108.7337042884456</v>
      </c>
      <c r="I69" s="79">
        <f t="shared" si="10"/>
        <v>4818.5995619177438</v>
      </c>
      <c r="J69" s="79">
        <f t="shared" si="11"/>
        <v>14087.051456293711</v>
      </c>
      <c r="K69" s="80"/>
      <c r="L69" s="80"/>
      <c r="M69" s="144" t="s">
        <v>24</v>
      </c>
      <c r="N69" s="146">
        <v>278.53809441804373</v>
      </c>
      <c r="O69" s="146">
        <v>709.78206722435243</v>
      </c>
      <c r="P69" s="146">
        <v>3049.253134092537</v>
      </c>
      <c r="Q69" s="146">
        <v>1184.0073047213473</v>
      </c>
      <c r="R69" s="146">
        <v>254.11220678615047</v>
      </c>
      <c r="S69" s="146">
        <v>1400.8842942682209</v>
      </c>
      <c r="T69" s="146">
        <v>569.90626229708607</v>
      </c>
      <c r="U69" s="146">
        <v>227.66379342677561</v>
      </c>
      <c r="V69" s="146">
        <v>824.07032871727449</v>
      </c>
    </row>
    <row r="70" spans="1:22" x14ac:dyDescent="0.25">
      <c r="A70" s="71" t="s">
        <v>25</v>
      </c>
      <c r="B70" s="79">
        <f t="shared" si="3"/>
        <v>5165.7544135851804</v>
      </c>
      <c r="C70" s="79">
        <f t="shared" si="4"/>
        <v>10403.647520068556</v>
      </c>
      <c r="D70" s="79">
        <f t="shared" si="5"/>
        <v>48864.695919015663</v>
      </c>
      <c r="E70" s="79">
        <f t="shared" si="6"/>
        <v>20930.881724220519</v>
      </c>
      <c r="F70" s="79">
        <f t="shared" si="7"/>
        <v>3540.4685654734963</v>
      </c>
      <c r="G70" s="79">
        <f t="shared" si="8"/>
        <v>22544.659892073021</v>
      </c>
      <c r="H70" s="79">
        <f t="shared" si="9"/>
        <v>9316.9592495976249</v>
      </c>
      <c r="I70" s="79">
        <f t="shared" si="10"/>
        <v>6176.1934806284153</v>
      </c>
      <c r="J70" s="79">
        <f t="shared" si="11"/>
        <v>15747.034390202065</v>
      </c>
      <c r="K70" s="80"/>
      <c r="L70" s="80"/>
      <c r="M70" s="144" t="s">
        <v>25</v>
      </c>
      <c r="N70" s="146">
        <v>0</v>
      </c>
      <c r="O70" s="146">
        <v>0</v>
      </c>
      <c r="P70" s="146">
        <v>0</v>
      </c>
      <c r="Q70" s="146">
        <v>0</v>
      </c>
      <c r="R70" s="146">
        <v>0</v>
      </c>
      <c r="S70" s="146">
        <v>0</v>
      </c>
      <c r="T70" s="146">
        <v>0</v>
      </c>
      <c r="U70" s="146">
        <v>0</v>
      </c>
      <c r="V70" s="146">
        <v>0</v>
      </c>
    </row>
    <row r="71" spans="1:22" x14ac:dyDescent="0.25">
      <c r="A71" s="71" t="s">
        <v>26</v>
      </c>
      <c r="B71" s="79">
        <f t="shared" si="3"/>
        <v>5669.3788885998829</v>
      </c>
      <c r="C71" s="79">
        <f t="shared" si="4"/>
        <v>11263.026900299055</v>
      </c>
      <c r="D71" s="79">
        <f t="shared" si="5"/>
        <v>53054.750565403934</v>
      </c>
      <c r="E71" s="79">
        <f t="shared" si="6"/>
        <v>22382.197886299142</v>
      </c>
      <c r="F71" s="79">
        <f t="shared" si="7"/>
        <v>4062.6357765811472</v>
      </c>
      <c r="G71" s="79">
        <f t="shared" si="8"/>
        <v>23480.350190507925</v>
      </c>
      <c r="H71" s="79">
        <f t="shared" si="9"/>
        <v>9159.513119878924</v>
      </c>
      <c r="I71" s="79">
        <f t="shared" si="10"/>
        <v>6073.6858747170463</v>
      </c>
      <c r="J71" s="79">
        <f t="shared" si="11"/>
        <v>16811.498812878795</v>
      </c>
      <c r="K71" s="80"/>
      <c r="L71" s="80"/>
      <c r="M71" s="144" t="s">
        <v>26</v>
      </c>
      <c r="N71" s="146">
        <v>0</v>
      </c>
      <c r="O71" s="146">
        <v>0</v>
      </c>
      <c r="P71" s="146">
        <v>0</v>
      </c>
      <c r="Q71" s="146">
        <v>0</v>
      </c>
      <c r="R71" s="146">
        <v>0</v>
      </c>
      <c r="S71" s="146">
        <v>0</v>
      </c>
      <c r="T71" s="146">
        <v>0</v>
      </c>
      <c r="U71" s="146">
        <v>0</v>
      </c>
      <c r="V71" s="146">
        <v>0</v>
      </c>
    </row>
    <row r="72" spans="1:22" x14ac:dyDescent="0.25">
      <c r="A72" s="71" t="s">
        <v>27</v>
      </c>
      <c r="B72" s="79">
        <f t="shared" si="3"/>
        <v>5492.7432438305759</v>
      </c>
      <c r="C72" s="79">
        <f t="shared" si="4"/>
        <v>11511.43139576531</v>
      </c>
      <c r="D72" s="79">
        <f t="shared" si="5"/>
        <v>53447.97237820689</v>
      </c>
      <c r="E72" s="79">
        <f t="shared" si="6"/>
        <v>22658.470060570336</v>
      </c>
      <c r="F72" s="79">
        <f t="shared" si="7"/>
        <v>4101.8926211932239</v>
      </c>
      <c r="G72" s="79">
        <f t="shared" si="8"/>
        <v>23423.752236311022</v>
      </c>
      <c r="H72" s="79">
        <f t="shared" si="9"/>
        <v>9316.7957051446974</v>
      </c>
      <c r="I72" s="79">
        <f t="shared" si="10"/>
        <v>6102.0697995854944</v>
      </c>
      <c r="J72" s="79">
        <f t="shared" si="11"/>
        <v>16756.18808427751</v>
      </c>
      <c r="K72" s="80"/>
      <c r="L72" s="80"/>
      <c r="M72" s="144" t="s">
        <v>27</v>
      </c>
      <c r="N72" s="146">
        <v>0</v>
      </c>
      <c r="O72" s="146">
        <v>0</v>
      </c>
      <c r="P72" s="146">
        <v>0</v>
      </c>
      <c r="Q72" s="146">
        <v>0</v>
      </c>
      <c r="R72" s="146">
        <v>0</v>
      </c>
      <c r="S72" s="146">
        <v>0</v>
      </c>
      <c r="T72" s="146">
        <v>0</v>
      </c>
      <c r="U72" s="146">
        <v>0</v>
      </c>
      <c r="V72" s="146">
        <v>0</v>
      </c>
    </row>
    <row r="73" spans="1:22" x14ac:dyDescent="0.25">
      <c r="A73" s="71" t="s">
        <v>28</v>
      </c>
      <c r="B73" s="79">
        <f t="shared" si="3"/>
        <v>5338.1435343919384</v>
      </c>
      <c r="C73" s="79">
        <f t="shared" si="4"/>
        <v>12362.906695324227</v>
      </c>
      <c r="D73" s="79">
        <f t="shared" si="5"/>
        <v>49915.464505183118</v>
      </c>
      <c r="E73" s="79">
        <f t="shared" si="6"/>
        <v>20902.004894376365</v>
      </c>
      <c r="F73" s="79">
        <f t="shared" si="7"/>
        <v>3544.1033778554465</v>
      </c>
      <c r="G73" s="79">
        <f t="shared" si="8"/>
        <v>21131.717420304598</v>
      </c>
      <c r="H73" s="79">
        <f t="shared" si="9"/>
        <v>8272.4639877433656</v>
      </c>
      <c r="I73" s="79">
        <f t="shared" si="10"/>
        <v>5235.9669237254157</v>
      </c>
      <c r="J73" s="79">
        <f t="shared" si="11"/>
        <v>14602.028411678077</v>
      </c>
      <c r="K73" s="80"/>
      <c r="L73" s="80"/>
      <c r="M73" s="144" t="s">
        <v>28</v>
      </c>
      <c r="N73" s="146">
        <v>278.53809441804373</v>
      </c>
      <c r="O73" s="146">
        <v>709.78206722435243</v>
      </c>
      <c r="P73" s="146">
        <v>3049.253134092537</v>
      </c>
      <c r="Q73" s="146">
        <v>1184.0073047213473</v>
      </c>
      <c r="R73" s="146">
        <v>254.11220678615047</v>
      </c>
      <c r="S73" s="146">
        <v>1400.8842942682209</v>
      </c>
      <c r="T73" s="146">
        <v>569.90626229708607</v>
      </c>
      <c r="U73" s="146">
        <v>227.66379342677561</v>
      </c>
      <c r="V73" s="146">
        <v>824.07032871727449</v>
      </c>
    </row>
    <row r="75" spans="1:22" x14ac:dyDescent="0.25">
      <c r="A75" s="1" t="s">
        <v>122</v>
      </c>
      <c r="B75" s="76" t="s">
        <v>123</v>
      </c>
    </row>
    <row r="76" spans="1:22" x14ac:dyDescent="0.25">
      <c r="A76" s="71" t="s">
        <v>38</v>
      </c>
      <c r="B76" s="79">
        <f>$B$17-SUM($B62:$J62)</f>
        <v>43585.7029833259</v>
      </c>
      <c r="D76" s="83"/>
    </row>
    <row r="77" spans="1:22" x14ac:dyDescent="0.25">
      <c r="A77" s="71" t="s">
        <v>18</v>
      </c>
      <c r="B77" s="79">
        <f t="shared" ref="B77:B87" si="12">$B$17-SUM($B63:$J63)</f>
        <v>50297.783063785755</v>
      </c>
      <c r="D77" s="83"/>
    </row>
    <row r="78" spans="1:22" x14ac:dyDescent="0.25">
      <c r="A78" s="71" t="s">
        <v>19</v>
      </c>
      <c r="B78" s="79">
        <f t="shared" si="12"/>
        <v>37351.607742544467</v>
      </c>
      <c r="D78" s="83"/>
    </row>
    <row r="79" spans="1:22" x14ac:dyDescent="0.25">
      <c r="A79" s="71" t="s">
        <v>20</v>
      </c>
      <c r="B79" s="79">
        <f t="shared" si="12"/>
        <v>12913.954735086183</v>
      </c>
      <c r="D79" s="83"/>
    </row>
    <row r="80" spans="1:22" x14ac:dyDescent="0.25">
      <c r="A80" s="71" t="s">
        <v>21</v>
      </c>
      <c r="B80" s="79">
        <f t="shared" si="12"/>
        <v>11477.303174148808</v>
      </c>
      <c r="D80" s="83"/>
    </row>
    <row r="81" spans="1:4" x14ac:dyDescent="0.25">
      <c r="A81" s="71" t="s">
        <v>22</v>
      </c>
      <c r="B81" s="79">
        <f t="shared" si="12"/>
        <v>27496.108706348517</v>
      </c>
      <c r="D81" s="83"/>
    </row>
    <row r="82" spans="1:4" x14ac:dyDescent="0.25">
      <c r="A82" s="71" t="s">
        <v>23</v>
      </c>
      <c r="B82" s="79">
        <f t="shared" si="12"/>
        <v>38104.875604042696</v>
      </c>
      <c r="D82" s="83"/>
    </row>
    <row r="83" spans="1:4" x14ac:dyDescent="0.25">
      <c r="A83" s="71" t="s">
        <v>24</v>
      </c>
      <c r="B83" s="79">
        <f t="shared" si="12"/>
        <v>29084.221370502957</v>
      </c>
      <c r="D83" s="83"/>
    </row>
    <row r="84" spans="1:4" x14ac:dyDescent="0.25">
      <c r="A84" s="71" t="s">
        <v>25</v>
      </c>
      <c r="B84" s="79">
        <f t="shared" si="12"/>
        <v>18477.272019284283</v>
      </c>
      <c r="D84" s="83"/>
    </row>
    <row r="85" spans="1:4" x14ac:dyDescent="0.25">
      <c r="A85" s="71" t="s">
        <v>26</v>
      </c>
      <c r="B85" s="79">
        <f t="shared" si="12"/>
        <v>9210.5291589829721</v>
      </c>
      <c r="D85" s="83"/>
    </row>
    <row r="86" spans="1:4" x14ac:dyDescent="0.25">
      <c r="A86" s="71" t="s">
        <v>27</v>
      </c>
      <c r="B86" s="79">
        <f t="shared" si="12"/>
        <v>8356.2516492637515</v>
      </c>
      <c r="D86" s="83"/>
    </row>
    <row r="87" spans="1:4" x14ac:dyDescent="0.25">
      <c r="A87" s="71" t="s">
        <v>28</v>
      </c>
      <c r="B87" s="79">
        <f t="shared" si="12"/>
        <v>19862.767423566256</v>
      </c>
      <c r="D87" s="83"/>
    </row>
    <row r="88" spans="1:4" x14ac:dyDescent="0.25">
      <c r="A88" s="84" t="s">
        <v>124</v>
      </c>
      <c r="B88" s="85">
        <f>SUM($B$76:$B$87)/$B$17</f>
        <v>1.8999999999999986</v>
      </c>
    </row>
    <row r="90" spans="1:4" x14ac:dyDescent="0.25">
      <c r="A90" s="1" t="s">
        <v>125</v>
      </c>
      <c r="B90" s="81">
        <f>(SUM($B$76:$B$87)-$D$91*$B$17)/12</f>
        <v>-1.9402553637822468E-11</v>
      </c>
      <c r="D90" s="1" t="s">
        <v>126</v>
      </c>
    </row>
    <row r="91" spans="1:4" x14ac:dyDescent="0.25">
      <c r="A91" s="1" t="s">
        <v>127</v>
      </c>
      <c r="D91" s="86">
        <v>1.9</v>
      </c>
    </row>
    <row r="92" spans="1:4" ht="16.5" thickBot="1" x14ac:dyDescent="0.3"/>
    <row r="93" spans="1:4" ht="16.5" thickBot="1" x14ac:dyDescent="0.3">
      <c r="A93" s="1" t="s">
        <v>128</v>
      </c>
      <c r="B93" s="87">
        <f>(MIN($K$48:$K$59)+$B$90)*1000</f>
        <v>-1.9402553637822468E-8</v>
      </c>
    </row>
    <row r="94" spans="1:4" ht="16.5" thickBot="1" x14ac:dyDescent="0.3"/>
    <row r="95" spans="1:4" ht="16.5" thickBot="1" x14ac:dyDescent="0.3">
      <c r="A95" s="1" t="s">
        <v>129</v>
      </c>
      <c r="B95" s="88"/>
    </row>
  </sheetData>
  <phoneticPr fontId="2"/>
  <hyperlinks>
    <hyperlink ref="A3" r:id="rId1" xr:uid="{2D238289-2E41-4237-B1EB-2C79F294806A}"/>
    <hyperlink ref="A17" r:id="rId2" xr:uid="{672889F6-C082-4CE2-8E22-205EAF93AA28}"/>
    <hyperlink ref="A19" r:id="rId3" xr:uid="{BA3C877C-1CF6-4561-A928-80C8DEE3DC75}"/>
  </hyperlinks>
  <pageMargins left="0.7" right="0.7" top="0.75" bottom="0.75" header="0.3" footer="0.3"/>
  <pageSetup paperSize="9" orientation="portrait" r:id="rId4"/>
  <drawing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242E9-921F-4F60-980F-BBC16B95E5CA}">
  <sheetPr>
    <tabColor theme="8" tint="0.59999389629810485"/>
  </sheetPr>
  <dimension ref="A1:V95"/>
  <sheetViews>
    <sheetView topLeftCell="B46" zoomScaleNormal="100" workbookViewId="0">
      <selection activeCell="D14" sqref="D14:O14"/>
    </sheetView>
  </sheetViews>
  <sheetFormatPr defaultColWidth="9" defaultRowHeight="15.75" x14ac:dyDescent="0.25"/>
  <cols>
    <col min="1" max="1" width="24.125" style="1" bestFit="1" customWidth="1"/>
    <col min="2" max="2" width="11.125" style="1" customWidth="1"/>
    <col min="3" max="3" width="9.75" style="1" customWidth="1"/>
    <col min="4" max="4" width="13.375" style="1" bestFit="1" customWidth="1"/>
    <col min="5" max="10" width="9.75" style="1" bestFit="1" customWidth="1"/>
    <col min="11" max="11" width="9.875" style="1" customWidth="1"/>
    <col min="12" max="12" width="10" style="1" bestFit="1" customWidth="1"/>
    <col min="13" max="24" width="9.75" style="1" customWidth="1"/>
    <col min="25" max="16384" width="9" style="1"/>
  </cols>
  <sheetData>
    <row r="1" spans="1:13" x14ac:dyDescent="0.25">
      <c r="J1" s="71" t="s">
        <v>99</v>
      </c>
      <c r="L1" s="72"/>
      <c r="M1" s="48" t="s">
        <v>100</v>
      </c>
    </row>
    <row r="2" spans="1:13" x14ac:dyDescent="0.25">
      <c r="B2" s="73" t="s">
        <v>102</v>
      </c>
      <c r="C2" s="73" t="s">
        <v>103</v>
      </c>
      <c r="D2" s="73" t="s">
        <v>104</v>
      </c>
      <c r="E2" s="73" t="s">
        <v>105</v>
      </c>
      <c r="F2" s="73" t="s">
        <v>106</v>
      </c>
      <c r="G2" s="73" t="s">
        <v>107</v>
      </c>
      <c r="H2" s="73" t="s">
        <v>108</v>
      </c>
      <c r="I2" s="73" t="s">
        <v>109</v>
      </c>
      <c r="J2" s="73" t="s">
        <v>110</v>
      </c>
    </row>
    <row r="3" spans="1:13" x14ac:dyDescent="0.25">
      <c r="A3" s="1" t="s">
        <v>112</v>
      </c>
    </row>
    <row r="4" spans="1:13" x14ac:dyDescent="0.25">
      <c r="A4" s="71" t="s">
        <v>38</v>
      </c>
      <c r="B4" s="89">
        <f>'計算用(期待容量)'!B4</f>
        <v>4867.6375657553381</v>
      </c>
      <c r="C4" s="89">
        <f>'計算用(期待容量)'!C4</f>
        <v>12233.748844429605</v>
      </c>
      <c r="D4" s="89">
        <f>'計算用(期待容量)'!D4</f>
        <v>42414.711735180819</v>
      </c>
      <c r="E4" s="89">
        <f>'計算用(期待容量)'!E4</f>
        <v>18194.104889753566</v>
      </c>
      <c r="F4" s="89">
        <f>'計算用(期待容量)'!F4</f>
        <v>3655.4151942740286</v>
      </c>
      <c r="G4" s="89">
        <f>'計算用(期待容量)'!G4</f>
        <v>17258.041219512197</v>
      </c>
      <c r="H4" s="89">
        <f>'計算用(期待容量)'!H4</f>
        <v>7083.9252969226827</v>
      </c>
      <c r="I4" s="89">
        <f>'計算用(期待容量)'!I4</f>
        <v>4690.290756302521</v>
      </c>
      <c r="J4" s="89">
        <f>'計算用(期待容量)'!J4</f>
        <v>12364.191202740305</v>
      </c>
    </row>
    <row r="5" spans="1:13" x14ac:dyDescent="0.25">
      <c r="A5" s="71" t="s">
        <v>18</v>
      </c>
      <c r="B5" s="89">
        <f>'計算用(期待容量)'!B5</f>
        <v>4399.3930732388744</v>
      </c>
      <c r="C5" s="89">
        <f>'計算用(期待容量)'!C5</f>
        <v>11301.259818631052</v>
      </c>
      <c r="D5" s="89">
        <f>'計算用(期待容量)'!D5</f>
        <v>41406.672408227678</v>
      </c>
      <c r="E5" s="89">
        <f>'計算用(期待容量)'!E5</f>
        <v>18370.040938175531</v>
      </c>
      <c r="F5" s="89">
        <f>'計算用(期待容量)'!F5</f>
        <v>3413.435582822086</v>
      </c>
      <c r="G5" s="89">
        <f>'計算用(期待容量)'!G5</f>
        <v>18448.707618672961</v>
      </c>
      <c r="H5" s="89">
        <f>'計算用(期待容量)'!H5</f>
        <v>7106.4569728495208</v>
      </c>
      <c r="I5" s="89">
        <f>'計算用(期待容量)'!I5</f>
        <v>4852.0297478991597</v>
      </c>
      <c r="J5" s="89">
        <f>'計算用(期待容量)'!J5</f>
        <v>13404.03046389438</v>
      </c>
    </row>
    <row r="6" spans="1:13" x14ac:dyDescent="0.25">
      <c r="A6" s="71" t="s">
        <v>19</v>
      </c>
      <c r="B6" s="89">
        <f>'計算用(期待容量)'!B6</f>
        <v>4563.0191438834572</v>
      </c>
      <c r="C6" s="89">
        <f>'計算用(期待容量)'!C6</f>
        <v>12456.887955614913</v>
      </c>
      <c r="D6" s="89">
        <f>'計算用(期待容量)'!D6</f>
        <v>49202.524155726685</v>
      </c>
      <c r="E6" s="89">
        <f>'計算用(期待容量)'!E6</f>
        <v>20191.525910073498</v>
      </c>
      <c r="F6" s="89">
        <f>'計算用(期待容量)'!F6</f>
        <v>4000.3688957055215</v>
      </c>
      <c r="G6" s="89">
        <f>'計算用(期待容量)'!G6</f>
        <v>20967.443472331499</v>
      </c>
      <c r="H6" s="89">
        <f>'計算用(期待容量)'!H6</f>
        <v>8087.2300212242326</v>
      </c>
      <c r="I6" s="89">
        <f>'計算用(期待容量)'!I6</f>
        <v>5660.6947058823534</v>
      </c>
      <c r="J6" s="89">
        <f>'計算用(期待容量)'!J6</f>
        <v>15181.947685210416</v>
      </c>
    </row>
    <row r="7" spans="1:13" x14ac:dyDescent="0.25">
      <c r="A7" s="71" t="s">
        <v>20</v>
      </c>
      <c r="B7" s="89">
        <f>'計算用(期待容量)'!B7</f>
        <v>5407.9752736623059</v>
      </c>
      <c r="C7" s="89">
        <f>'計算用(期待容量)'!C7</f>
        <v>14989.064994767037</v>
      </c>
      <c r="D7" s="89">
        <f>'計算用(期待容量)'!D7</f>
        <v>62856.953285756455</v>
      </c>
      <c r="E7" s="89">
        <f>'計算用(期待容量)'!E7</f>
        <v>23937.98</v>
      </c>
      <c r="F7" s="89">
        <f>'計算用(期待容量)'!F7</f>
        <v>4870.79</v>
      </c>
      <c r="G7" s="89">
        <f>'計算用(期待容量)'!G7</f>
        <v>26768.278793600839</v>
      </c>
      <c r="H7" s="89">
        <f>'計算用(期待容量)'!H7</f>
        <v>10500.942091276014</v>
      </c>
      <c r="I7" s="89">
        <f>'計算用(期待容量)'!I7</f>
        <v>6998.68</v>
      </c>
      <c r="J7" s="89">
        <f>'計算用(期待容量)'!J7</f>
        <v>19566.848000000002</v>
      </c>
    </row>
    <row r="8" spans="1:13" x14ac:dyDescent="0.25">
      <c r="A8" s="71" t="s">
        <v>21</v>
      </c>
      <c r="B8" s="89">
        <f>'計算用(期待容量)'!B8</f>
        <v>5446.8040000000001</v>
      </c>
      <c r="C8" s="89">
        <f>'計算用(期待容量)'!C8</f>
        <v>15367.67</v>
      </c>
      <c r="D8" s="89">
        <f>'計算用(期待容量)'!D8</f>
        <v>62855.923999999999</v>
      </c>
      <c r="E8" s="89">
        <f>'計算用(期待容量)'!E8</f>
        <v>23937.98</v>
      </c>
      <c r="F8" s="89">
        <f>'計算用(期待容量)'!F8</f>
        <v>4870.79</v>
      </c>
      <c r="G8" s="89">
        <f>'計算用(期待容量)'!G8</f>
        <v>26773.289999999997</v>
      </c>
      <c r="H8" s="89">
        <f>'計算用(期待容量)'!H8</f>
        <v>10498.358</v>
      </c>
      <c r="I8" s="89">
        <f>'計算用(期待容量)'!I8</f>
        <v>6998.68</v>
      </c>
      <c r="J8" s="89">
        <f>'計算用(期待容量)'!J8</f>
        <v>19566.848000000002</v>
      </c>
    </row>
    <row r="9" spans="1:13" x14ac:dyDescent="0.25">
      <c r="A9" s="71" t="s">
        <v>22</v>
      </c>
      <c r="B9" s="89">
        <f>'計算用(期待容量)'!B9</f>
        <v>4991.1939127418855</v>
      </c>
      <c r="C9" s="89">
        <f>'計算用(期待容量)'!C9</f>
        <v>13683.934556573287</v>
      </c>
      <c r="D9" s="89">
        <f>'計算用(期待容量)'!D9</f>
        <v>53787.096486138398</v>
      </c>
      <c r="E9" s="89">
        <f>'計算用(期待容量)'!E9</f>
        <v>22892.701124081279</v>
      </c>
      <c r="F9" s="89">
        <f>'計算用(期待容量)'!F9</f>
        <v>4278.6756871035941</v>
      </c>
      <c r="G9" s="89">
        <f>'計算用(期待容量)'!G9</f>
        <v>23440.048227117753</v>
      </c>
      <c r="H9" s="89">
        <f>'計算用(期待容量)'!H9</f>
        <v>9107.9082389005926</v>
      </c>
      <c r="I9" s="89">
        <f>'計算用(期待容量)'!I9</f>
        <v>6234.1184033613445</v>
      </c>
      <c r="J9" s="89">
        <f>'計算用(期待容量)'!J9</f>
        <v>17047.101831782158</v>
      </c>
    </row>
    <row r="10" spans="1:13" x14ac:dyDescent="0.25">
      <c r="A10" s="71" t="s">
        <v>23</v>
      </c>
      <c r="B10" s="89">
        <f>'計算用(期待容量)'!B10</f>
        <v>4765.3011818000396</v>
      </c>
      <c r="C10" s="89">
        <f>'計算用(期待容量)'!C10</f>
        <v>11935.995967456873</v>
      </c>
      <c r="D10" s="89">
        <f>'計算用(期待容量)'!D10</f>
        <v>44493.788963092811</v>
      </c>
      <c r="E10" s="89">
        <f>'計算用(期待容量)'!E10</f>
        <v>19135.89961954172</v>
      </c>
      <c r="F10" s="89">
        <f>'計算用(期待容量)'!F10</f>
        <v>3588.482535787321</v>
      </c>
      <c r="G10" s="89">
        <f>'計算用(期待容量)'!G10</f>
        <v>19036.509008654601</v>
      </c>
      <c r="H10" s="89">
        <f>'計算用(期待容量)'!H10</f>
        <v>7560.9827101258088</v>
      </c>
      <c r="I10" s="89">
        <f>'計算用(期待容量)'!I10</f>
        <v>5234.3055462184875</v>
      </c>
      <c r="J10" s="89">
        <f>'計算用(期待容量)'!J10</f>
        <v>14294.798551476657</v>
      </c>
    </row>
    <row r="11" spans="1:13" x14ac:dyDescent="0.25">
      <c r="A11" s="71" t="s">
        <v>24</v>
      </c>
      <c r="B11" s="89">
        <f>'計算用(期待容量)'!B11</f>
        <v>5460.0792995410093</v>
      </c>
      <c r="C11" s="89">
        <f>'計算用(期待容量)'!C11</f>
        <v>13428.963469382305</v>
      </c>
      <c r="D11" s="89">
        <f>'計算用(期待容量)'!D11</f>
        <v>45287.875424150203</v>
      </c>
      <c r="E11" s="89">
        <f>'計算用(期待容量)'!E11</f>
        <v>19177.289277993947</v>
      </c>
      <c r="F11" s="89">
        <f>'計算用(期待容量)'!F11</f>
        <v>3881.9541922290391</v>
      </c>
      <c r="G11" s="89">
        <f>'計算用(期待容量)'!G11</f>
        <v>18460.740514030949</v>
      </c>
      <c r="H11" s="89">
        <f>'計算用(期待容量)'!H11</f>
        <v>7979.34116953791</v>
      </c>
      <c r="I11" s="89">
        <f>'計算用(期待容量)'!I11</f>
        <v>4999.0542857142855</v>
      </c>
      <c r="J11" s="89">
        <f>'計算用(期待容量)'!J11</f>
        <v>14219.200685114467</v>
      </c>
    </row>
    <row r="12" spans="1:13" x14ac:dyDescent="0.25">
      <c r="A12" s="71" t="s">
        <v>25</v>
      </c>
      <c r="B12" s="89">
        <f>'計算用(期待容量)'!B12</f>
        <v>6091.309144282578</v>
      </c>
      <c r="C12" s="89">
        <f>'計算用(期待容量)'!C12</f>
        <v>15061.551958464106</v>
      </c>
      <c r="D12" s="89">
        <f>'計算用(期待容量)'!D12</f>
        <v>50026.041332274021</v>
      </c>
      <c r="E12" s="89">
        <f>'計算用(期待容量)'!E12</f>
        <v>22023.35829658452</v>
      </c>
      <c r="F12" s="89">
        <f>'計算用(期待容量)'!F12</f>
        <v>4638.774253578732</v>
      </c>
      <c r="G12" s="89">
        <f>'計算用(期待容量)'!G12</f>
        <v>23659.721067400998</v>
      </c>
      <c r="H12" s="89">
        <f>'計算用(期待容量)'!H12</f>
        <v>9981.4054174952253</v>
      </c>
      <c r="I12" s="89">
        <f>'計算用(期待容量)'!I12</f>
        <v>6645.8031092436977</v>
      </c>
      <c r="J12" s="89">
        <f>'計算用(期待容量)'!J12</f>
        <v>17034.71057554067</v>
      </c>
    </row>
    <row r="13" spans="1:13" x14ac:dyDescent="0.25">
      <c r="A13" s="71" t="s">
        <v>26</v>
      </c>
      <c r="B13" s="89">
        <f>'計算用(期待容量)'!B13</f>
        <v>6331.24</v>
      </c>
      <c r="C13" s="89">
        <f>'計算用(期待容量)'!C13</f>
        <v>15786.482</v>
      </c>
      <c r="D13" s="89">
        <f>'計算用(期待容量)'!D13</f>
        <v>54673.846522415093</v>
      </c>
      <c r="E13" s="89">
        <f>'計算用(期待容量)'!E13</f>
        <v>23834.485853869435</v>
      </c>
      <c r="F13" s="89">
        <f>'計算用(期待容量)'!F13</f>
        <v>5035.21</v>
      </c>
      <c r="G13" s="89">
        <f>'計算用(期待容量)'!G13</f>
        <v>24811.258056648308</v>
      </c>
      <c r="H13" s="89">
        <f>'計算用(期待容量)'!H13</f>
        <v>10167.327825717153</v>
      </c>
      <c r="I13" s="89">
        <f>'計算用(期待容量)'!I13</f>
        <v>6645.8031092436977</v>
      </c>
      <c r="J13" s="89">
        <f>'計算用(期待容量)'!J13</f>
        <v>18024.354647272168</v>
      </c>
    </row>
    <row r="14" spans="1:13" x14ac:dyDescent="0.25">
      <c r="A14" s="71" t="s">
        <v>27</v>
      </c>
      <c r="B14" s="89">
        <f>'計算用(期待容量)'!B14</f>
        <v>6293.336894831371</v>
      </c>
      <c r="C14" s="89">
        <f>'計算用(期待容量)'!C14</f>
        <v>15752.981125564831</v>
      </c>
      <c r="D14" s="89">
        <f>'計算用(期待容量)'!D14</f>
        <v>54675.222236757036</v>
      </c>
      <c r="E14" s="89">
        <f>'計算用(期待容量)'!E14</f>
        <v>23834.485853869435</v>
      </c>
      <c r="F14" s="89">
        <f>'計算用(期待容量)'!F14</f>
        <v>5035.21</v>
      </c>
      <c r="G14" s="89">
        <f>'計算用(期待容量)'!G14</f>
        <v>24817.279504327304</v>
      </c>
      <c r="H14" s="89">
        <f>'計算用(期待容量)'!H14</f>
        <v>10167.542153019236</v>
      </c>
      <c r="I14" s="89">
        <f>'計算用(期待容量)'!I14</f>
        <v>6645.8031092436977</v>
      </c>
      <c r="J14" s="89">
        <f>'計算用(期待容量)'!J14</f>
        <v>18024.354647272168</v>
      </c>
    </row>
    <row r="15" spans="1:13" x14ac:dyDescent="0.25">
      <c r="A15" s="71" t="s">
        <v>28</v>
      </c>
      <c r="B15" s="89">
        <f>'計算用(期待容量)'!B15</f>
        <v>5700.3865863101182</v>
      </c>
      <c r="C15" s="89">
        <f>'計算用(期待容量)'!C15</f>
        <v>14446.48702259321</v>
      </c>
      <c r="D15" s="89">
        <f>'計算用(期待容量)'!D15</f>
        <v>48307.876261983809</v>
      </c>
      <c r="E15" s="89">
        <f>'計算用(期待容量)'!E15</f>
        <v>20967.722006052743</v>
      </c>
      <c r="F15" s="89">
        <f>'計算用(期待容量)'!F15</f>
        <v>4309.2711656441716</v>
      </c>
      <c r="G15" s="89">
        <f>'計算用(期待容量)'!G15</f>
        <v>21128.942318384477</v>
      </c>
      <c r="H15" s="89">
        <f>'計算用(期待容量)'!H15</f>
        <v>8506.2114625425747</v>
      </c>
      <c r="I15" s="89">
        <f>'計算用(期待容量)'!I15</f>
        <v>5572.4779831932774</v>
      </c>
      <c r="J15" s="89">
        <f>'計算用(期待容量)'!J15</f>
        <v>14830.997457926351</v>
      </c>
    </row>
    <row r="16" spans="1:13" x14ac:dyDescent="0.25">
      <c r="B16" s="76"/>
      <c r="C16" s="76"/>
      <c r="D16" s="76"/>
      <c r="E16" s="76"/>
      <c r="F16" s="76"/>
      <c r="G16" s="76"/>
      <c r="H16" s="76"/>
      <c r="I16" s="76"/>
      <c r="J16" s="76"/>
      <c r="K16" s="76"/>
    </row>
    <row r="17" spans="1:12" x14ac:dyDescent="0.25">
      <c r="A17" s="1" t="s">
        <v>130</v>
      </c>
      <c r="B17" s="90">
        <f>'計算用(期待容量)'!B17</f>
        <v>161167.5671741488</v>
      </c>
      <c r="C17" s="76"/>
      <c r="D17" s="76"/>
      <c r="E17" s="76"/>
      <c r="F17" s="76"/>
      <c r="G17" s="76"/>
      <c r="H17" s="76"/>
      <c r="I17" s="76"/>
      <c r="J17" s="76"/>
      <c r="K17" s="76"/>
    </row>
    <row r="18" spans="1:12" x14ac:dyDescent="0.25">
      <c r="L18" s="78"/>
    </row>
    <row r="19" spans="1:12" x14ac:dyDescent="0.25">
      <c r="A19" s="1" t="s">
        <v>117</v>
      </c>
    </row>
    <row r="20" spans="1:12" x14ac:dyDescent="0.25">
      <c r="A20" s="71" t="s">
        <v>38</v>
      </c>
      <c r="B20" s="89">
        <f>'計算用(期待容量)'!B20</f>
        <v>879.90859276599349</v>
      </c>
      <c r="C20" s="89">
        <f>'計算用(期待容量)'!C20</f>
        <v>4063.6504300042307</v>
      </c>
      <c r="D20" s="89">
        <f>'計算用(期待容量)'!D20</f>
        <v>1866.3683801252882</v>
      </c>
      <c r="E20" s="89">
        <f>'計算用(期待容量)'!E20</f>
        <v>1632.5612750761898</v>
      </c>
      <c r="F20" s="89">
        <f>'計算用(期待容量)'!F20</f>
        <v>1306.8715743716161</v>
      </c>
      <c r="G20" s="89">
        <f>'計算用(期待容量)'!G20</f>
        <v>1657.0417702533059</v>
      </c>
      <c r="H20" s="89">
        <f>'計算用(期待容量)'!H20</f>
        <v>896.55562785320308</v>
      </c>
      <c r="I20" s="89">
        <f>'計算用(期待容量)'!I20</f>
        <v>511.45969545090554</v>
      </c>
      <c r="J20" s="89">
        <f>'計算用(期待容量)'!J20</f>
        <v>864.00265409922167</v>
      </c>
    </row>
    <row r="21" spans="1:12" x14ac:dyDescent="0.25">
      <c r="A21" s="71" t="s">
        <v>18</v>
      </c>
      <c r="B21" s="89">
        <f>'計算用(期待容量)'!B21</f>
        <v>1042.9629009165415</v>
      </c>
      <c r="C21" s="89">
        <f>'計算用(期待容量)'!C21</f>
        <v>4569.2537697616044</v>
      </c>
      <c r="D21" s="89">
        <f>'計算用(期待容量)'!D21</f>
        <v>3908.7587803176971</v>
      </c>
      <c r="E21" s="89">
        <f>'計算用(期待容量)'!E21</f>
        <v>2803.6772271935324</v>
      </c>
      <c r="F21" s="89">
        <f>'計算用(期待容量)'!F21</f>
        <v>1448.7083001969158</v>
      </c>
      <c r="G21" s="89">
        <f>'計算用(期待容量)'!G21</f>
        <v>2610.7432865266292</v>
      </c>
      <c r="H21" s="89">
        <f>'計算用(期待容量)'!H21</f>
        <v>1658.7421099005894</v>
      </c>
      <c r="I21" s="89">
        <f>'計算用(期待容量)'!I21</f>
        <v>983.177577222693</v>
      </c>
      <c r="J21" s="89">
        <f>'計算用(期待容量)'!J21</f>
        <v>1304.4360479637755</v>
      </c>
    </row>
    <row r="22" spans="1:12" x14ac:dyDescent="0.25">
      <c r="A22" s="71" t="s">
        <v>19</v>
      </c>
      <c r="B22" s="89">
        <f>'計算用(期待容量)'!B22</f>
        <v>1018.2351571329186</v>
      </c>
      <c r="C22" s="89">
        <f>'計算用(期待容量)'!C22</f>
        <v>4603.0001583363028</v>
      </c>
      <c r="D22" s="89">
        <f>'計算用(期待容量)'!D22</f>
        <v>5253.056985487472</v>
      </c>
      <c r="E22" s="89">
        <f>'計算用(期待容量)'!E22</f>
        <v>3829.1854911855817</v>
      </c>
      <c r="F22" s="89">
        <f>'計算用(期待容量)'!F22</f>
        <v>1210.8289038525538</v>
      </c>
      <c r="G22" s="89">
        <f>'計算用(期待容量)'!G22</f>
        <v>3581.3079060386794</v>
      </c>
      <c r="H22" s="89">
        <f>'計算用(期待容量)'!H22</f>
        <v>2141.1186884706885</v>
      </c>
      <c r="I22" s="89">
        <f>'計算用(期待容量)'!I22</f>
        <v>1101.9249935245414</v>
      </c>
      <c r="J22" s="89">
        <f>'計算用(期待容量)'!J22</f>
        <v>2255.2417159712718</v>
      </c>
    </row>
    <row r="23" spans="1:12" x14ac:dyDescent="0.25">
      <c r="A23" s="71" t="s">
        <v>20</v>
      </c>
      <c r="B23" s="89">
        <f>'計算用(期待容量)'!B23</f>
        <v>897.83655001825446</v>
      </c>
      <c r="C23" s="89">
        <f>'計算用(期待容量)'!C23</f>
        <v>4269.8571701099718</v>
      </c>
      <c r="D23" s="89">
        <f>'計算用(期待容量)'!D23</f>
        <v>6224.9094709848423</v>
      </c>
      <c r="E23" s="89">
        <f>'計算用(期待容量)'!E23</f>
        <v>4465.0049634198567</v>
      </c>
      <c r="F23" s="89">
        <f>'計算用(期待容量)'!F23</f>
        <v>1255.9632274935973</v>
      </c>
      <c r="G23" s="89">
        <f>'計算用(期待容量)'!G23</f>
        <v>4151.8836310098804</v>
      </c>
      <c r="H23" s="89">
        <f>'計算用(期待容量)'!H23</f>
        <v>2911.0938695094037</v>
      </c>
      <c r="I23" s="89">
        <f>'計算用(期待容量)'!I23</f>
        <v>1298.1168825347581</v>
      </c>
      <c r="J23" s="89">
        <f>'計算用(期待容量)'!J23</f>
        <v>2169.2342349194587</v>
      </c>
    </row>
    <row r="24" spans="1:12" x14ac:dyDescent="0.25">
      <c r="A24" s="71" t="s">
        <v>21</v>
      </c>
      <c r="B24" s="89">
        <f>'計算用(期待容量)'!B24</f>
        <v>852.01443940975491</v>
      </c>
      <c r="C24" s="89">
        <f>'計算用(期待容量)'!C24</f>
        <v>4546.6066807232319</v>
      </c>
      <c r="D24" s="89">
        <f>'計算用(期待容量)'!D24</f>
        <v>6276.6157318947653</v>
      </c>
      <c r="E24" s="89">
        <f>'計算用(期待容量)'!E24</f>
        <v>3966.6172898136447</v>
      </c>
      <c r="F24" s="89">
        <f>'計算用(期待容量)'!F24</f>
        <v>1105.9153101216507</v>
      </c>
      <c r="G24" s="89">
        <f>'計算用(期待容量)'!G24</f>
        <v>3852.826901885418</v>
      </c>
      <c r="H24" s="89">
        <f>'計算用(期待容量)'!H24</f>
        <v>2799.5948770151304</v>
      </c>
      <c r="I24" s="89">
        <f>'計算用(期待容量)'!I24</f>
        <v>1324.4027400124053</v>
      </c>
      <c r="J24" s="89">
        <f>'計算用(期待容量)'!J24</f>
        <v>1901.4860291240166</v>
      </c>
    </row>
    <row r="25" spans="1:12" x14ac:dyDescent="0.25">
      <c r="A25" s="71" t="s">
        <v>22</v>
      </c>
      <c r="B25" s="89">
        <f>'計算用(期待容量)'!B25</f>
        <v>711.03193150575191</v>
      </c>
      <c r="C25" s="89">
        <f>'計算用(期待容量)'!C25</f>
        <v>3780.4983788160143</v>
      </c>
      <c r="D25" s="89">
        <f>'計算用(期待容量)'!D25</f>
        <v>4682.0379003602629</v>
      </c>
      <c r="E25" s="89">
        <f>'計算用(期待容量)'!E25</f>
        <v>3329.6136855609457</v>
      </c>
      <c r="F25" s="89">
        <f>'計算用(期待容量)'!F25</f>
        <v>1007.6077735373428</v>
      </c>
      <c r="G25" s="89">
        <f>'計算用(期待容量)'!G25</f>
        <v>3095.8119261282645</v>
      </c>
      <c r="H25" s="89">
        <f>'計算用(期待容量)'!H25</f>
        <v>2042.5242451064996</v>
      </c>
      <c r="I25" s="89">
        <f>'計算用(期待容量)'!I25</f>
        <v>1073.5105572474622</v>
      </c>
      <c r="J25" s="89">
        <f>'計算用(期待容量)'!J25</f>
        <v>2068.6836017374635</v>
      </c>
    </row>
    <row r="26" spans="1:12" x14ac:dyDescent="0.25">
      <c r="A26" s="71" t="s">
        <v>23</v>
      </c>
      <c r="B26" s="89">
        <f>'計算用(期待容量)'!B26</f>
        <v>702.72166147547159</v>
      </c>
      <c r="C26" s="89">
        <f>'計算用(期待容量)'!C26</f>
        <v>2977.6480275307413</v>
      </c>
      <c r="D26" s="89">
        <f>'計算用(期待容量)'!D26</f>
        <v>3061.4041525865305</v>
      </c>
      <c r="E26" s="89">
        <f>'計算用(期待容量)'!E26</f>
        <v>2306.2638568409889</v>
      </c>
      <c r="F26" s="89">
        <f>'計算用(期待容量)'!F26</f>
        <v>881.98043185331858</v>
      </c>
      <c r="G26" s="89">
        <f>'計算用(期待容量)'!G26</f>
        <v>2042.2702467850049</v>
      </c>
      <c r="H26" s="89">
        <f>'計算用(期待容量)'!H26</f>
        <v>1437.0420183036181</v>
      </c>
      <c r="I26" s="89">
        <f>'計算用(期待容量)'!I26</f>
        <v>771.56822809752146</v>
      </c>
      <c r="J26" s="89">
        <f>'計算用(期待容量)'!J26</f>
        <v>1300.6913765268005</v>
      </c>
    </row>
    <row r="27" spans="1:12" x14ac:dyDescent="0.25">
      <c r="A27" s="71" t="s">
        <v>24</v>
      </c>
      <c r="B27" s="89">
        <f>'計算用(期待容量)'!B27</f>
        <v>827.43307861658661</v>
      </c>
      <c r="C27" s="89">
        <f>'計算用(期待容量)'!C27</f>
        <v>2968.4079314205615</v>
      </c>
      <c r="D27" s="89">
        <f>'計算用(期待容量)'!D27</f>
        <v>1125.8388470057623</v>
      </c>
      <c r="E27" s="89">
        <f>'計算用(期待容量)'!E27</f>
        <v>885.04373649233298</v>
      </c>
      <c r="F27" s="89">
        <f>'計算用(期待容量)'!F27</f>
        <v>869.48173195823688</v>
      </c>
      <c r="G27" s="89">
        <f>'計算用(期待容量)'!G27</f>
        <v>828.31287219865953</v>
      </c>
      <c r="H27" s="89">
        <f>'計算用(期待容量)'!H27</f>
        <v>440.51372754655074</v>
      </c>
      <c r="I27" s="89">
        <f>'計算用(期待容量)'!I27</f>
        <v>408.11851722331744</v>
      </c>
      <c r="J27" s="89">
        <f>'計算用(期待容量)'!J27</f>
        <v>956.21955753803093</v>
      </c>
    </row>
    <row r="28" spans="1:12" x14ac:dyDescent="0.25">
      <c r="A28" s="71" t="s">
        <v>25</v>
      </c>
      <c r="B28" s="89">
        <f>'計算用(期待容量)'!B28</f>
        <v>925.55473069739742</v>
      </c>
      <c r="C28" s="89">
        <f>'計算用(期待容量)'!C28</f>
        <v>4657.9044383955497</v>
      </c>
      <c r="D28" s="89">
        <f>'計算用(期待容量)'!D28</f>
        <v>1161.345413258357</v>
      </c>
      <c r="E28" s="89">
        <f>'計算用(期待容量)'!E28</f>
        <v>1092.4765723639994</v>
      </c>
      <c r="F28" s="89">
        <f>'計算用(期待容量)'!F28</f>
        <v>1098.3056881052357</v>
      </c>
      <c r="G28" s="89">
        <f>'計算用(期待容量)'!G28</f>
        <v>1115.0611753279779</v>
      </c>
      <c r="H28" s="89">
        <f>'計算用(期待容量)'!H28</f>
        <v>664.44616789760107</v>
      </c>
      <c r="I28" s="89">
        <f>'計算用(期待容量)'!I28</f>
        <v>469.60962861528236</v>
      </c>
      <c r="J28" s="89">
        <f>'計算用(期待容量)'!J28</f>
        <v>1287.6761853386042</v>
      </c>
    </row>
    <row r="29" spans="1:12" x14ac:dyDescent="0.25">
      <c r="A29" s="71" t="s">
        <v>26</v>
      </c>
      <c r="B29" s="89">
        <f>'計算用(期待容量)'!B29</f>
        <v>661.86111140011667</v>
      </c>
      <c r="C29" s="89">
        <f>'計算用(期待容量)'!C29</f>
        <v>4523.4550997009446</v>
      </c>
      <c r="D29" s="89">
        <f>'計算用(期待容量)'!D29</f>
        <v>1619.0959570111572</v>
      </c>
      <c r="E29" s="89">
        <f>'計算用(期待容量)'!E29</f>
        <v>1452.2879675702932</v>
      </c>
      <c r="F29" s="89">
        <f>'計算用(期待容量)'!F29</f>
        <v>972.57422341885263</v>
      </c>
      <c r="G29" s="89">
        <f>'計算用(期待容量)'!G29</f>
        <v>1330.9078661403848</v>
      </c>
      <c r="H29" s="89">
        <f>'計算用(期待容量)'!H29</f>
        <v>1007.8147058382289</v>
      </c>
      <c r="I29" s="89">
        <f>'計算用(期待容量)'!I29</f>
        <v>572.11723452665126</v>
      </c>
      <c r="J29" s="89">
        <f>'計算用(期待容量)'!J29</f>
        <v>1212.8558343933714</v>
      </c>
    </row>
    <row r="30" spans="1:12" x14ac:dyDescent="0.25">
      <c r="A30" s="71" t="s">
        <v>27</v>
      </c>
      <c r="B30" s="89">
        <f>'計算用(期待容量)'!B30</f>
        <v>800.59365100079538</v>
      </c>
      <c r="C30" s="89">
        <f>'計算用(期待容量)'!C30</f>
        <v>4241.5497297995216</v>
      </c>
      <c r="D30" s="89">
        <f>'計算用(期待容量)'!D30</f>
        <v>1227.2498585501482</v>
      </c>
      <c r="E30" s="89">
        <f>'計算用(期待容量)'!E30</f>
        <v>1176.0157932991001</v>
      </c>
      <c r="F30" s="89">
        <f>'計算用(期待容量)'!F30</f>
        <v>933.31737880677599</v>
      </c>
      <c r="G30" s="89">
        <f>'計算用(期待容量)'!G30</f>
        <v>1393.5272680162807</v>
      </c>
      <c r="H30" s="89">
        <f>'計算用(期待容量)'!H30</f>
        <v>850.74644787453792</v>
      </c>
      <c r="I30" s="89">
        <f>'計算用(期待容量)'!I30</f>
        <v>543.73330965820321</v>
      </c>
      <c r="J30" s="89">
        <f>'計算用(期待容量)'!J30</f>
        <v>1268.1665629946599</v>
      </c>
    </row>
    <row r="31" spans="1:12" x14ac:dyDescent="0.25">
      <c r="A31" s="71" t="s">
        <v>28</v>
      </c>
      <c r="B31" s="89">
        <f>'計算用(期待容量)'!B31</f>
        <v>640.78114633622363</v>
      </c>
      <c r="C31" s="89">
        <f>'計算用(期待容量)'!C31</f>
        <v>2793.3623944933361</v>
      </c>
      <c r="D31" s="89">
        <f>'計算用(期待容量)'!D31</f>
        <v>1441.6648908932252</v>
      </c>
      <c r="E31" s="89">
        <f>'計算用(期待容量)'!E31</f>
        <v>1249.7244163977248</v>
      </c>
      <c r="F31" s="89">
        <f>'計算用(期待容量)'!F31</f>
        <v>1019.2799945748756</v>
      </c>
      <c r="G31" s="89">
        <f>'計算用(期待容量)'!G31</f>
        <v>1398.1091923480997</v>
      </c>
      <c r="H31" s="89">
        <f>'計算用(期待容量)'!H31</f>
        <v>803.65373709629489</v>
      </c>
      <c r="I31" s="89">
        <f>'計算用(期待容量)'!I31</f>
        <v>564.17485289463684</v>
      </c>
      <c r="J31" s="89">
        <f>'計算用(期待容量)'!J31</f>
        <v>1053.0393749655493</v>
      </c>
    </row>
    <row r="32" spans="1:12" x14ac:dyDescent="0.25">
      <c r="B32" s="71"/>
      <c r="C32" s="71"/>
      <c r="D32" s="71"/>
      <c r="E32" s="71"/>
      <c r="F32" s="71"/>
      <c r="G32" s="71"/>
      <c r="H32" s="71"/>
      <c r="I32" s="71"/>
      <c r="J32" s="71"/>
    </row>
    <row r="33" spans="1:13" x14ac:dyDescent="0.25">
      <c r="A33" s="1" t="s">
        <v>118</v>
      </c>
    </row>
    <row r="34" spans="1:13" x14ac:dyDescent="0.25">
      <c r="A34" s="71" t="s">
        <v>38</v>
      </c>
      <c r="B34" s="79">
        <f t="shared" ref="B34:J45" si="0">B4-B20</f>
        <v>3987.7289729893446</v>
      </c>
      <c r="C34" s="79">
        <f t="shared" si="0"/>
        <v>8170.0984144253744</v>
      </c>
      <c r="D34" s="79">
        <f t="shared" si="0"/>
        <v>40548.343355055535</v>
      </c>
      <c r="E34" s="79">
        <f t="shared" si="0"/>
        <v>16561.543614677375</v>
      </c>
      <c r="F34" s="79">
        <f t="shared" si="0"/>
        <v>2348.5436199024125</v>
      </c>
      <c r="G34" s="79">
        <f t="shared" si="0"/>
        <v>15600.999449258892</v>
      </c>
      <c r="H34" s="79">
        <f t="shared" si="0"/>
        <v>6187.3696690694796</v>
      </c>
      <c r="I34" s="79">
        <f t="shared" si="0"/>
        <v>4178.8310608516158</v>
      </c>
      <c r="J34" s="79">
        <f t="shared" si="0"/>
        <v>11500.188548641083</v>
      </c>
      <c r="L34" s="80"/>
    </row>
    <row r="35" spans="1:13" x14ac:dyDescent="0.25">
      <c r="A35" s="71" t="s">
        <v>18</v>
      </c>
      <c r="B35" s="79">
        <f t="shared" si="0"/>
        <v>3356.430172322333</v>
      </c>
      <c r="C35" s="79">
        <f t="shared" si="0"/>
        <v>6732.0060488694471</v>
      </c>
      <c r="D35" s="79">
        <f t="shared" si="0"/>
        <v>37497.913627909984</v>
      </c>
      <c r="E35" s="79">
        <f t="shared" si="0"/>
        <v>15566.363710981997</v>
      </c>
      <c r="F35" s="79">
        <f t="shared" si="0"/>
        <v>1964.7272826251701</v>
      </c>
      <c r="G35" s="79">
        <f t="shared" si="0"/>
        <v>15837.964332146332</v>
      </c>
      <c r="H35" s="79">
        <f t="shared" si="0"/>
        <v>5447.7148629489311</v>
      </c>
      <c r="I35" s="79">
        <f t="shared" si="0"/>
        <v>3868.8521706764668</v>
      </c>
      <c r="J35" s="79">
        <f t="shared" si="0"/>
        <v>12099.594415930604</v>
      </c>
      <c r="L35" s="80"/>
    </row>
    <row r="36" spans="1:13" x14ac:dyDescent="0.25">
      <c r="A36" s="71" t="s">
        <v>19</v>
      </c>
      <c r="B36" s="79">
        <f t="shared" si="0"/>
        <v>3544.7839867505386</v>
      </c>
      <c r="C36" s="79">
        <f t="shared" si="0"/>
        <v>7853.8877972786104</v>
      </c>
      <c r="D36" s="79">
        <f t="shared" si="0"/>
        <v>43949.467170239215</v>
      </c>
      <c r="E36" s="79">
        <f t="shared" si="0"/>
        <v>16362.340418887918</v>
      </c>
      <c r="F36" s="79">
        <f t="shared" si="0"/>
        <v>2789.5399918529674</v>
      </c>
      <c r="G36" s="79">
        <f t="shared" si="0"/>
        <v>17386.135566292818</v>
      </c>
      <c r="H36" s="79">
        <f t="shared" si="0"/>
        <v>5946.111332753544</v>
      </c>
      <c r="I36" s="79">
        <f t="shared" si="0"/>
        <v>4558.7697123578118</v>
      </c>
      <c r="J36" s="79">
        <f t="shared" si="0"/>
        <v>12926.705969239145</v>
      </c>
      <c r="L36" s="80"/>
    </row>
    <row r="37" spans="1:13" x14ac:dyDescent="0.25">
      <c r="A37" s="71" t="s">
        <v>20</v>
      </c>
      <c r="B37" s="79">
        <f t="shared" si="0"/>
        <v>4510.1387236440514</v>
      </c>
      <c r="C37" s="79">
        <f t="shared" si="0"/>
        <v>10719.207824657065</v>
      </c>
      <c r="D37" s="79">
        <f t="shared" si="0"/>
        <v>56632.043814771612</v>
      </c>
      <c r="E37" s="79">
        <f t="shared" si="0"/>
        <v>19472.975036580145</v>
      </c>
      <c r="F37" s="79">
        <f t="shared" si="0"/>
        <v>3614.8267725064024</v>
      </c>
      <c r="G37" s="79">
        <f t="shared" si="0"/>
        <v>22616.395162590958</v>
      </c>
      <c r="H37" s="79">
        <f t="shared" si="0"/>
        <v>7589.8482217666105</v>
      </c>
      <c r="I37" s="79">
        <f t="shared" si="0"/>
        <v>5700.5631174652426</v>
      </c>
      <c r="J37" s="79">
        <f t="shared" si="0"/>
        <v>17397.613765080543</v>
      </c>
      <c r="L37" s="80"/>
    </row>
    <row r="38" spans="1:13" x14ac:dyDescent="0.25">
      <c r="A38" s="71" t="s">
        <v>21</v>
      </c>
      <c r="B38" s="79">
        <f t="shared" si="0"/>
        <v>4594.7895605902449</v>
      </c>
      <c r="C38" s="79">
        <f t="shared" si="0"/>
        <v>10821.063319276767</v>
      </c>
      <c r="D38" s="79">
        <f t="shared" si="0"/>
        <v>56579.308268105233</v>
      </c>
      <c r="E38" s="79">
        <f t="shared" si="0"/>
        <v>19971.362710186353</v>
      </c>
      <c r="F38" s="79">
        <f t="shared" si="0"/>
        <v>3764.8746898783493</v>
      </c>
      <c r="G38" s="79">
        <f t="shared" si="0"/>
        <v>22920.463098114578</v>
      </c>
      <c r="H38" s="79">
        <f t="shared" si="0"/>
        <v>7698.7631229848703</v>
      </c>
      <c r="I38" s="79">
        <f t="shared" si="0"/>
        <v>5674.2772599875952</v>
      </c>
      <c r="J38" s="79">
        <f t="shared" si="0"/>
        <v>17665.361970875987</v>
      </c>
      <c r="L38" s="80"/>
    </row>
    <row r="39" spans="1:13" x14ac:dyDescent="0.25">
      <c r="A39" s="71" t="s">
        <v>22</v>
      </c>
      <c r="B39" s="79">
        <f t="shared" si="0"/>
        <v>4280.1619812361332</v>
      </c>
      <c r="C39" s="79">
        <f t="shared" si="0"/>
        <v>9903.436177757274</v>
      </c>
      <c r="D39" s="79">
        <f t="shared" si="0"/>
        <v>49105.058585778133</v>
      </c>
      <c r="E39" s="79">
        <f t="shared" si="0"/>
        <v>19563.087438520335</v>
      </c>
      <c r="F39" s="79">
        <f t="shared" si="0"/>
        <v>3271.0679135662513</v>
      </c>
      <c r="G39" s="79">
        <f t="shared" si="0"/>
        <v>20344.236300989491</v>
      </c>
      <c r="H39" s="79">
        <f t="shared" si="0"/>
        <v>7065.3839937940929</v>
      </c>
      <c r="I39" s="79">
        <f t="shared" si="0"/>
        <v>5160.6078461138823</v>
      </c>
      <c r="J39" s="79">
        <f t="shared" si="0"/>
        <v>14978.418230044696</v>
      </c>
      <c r="L39" s="80"/>
    </row>
    <row r="40" spans="1:13" x14ac:dyDescent="0.25">
      <c r="A40" s="71" t="s">
        <v>23</v>
      </c>
      <c r="B40" s="79">
        <f t="shared" si="0"/>
        <v>4062.579520324568</v>
      </c>
      <c r="C40" s="79">
        <f t="shared" si="0"/>
        <v>8958.3479399261305</v>
      </c>
      <c r="D40" s="79">
        <f t="shared" si="0"/>
        <v>41432.384810506279</v>
      </c>
      <c r="E40" s="79">
        <f t="shared" si="0"/>
        <v>16829.635762700731</v>
      </c>
      <c r="F40" s="79">
        <f t="shared" si="0"/>
        <v>2706.5021039340027</v>
      </c>
      <c r="G40" s="79">
        <f t="shared" si="0"/>
        <v>16994.238761869594</v>
      </c>
      <c r="H40" s="79">
        <f t="shared" si="0"/>
        <v>6123.9406918221903</v>
      </c>
      <c r="I40" s="79">
        <f t="shared" si="0"/>
        <v>4462.7373181209659</v>
      </c>
      <c r="J40" s="79">
        <f t="shared" si="0"/>
        <v>12994.107174949857</v>
      </c>
      <c r="L40" s="80"/>
    </row>
    <row r="41" spans="1:13" x14ac:dyDescent="0.25">
      <c r="A41" s="71" t="s">
        <v>24</v>
      </c>
      <c r="B41" s="79">
        <f t="shared" si="0"/>
        <v>4632.6462209244228</v>
      </c>
      <c r="C41" s="79">
        <f t="shared" si="0"/>
        <v>10460.555537961744</v>
      </c>
      <c r="D41" s="79">
        <f t="shared" si="0"/>
        <v>44162.036577144441</v>
      </c>
      <c r="E41" s="79">
        <f t="shared" si="0"/>
        <v>18292.245541501612</v>
      </c>
      <c r="F41" s="79">
        <f t="shared" si="0"/>
        <v>3012.472460270802</v>
      </c>
      <c r="G41" s="79">
        <f t="shared" si="0"/>
        <v>17632.427641832292</v>
      </c>
      <c r="H41" s="79">
        <f t="shared" si="0"/>
        <v>7538.8274419913596</v>
      </c>
      <c r="I41" s="79">
        <f t="shared" si="0"/>
        <v>4590.9357684909683</v>
      </c>
      <c r="J41" s="79">
        <f t="shared" si="0"/>
        <v>13262.981127576437</v>
      </c>
      <c r="L41" s="80"/>
    </row>
    <row r="42" spans="1:13" x14ac:dyDescent="0.25">
      <c r="A42" s="71" t="s">
        <v>25</v>
      </c>
      <c r="B42" s="79">
        <f t="shared" si="0"/>
        <v>5165.7544135851804</v>
      </c>
      <c r="C42" s="79">
        <f t="shared" si="0"/>
        <v>10403.647520068556</v>
      </c>
      <c r="D42" s="79">
        <f t="shared" si="0"/>
        <v>48864.695919015663</v>
      </c>
      <c r="E42" s="79">
        <f t="shared" si="0"/>
        <v>20930.881724220519</v>
      </c>
      <c r="F42" s="79">
        <f t="shared" si="0"/>
        <v>3540.4685654734963</v>
      </c>
      <c r="G42" s="79">
        <f t="shared" si="0"/>
        <v>22544.659892073021</v>
      </c>
      <c r="H42" s="79">
        <f t="shared" si="0"/>
        <v>9316.9592495976249</v>
      </c>
      <c r="I42" s="79">
        <f t="shared" si="0"/>
        <v>6176.1934806284153</v>
      </c>
      <c r="J42" s="79">
        <f t="shared" si="0"/>
        <v>15747.034390202065</v>
      </c>
      <c r="L42" s="80"/>
    </row>
    <row r="43" spans="1:13" x14ac:dyDescent="0.25">
      <c r="A43" s="71" t="s">
        <v>26</v>
      </c>
      <c r="B43" s="79">
        <f t="shared" si="0"/>
        <v>5669.3788885998829</v>
      </c>
      <c r="C43" s="79">
        <f t="shared" si="0"/>
        <v>11263.026900299055</v>
      </c>
      <c r="D43" s="79">
        <f t="shared" si="0"/>
        <v>53054.750565403934</v>
      </c>
      <c r="E43" s="79">
        <f t="shared" si="0"/>
        <v>22382.197886299142</v>
      </c>
      <c r="F43" s="79">
        <f t="shared" si="0"/>
        <v>4062.6357765811472</v>
      </c>
      <c r="G43" s="79">
        <f t="shared" si="0"/>
        <v>23480.350190507925</v>
      </c>
      <c r="H43" s="79">
        <f t="shared" si="0"/>
        <v>9159.513119878924</v>
      </c>
      <c r="I43" s="79">
        <f t="shared" si="0"/>
        <v>6073.6858747170463</v>
      </c>
      <c r="J43" s="79">
        <f t="shared" si="0"/>
        <v>16811.498812878795</v>
      </c>
      <c r="L43" s="80"/>
    </row>
    <row r="44" spans="1:13" x14ac:dyDescent="0.25">
      <c r="A44" s="71" t="s">
        <v>27</v>
      </c>
      <c r="B44" s="79">
        <f t="shared" si="0"/>
        <v>5492.7432438305759</v>
      </c>
      <c r="C44" s="79">
        <f t="shared" si="0"/>
        <v>11511.43139576531</v>
      </c>
      <c r="D44" s="79">
        <f t="shared" si="0"/>
        <v>53447.97237820689</v>
      </c>
      <c r="E44" s="79">
        <f t="shared" si="0"/>
        <v>22658.470060570336</v>
      </c>
      <c r="F44" s="79">
        <f t="shared" si="0"/>
        <v>4101.8926211932239</v>
      </c>
      <c r="G44" s="79">
        <f t="shared" si="0"/>
        <v>23423.752236311022</v>
      </c>
      <c r="H44" s="79">
        <f t="shared" si="0"/>
        <v>9316.7957051446974</v>
      </c>
      <c r="I44" s="79">
        <f t="shared" si="0"/>
        <v>6102.0697995854944</v>
      </c>
      <c r="J44" s="79">
        <f t="shared" si="0"/>
        <v>16756.18808427751</v>
      </c>
      <c r="L44" s="80"/>
    </row>
    <row r="45" spans="1:13" x14ac:dyDescent="0.25">
      <c r="A45" s="71" t="s">
        <v>28</v>
      </c>
      <c r="B45" s="79">
        <f t="shared" si="0"/>
        <v>5059.605439973895</v>
      </c>
      <c r="C45" s="79">
        <f t="shared" si="0"/>
        <v>11653.124628099875</v>
      </c>
      <c r="D45" s="79">
        <f t="shared" si="0"/>
        <v>46866.211371090583</v>
      </c>
      <c r="E45" s="79">
        <f t="shared" si="0"/>
        <v>19717.997589655017</v>
      </c>
      <c r="F45" s="79">
        <f t="shared" si="0"/>
        <v>3289.9911710692959</v>
      </c>
      <c r="G45" s="79">
        <f t="shared" si="0"/>
        <v>19730.833126036378</v>
      </c>
      <c r="H45" s="79">
        <f t="shared" si="0"/>
        <v>7702.5577254462796</v>
      </c>
      <c r="I45" s="79">
        <f t="shared" si="0"/>
        <v>5008.3031302986401</v>
      </c>
      <c r="J45" s="79">
        <f t="shared" si="0"/>
        <v>13777.958082960802</v>
      </c>
      <c r="L45" s="80"/>
    </row>
    <row r="46" spans="1:13" x14ac:dyDescent="0.25">
      <c r="L46" s="80"/>
    </row>
    <row r="47" spans="1:13" x14ac:dyDescent="0.25">
      <c r="A47" s="1" t="s">
        <v>119</v>
      </c>
      <c r="K47" s="76" t="s">
        <v>120</v>
      </c>
    </row>
    <row r="48" spans="1:13" x14ac:dyDescent="0.25">
      <c r="A48" s="71" t="s">
        <v>38</v>
      </c>
      <c r="B48" s="81">
        <f>IF(入力!$E$16=B$2,入力!$E$36*入力!$E$29/1000,0)</f>
        <v>0</v>
      </c>
      <c r="C48" s="81">
        <f>IF(入力!$E$16=C$2,入力!$E$36*入力!$E$29/1000,0)</f>
        <v>0</v>
      </c>
      <c r="D48" s="81">
        <f>IF(入力!$E$16=D$2,入力!$E$36*入力!$E$29/1000,0)</f>
        <v>0</v>
      </c>
      <c r="E48" s="81">
        <f>IF(入力!$E$16=E$2,入力!$E$36*入力!$E$29/1000,0)</f>
        <v>0</v>
      </c>
      <c r="F48" s="81">
        <f>IF(入力!$E$16=F$2,入力!$E$36*入力!$E$29/1000,0)</f>
        <v>0</v>
      </c>
      <c r="G48" s="81">
        <f>IF(入力!$E$16=G$2,入力!$E$36*入力!$E$29/1000,0)</f>
        <v>0</v>
      </c>
      <c r="H48" s="81">
        <f>IF(入力!$E$16=H$2,入力!$E$36*入力!$E$29/1000,0)</f>
        <v>0</v>
      </c>
      <c r="I48" s="81">
        <f>IF(入力!$E$16=I$2,入力!$E$36*入力!$E$29/1000,0)</f>
        <v>0</v>
      </c>
      <c r="J48" s="81">
        <f>IF(入力!$E$16=J$2,入力!$E$36*入力!$E$29/1000,0)</f>
        <v>0</v>
      </c>
      <c r="K48" s="82">
        <f t="shared" ref="K48:K59" si="1">SUM(B48:J48)</f>
        <v>0</v>
      </c>
      <c r="L48" s="80"/>
      <c r="M48" s="83"/>
    </row>
    <row r="49" spans="1:22" x14ac:dyDescent="0.25">
      <c r="A49" s="71" t="s">
        <v>18</v>
      </c>
      <c r="B49" s="81">
        <f>IF(入力!$E$16=B$2,入力!$F$36*入力!$F$29/1000,0)</f>
        <v>0</v>
      </c>
      <c r="C49" s="81">
        <f>IF(入力!$E$16=C$2,入力!$F$36*入力!$F$29/1000,0)</f>
        <v>0</v>
      </c>
      <c r="D49" s="81">
        <f>IF(入力!$E$16=D$2,入力!$F$36*入力!$F$29/1000,0)</f>
        <v>0</v>
      </c>
      <c r="E49" s="81">
        <f>IF(入力!$E$16=E$2,入力!$F$36*入力!$F$29/1000,0)</f>
        <v>0</v>
      </c>
      <c r="F49" s="81">
        <f>IF(入力!$E$16=F$2,入力!$F$36*入力!$F$29/1000,0)</f>
        <v>0</v>
      </c>
      <c r="G49" s="81">
        <f>IF(入力!$E$16=G$2,入力!$F$36*入力!$F$29/1000,0)</f>
        <v>0</v>
      </c>
      <c r="H49" s="81">
        <f>IF(入力!$E$16=H$2,入力!$F$36*入力!$F$29/1000,0)</f>
        <v>0</v>
      </c>
      <c r="I49" s="81">
        <f>IF(入力!$E$16=I$2,入力!$F$36*入力!$F$29/1000,0)</f>
        <v>0</v>
      </c>
      <c r="J49" s="81">
        <f>IF(入力!$E$16=J$2,入力!$F$36*入力!$F$29/1000,0)</f>
        <v>0</v>
      </c>
      <c r="K49" s="82">
        <f t="shared" si="1"/>
        <v>0</v>
      </c>
      <c r="L49" s="80"/>
      <c r="M49" s="83"/>
    </row>
    <row r="50" spans="1:22" x14ac:dyDescent="0.25">
      <c r="A50" s="71" t="s">
        <v>19</v>
      </c>
      <c r="B50" s="81">
        <f>IF(入力!$E$16=B$2,入力!$G$36*入力!$G$29/1000,0)</f>
        <v>0</v>
      </c>
      <c r="C50" s="81">
        <f>IF(入力!$E$16=C$2,入力!$G$36*入力!$G$29/1000,0)</f>
        <v>0</v>
      </c>
      <c r="D50" s="81">
        <f>IF(入力!$E$16=D$2,入力!$G$36*入力!$G$29/1000,0)</f>
        <v>0</v>
      </c>
      <c r="E50" s="81">
        <f>IF(入力!$E$16=E$2,入力!$G$36*入力!$G$29/1000,0)</f>
        <v>0</v>
      </c>
      <c r="F50" s="81">
        <f>IF(入力!$E$16=F$2,入力!$G$36*入力!$G$29/1000,0)</f>
        <v>0</v>
      </c>
      <c r="G50" s="81">
        <f>IF(入力!$E$16=G$2,入力!$G$36*入力!$G$29/1000,0)</f>
        <v>0</v>
      </c>
      <c r="H50" s="81">
        <f>IF(入力!$E$16=H$2,入力!$G$36*入力!$G$29/1000,0)</f>
        <v>0</v>
      </c>
      <c r="I50" s="81">
        <f>IF(入力!$E$16=I$2,入力!$G$36*入力!$G$29/1000,0)</f>
        <v>0</v>
      </c>
      <c r="J50" s="81">
        <f>IF(入力!$E$16=J$2,入力!$G$36*入力!$G$29/1000,0)</f>
        <v>0</v>
      </c>
      <c r="K50" s="82">
        <f t="shared" si="1"/>
        <v>0</v>
      </c>
      <c r="L50" s="80"/>
      <c r="M50" s="83"/>
    </row>
    <row r="51" spans="1:22" x14ac:dyDescent="0.25">
      <c r="A51" s="71" t="s">
        <v>20</v>
      </c>
      <c r="B51" s="81">
        <f>IF(入力!$E$16=B$2,入力!$H$36*入力!$H$29/1000,0)</f>
        <v>0</v>
      </c>
      <c r="C51" s="81">
        <f>IF(入力!$E$16=C$2,入力!$H$36*入力!$H$29/1000,0)</f>
        <v>0</v>
      </c>
      <c r="D51" s="81">
        <f>IF(入力!$E$16=D$2,入力!$H$36*入力!$H$29/1000,0)</f>
        <v>0</v>
      </c>
      <c r="E51" s="81">
        <f>IF(入力!$E$16=E$2,入力!$H$36*入力!$H$29/1000,0)</f>
        <v>0</v>
      </c>
      <c r="F51" s="81">
        <f>IF(入力!$E$16=F$2,入力!$H$36*入力!$H$29/1000,0)</f>
        <v>0</v>
      </c>
      <c r="G51" s="81">
        <f>IF(入力!$E$16=G$2,入力!$H$36*入力!$H$29/1000,0)</f>
        <v>0</v>
      </c>
      <c r="H51" s="81">
        <f>IF(入力!$E$16=H$2,入力!$H$36*入力!$H$29/1000,0)</f>
        <v>0</v>
      </c>
      <c r="I51" s="81">
        <f>IF(入力!$E$16=I$2,入力!$H$36*入力!$H$29/1000,0)</f>
        <v>0</v>
      </c>
      <c r="J51" s="81">
        <f>IF(入力!$E$16=J$2,入力!$H$36*入力!$H$29/1000,0)</f>
        <v>0</v>
      </c>
      <c r="K51" s="82">
        <f t="shared" si="1"/>
        <v>0</v>
      </c>
      <c r="L51" s="80"/>
      <c r="M51" s="83"/>
    </row>
    <row r="52" spans="1:22" x14ac:dyDescent="0.25">
      <c r="A52" s="71" t="s">
        <v>21</v>
      </c>
      <c r="B52" s="81">
        <f>IF(入力!$E$16=B$2,入力!$I$36*入力!$I$29/1000,0)</f>
        <v>0</v>
      </c>
      <c r="C52" s="81">
        <f>IF(入力!$E$16=C$2,入力!$I$36*入力!$I$29/1000,0)</f>
        <v>0</v>
      </c>
      <c r="D52" s="81">
        <f>IF(入力!$E$16=D$2,入力!$I$36*入力!$I$29/1000,0)</f>
        <v>0</v>
      </c>
      <c r="E52" s="81">
        <f>IF(入力!$E$16=E$2,入力!$I$36*入力!$I$29/1000,0)</f>
        <v>0</v>
      </c>
      <c r="F52" s="81">
        <f>IF(入力!$E$16=F$2,入力!$I$36*入力!$I$29/1000,0)</f>
        <v>0</v>
      </c>
      <c r="G52" s="81">
        <f>IF(入力!$E$16=G$2,入力!$I$36*入力!$I$29/1000,0)</f>
        <v>0</v>
      </c>
      <c r="H52" s="81">
        <f>IF(入力!$E$16=H$2,入力!$I$36*入力!$I$29/1000,0)</f>
        <v>0</v>
      </c>
      <c r="I52" s="81">
        <f>IF(入力!$E$16=I$2,入力!$I$36*入力!$I$29/1000,0)</f>
        <v>0</v>
      </c>
      <c r="J52" s="81">
        <f>IF(入力!$E$16=J$2,入力!$I$36*入力!$I$29/1000,0)</f>
        <v>0</v>
      </c>
      <c r="K52" s="82">
        <f t="shared" si="1"/>
        <v>0</v>
      </c>
      <c r="L52" s="80"/>
      <c r="M52" s="83"/>
    </row>
    <row r="53" spans="1:22" x14ac:dyDescent="0.25">
      <c r="A53" s="71" t="s">
        <v>22</v>
      </c>
      <c r="B53" s="81">
        <f>IF(入力!$E$16=B$2,入力!$J$36*入力!$J$29/1000,0)</f>
        <v>0</v>
      </c>
      <c r="C53" s="81">
        <f>IF(入力!$E$16=C$2,入力!$J$36*入力!$J$29/1000,0)</f>
        <v>0</v>
      </c>
      <c r="D53" s="81">
        <f>IF(入力!$E$16=D$2,入力!$J$36*入力!$J$29/1000,0)</f>
        <v>0</v>
      </c>
      <c r="E53" s="81">
        <f>IF(入力!$E$16=E$2,入力!$J$36*入力!$J$29/1000,0)</f>
        <v>0</v>
      </c>
      <c r="F53" s="81">
        <f>IF(入力!$E$16=F$2,入力!$J$36*入力!$J$29/1000,0)</f>
        <v>0</v>
      </c>
      <c r="G53" s="81">
        <f>IF(入力!$E$16=G$2,入力!$J$36*入力!$J$29/1000,0)</f>
        <v>0</v>
      </c>
      <c r="H53" s="81">
        <f>IF(入力!$E$16=H$2,入力!$J$36*入力!$J$29/1000,0)</f>
        <v>0</v>
      </c>
      <c r="I53" s="81">
        <f>IF(入力!$E$16=I$2,入力!$J$36*入力!$J$29/1000,0)</f>
        <v>0</v>
      </c>
      <c r="J53" s="81">
        <f>IF(入力!$E$16=J$2,入力!$J$36*入力!$J$29/1000,0)</f>
        <v>0</v>
      </c>
      <c r="K53" s="82">
        <f t="shared" si="1"/>
        <v>0</v>
      </c>
      <c r="L53" s="80"/>
      <c r="M53" s="83"/>
    </row>
    <row r="54" spans="1:22" x14ac:dyDescent="0.25">
      <c r="A54" s="71" t="s">
        <v>23</v>
      </c>
      <c r="B54" s="81">
        <f>IF(入力!$E$16=B$2,入力!$K$36*入力!$K$29/1000,0)</f>
        <v>0</v>
      </c>
      <c r="C54" s="81">
        <f>IF(入力!$E$16=C$2,入力!$K$36*入力!$K$29/1000,0)</f>
        <v>0</v>
      </c>
      <c r="D54" s="81">
        <f>IF(入力!$E$16=D$2,入力!$K$36*入力!$K$29/1000,0)</f>
        <v>0</v>
      </c>
      <c r="E54" s="81">
        <f>IF(入力!$E$16=E$2,入力!$K$36*入力!$K$29/1000,0)</f>
        <v>0</v>
      </c>
      <c r="F54" s="81">
        <f>IF(入力!$E$16=F$2,入力!$K$36*入力!$K$29/1000,0)</f>
        <v>0</v>
      </c>
      <c r="G54" s="81">
        <f>IF(入力!$E$16=G$2,入力!$K$36*入力!$K$29/1000,0)</f>
        <v>0</v>
      </c>
      <c r="H54" s="81">
        <f>IF(入力!$E$16=H$2,入力!$K$36*入力!$K$29/1000,0)</f>
        <v>0</v>
      </c>
      <c r="I54" s="81">
        <f>IF(入力!$E$16=I$2,入力!$K$36*入力!$K$29/1000,0)</f>
        <v>0</v>
      </c>
      <c r="J54" s="81">
        <f>IF(入力!$E$16=J$2,入力!$K$36*入力!$K$29/1000,0)</f>
        <v>0</v>
      </c>
      <c r="K54" s="82">
        <f t="shared" si="1"/>
        <v>0</v>
      </c>
      <c r="L54" s="80"/>
      <c r="M54" s="83"/>
    </row>
    <row r="55" spans="1:22" x14ac:dyDescent="0.25">
      <c r="A55" s="71" t="s">
        <v>24</v>
      </c>
      <c r="B55" s="81">
        <f>IF(入力!$E$16=B$2,入力!$L$36*入力!$L$29/1000,0)</f>
        <v>0</v>
      </c>
      <c r="C55" s="81">
        <f>IF(入力!$E$16=C$2,入力!$L$36*入力!$L$29/1000,0)</f>
        <v>0</v>
      </c>
      <c r="D55" s="81">
        <f>IF(入力!$E$16=D$2,入力!$L$36*入力!$L$29/1000,0)</f>
        <v>0</v>
      </c>
      <c r="E55" s="81">
        <f>IF(入力!$E$16=E$2,入力!$L$36*入力!$L$29/1000,0)</f>
        <v>0</v>
      </c>
      <c r="F55" s="81">
        <f>IF(入力!$E$16=F$2,入力!$L$36*入力!$L$29/1000,0)</f>
        <v>0</v>
      </c>
      <c r="G55" s="81">
        <f>IF(入力!$E$16=G$2,入力!$L$36*入力!$L$29/1000,0)</f>
        <v>0</v>
      </c>
      <c r="H55" s="81">
        <f>IF(入力!$E$16=H$2,入力!$L$36*入力!$L$29/1000,0)</f>
        <v>0</v>
      </c>
      <c r="I55" s="81">
        <f>IF(入力!$E$16=I$2,入力!$L$36*入力!$L$29/1000,0)</f>
        <v>0</v>
      </c>
      <c r="J55" s="81">
        <f>IF(入力!$E$16=J$2,入力!$L$36*入力!$L$29/1000,0)</f>
        <v>0</v>
      </c>
      <c r="K55" s="82">
        <f t="shared" si="1"/>
        <v>0</v>
      </c>
      <c r="L55" s="80"/>
      <c r="M55" s="83"/>
    </row>
    <row r="56" spans="1:22" x14ac:dyDescent="0.25">
      <c r="A56" s="71" t="s">
        <v>25</v>
      </c>
      <c r="B56" s="81">
        <f>IF(入力!$E$16=B$2,入力!$M$36*入力!$M$29/1000,0)</f>
        <v>0</v>
      </c>
      <c r="C56" s="81">
        <f>IF(入力!$E$16=C$2,入力!$M$36*入力!$M$29/1000,0)</f>
        <v>0</v>
      </c>
      <c r="D56" s="81">
        <f>IF(入力!$E$16=D$2,入力!$M$36*入力!$M$29/1000,0)</f>
        <v>0</v>
      </c>
      <c r="E56" s="81">
        <f>IF(入力!$E$16=E$2,入力!$M$36*入力!$M$29/1000,0)</f>
        <v>0</v>
      </c>
      <c r="F56" s="81">
        <f>IF(入力!$E$16=F$2,入力!$M$36*入力!$M$29/1000,0)</f>
        <v>0</v>
      </c>
      <c r="G56" s="81">
        <f>IF(入力!$E$16=G$2,入力!$M$36*入力!$M$29/1000,0)</f>
        <v>0</v>
      </c>
      <c r="H56" s="81">
        <f>IF(入力!$E$16=H$2,入力!$M$36*入力!$M$29/1000,0)</f>
        <v>0</v>
      </c>
      <c r="I56" s="81">
        <f>IF(入力!$E$16=I$2,入力!$M$36*入力!$M$29/1000,0)</f>
        <v>0</v>
      </c>
      <c r="J56" s="81">
        <f>IF(入力!$E$16=J$2,入力!$M$36*入力!$M$29/1000,0)</f>
        <v>0</v>
      </c>
      <c r="K56" s="82">
        <f t="shared" si="1"/>
        <v>0</v>
      </c>
      <c r="L56" s="80"/>
      <c r="M56" s="83"/>
    </row>
    <row r="57" spans="1:22" x14ac:dyDescent="0.25">
      <c r="A57" s="71" t="s">
        <v>26</v>
      </c>
      <c r="B57" s="81">
        <f>IF(入力!$E$16=B$2,入力!$N$36*入力!$N$29/1000,0)</f>
        <v>0</v>
      </c>
      <c r="C57" s="81">
        <f>IF(入力!$E$16=C$2,入力!$N$36*入力!$N$29/1000,0)</f>
        <v>0</v>
      </c>
      <c r="D57" s="81">
        <f>IF(入力!$E$16=D$2,入力!$N$36*入力!$N$29/1000,0)</f>
        <v>0</v>
      </c>
      <c r="E57" s="81">
        <f>IF(入力!$E$16=E$2,入力!$N$36*入力!$N$29/1000,0)</f>
        <v>0</v>
      </c>
      <c r="F57" s="81">
        <f>IF(入力!$E$16=F$2,入力!$N$36*入力!$N$29/1000,0)</f>
        <v>0</v>
      </c>
      <c r="G57" s="81">
        <f>IF(入力!$E$16=G$2,入力!$N$36*入力!$N$29/1000,0)</f>
        <v>0</v>
      </c>
      <c r="H57" s="81">
        <f>IF(入力!$E$16=H$2,入力!$N$36*入力!$N$29/1000,0)</f>
        <v>0</v>
      </c>
      <c r="I57" s="81">
        <f>IF(入力!$E$16=I$2,入力!$N$36*入力!$N$29/1000,0)</f>
        <v>0</v>
      </c>
      <c r="J57" s="81">
        <f>IF(入力!$E$16=J$2,入力!$N$36*入力!$N$29/1000,0)</f>
        <v>0</v>
      </c>
      <c r="K57" s="82">
        <f t="shared" si="1"/>
        <v>0</v>
      </c>
      <c r="L57" s="80"/>
      <c r="M57" s="83"/>
    </row>
    <row r="58" spans="1:22" x14ac:dyDescent="0.25">
      <c r="A58" s="71" t="s">
        <v>27</v>
      </c>
      <c r="B58" s="81">
        <f>IF(入力!$E$16=B$2,入力!$O$36*入力!$O$29/1000,0)</f>
        <v>0</v>
      </c>
      <c r="C58" s="81">
        <f>IF(入力!$E$16=C$2,入力!$O$36*入力!$O$29/1000,0)</f>
        <v>0</v>
      </c>
      <c r="D58" s="81">
        <f>IF(入力!$E$16=D$2,入力!$O$36*入力!$O$29/1000,0)</f>
        <v>0</v>
      </c>
      <c r="E58" s="81">
        <f>IF(入力!$E$16=E$2,入力!$O$36*入力!$O$29/1000,0)</f>
        <v>0</v>
      </c>
      <c r="F58" s="81">
        <f>IF(入力!$E$16=F$2,入力!$O$36*入力!$O$29/1000,0)</f>
        <v>0</v>
      </c>
      <c r="G58" s="81">
        <f>IF(入力!$E$16=G$2,入力!$O$36*入力!$O$29/1000,0)</f>
        <v>0</v>
      </c>
      <c r="H58" s="81">
        <f>IF(入力!$E$16=H$2,入力!$O$36*入力!$O$29/1000,0)</f>
        <v>0</v>
      </c>
      <c r="I58" s="81">
        <f>IF(入力!$E$16=I$2,入力!$O$36*入力!$O$29/1000,0)</f>
        <v>0</v>
      </c>
      <c r="J58" s="81">
        <f>IF(入力!$E$16=J$2,入力!$O$36*入力!$O$29/1000,0)</f>
        <v>0</v>
      </c>
      <c r="K58" s="82">
        <f t="shared" si="1"/>
        <v>0</v>
      </c>
      <c r="L58" s="80"/>
      <c r="M58" s="83"/>
    </row>
    <row r="59" spans="1:22" x14ac:dyDescent="0.25">
      <c r="A59" s="71" t="s">
        <v>28</v>
      </c>
      <c r="B59" s="81">
        <f>IF(入力!$E$16=B$2,入力!$P$36*入力!$P$29/1000,0)</f>
        <v>0</v>
      </c>
      <c r="C59" s="81">
        <f>IF(入力!$E$16=C$2,入力!$P$36*入力!$P$29/1000,0)</f>
        <v>0</v>
      </c>
      <c r="D59" s="81">
        <f>IF(入力!$E$16=D$2,入力!$P$36*入力!$P$29/1000,0)</f>
        <v>0</v>
      </c>
      <c r="E59" s="81">
        <f>IF(入力!$E$16=E$2,入力!$P$36*入力!$P$29/1000,0)</f>
        <v>0</v>
      </c>
      <c r="F59" s="81">
        <f>IF(入力!$E$16=F$2,入力!$P$36*入力!$P$29/1000,0)</f>
        <v>0</v>
      </c>
      <c r="G59" s="81">
        <f>IF(入力!$E$16=G$2,入力!$P$36*入力!$P$29/1000,0)</f>
        <v>0</v>
      </c>
      <c r="H59" s="81">
        <f>IF(入力!$E$16=H$2,入力!$P$36*入力!$P$29/1000,0)</f>
        <v>0</v>
      </c>
      <c r="I59" s="81">
        <f>IF(入力!$E$16=I$2,入力!$P$36*入力!$P$29/1000,0)</f>
        <v>0</v>
      </c>
      <c r="J59" s="81">
        <f>IF(入力!$E$16=J$2,入力!$P$36*入力!$P$29/1000,0)</f>
        <v>0</v>
      </c>
      <c r="K59" s="82">
        <f t="shared" si="1"/>
        <v>0</v>
      </c>
      <c r="L59" s="80"/>
      <c r="M59" s="83"/>
    </row>
    <row r="61" spans="1:22" x14ac:dyDescent="0.25">
      <c r="A61" s="1" t="s">
        <v>121</v>
      </c>
      <c r="M61" s="1" t="s">
        <v>193</v>
      </c>
      <c r="N61" s="143"/>
      <c r="O61" s="143"/>
      <c r="P61" s="143"/>
      <c r="Q61" s="143"/>
      <c r="R61" s="143"/>
      <c r="S61" s="143"/>
      <c r="T61" s="143"/>
      <c r="U61" s="143"/>
      <c r="V61" s="143"/>
    </row>
    <row r="62" spans="1:22" x14ac:dyDescent="0.25">
      <c r="A62" s="71" t="s">
        <v>38</v>
      </c>
      <c r="B62" s="79">
        <f>B34-(B48-MIN(B$48:B$59))+N62</f>
        <v>4266.2670674073879</v>
      </c>
      <c r="C62" s="79">
        <f t="shared" ref="C62:J73" si="2">C34-(C48-MIN(C$48:C$59))+O62</f>
        <v>8879.8804816497268</v>
      </c>
      <c r="D62" s="79">
        <f t="shared" si="2"/>
        <v>43597.596489148069</v>
      </c>
      <c r="E62" s="79">
        <f t="shared" si="2"/>
        <v>17745.550919398724</v>
      </c>
      <c r="F62" s="79">
        <f t="shared" si="2"/>
        <v>2602.6558266885631</v>
      </c>
      <c r="G62" s="79">
        <f t="shared" si="2"/>
        <v>17001.883743527113</v>
      </c>
      <c r="H62" s="79">
        <f t="shared" si="2"/>
        <v>6757.2759313665656</v>
      </c>
      <c r="I62" s="79">
        <f t="shared" si="2"/>
        <v>4406.4948542783914</v>
      </c>
      <c r="J62" s="79">
        <f t="shared" si="2"/>
        <v>12324.258877358357</v>
      </c>
      <c r="K62" s="80"/>
      <c r="L62" s="80"/>
      <c r="M62" s="144" t="s">
        <v>38</v>
      </c>
      <c r="N62" s="145">
        <f>'計算用(期待容量)'!N62</f>
        <v>278.53809441804373</v>
      </c>
      <c r="O62" s="145">
        <f>'計算用(期待容量)'!O62</f>
        <v>709.78206722435243</v>
      </c>
      <c r="P62" s="145">
        <f>'計算用(期待容量)'!P62</f>
        <v>3049.253134092537</v>
      </c>
      <c r="Q62" s="145">
        <f>'計算用(期待容量)'!Q62</f>
        <v>1184.0073047213473</v>
      </c>
      <c r="R62" s="145">
        <f>'計算用(期待容量)'!R62</f>
        <v>254.11220678615047</v>
      </c>
      <c r="S62" s="145">
        <f>'計算用(期待容量)'!S62</f>
        <v>1400.8842942682209</v>
      </c>
      <c r="T62" s="145">
        <f>'計算用(期待容量)'!T62</f>
        <v>569.90626229708607</v>
      </c>
      <c r="U62" s="145">
        <f>'計算用(期待容量)'!U62</f>
        <v>227.66379342677561</v>
      </c>
      <c r="V62" s="145">
        <f>'計算用(期待容量)'!V62</f>
        <v>824.07032871727449</v>
      </c>
    </row>
    <row r="63" spans="1:22" x14ac:dyDescent="0.25">
      <c r="A63" s="71" t="s">
        <v>18</v>
      </c>
      <c r="B63" s="79">
        <f t="shared" ref="B63:B73" si="3">B35-(B49-MIN(B$48:B$59))+N63</f>
        <v>3634.9682667403767</v>
      </c>
      <c r="C63" s="79">
        <f t="shared" si="2"/>
        <v>7441.7881160937995</v>
      </c>
      <c r="D63" s="79">
        <f t="shared" si="2"/>
        <v>40547.166762002518</v>
      </c>
      <c r="E63" s="79">
        <f t="shared" si="2"/>
        <v>16750.371015703346</v>
      </c>
      <c r="F63" s="79">
        <f t="shared" si="2"/>
        <v>2218.8394894113208</v>
      </c>
      <c r="G63" s="79">
        <f t="shared" si="2"/>
        <v>17238.848626414554</v>
      </c>
      <c r="H63" s="79">
        <f t="shared" si="2"/>
        <v>6017.6211252460171</v>
      </c>
      <c r="I63" s="79">
        <f t="shared" si="2"/>
        <v>4096.5159641032424</v>
      </c>
      <c r="J63" s="79">
        <f t="shared" si="2"/>
        <v>12923.664744647878</v>
      </c>
      <c r="K63" s="80"/>
      <c r="L63" s="80"/>
      <c r="M63" s="144" t="s">
        <v>18</v>
      </c>
      <c r="N63" s="145">
        <f>'計算用(期待容量)'!N63</f>
        <v>278.53809441804373</v>
      </c>
      <c r="O63" s="145">
        <f>'計算用(期待容量)'!O63</f>
        <v>709.78206722435243</v>
      </c>
      <c r="P63" s="145">
        <f>'計算用(期待容量)'!P63</f>
        <v>3049.253134092537</v>
      </c>
      <c r="Q63" s="145">
        <f>'計算用(期待容量)'!Q63</f>
        <v>1184.0073047213473</v>
      </c>
      <c r="R63" s="145">
        <f>'計算用(期待容量)'!R63</f>
        <v>254.11220678615047</v>
      </c>
      <c r="S63" s="145">
        <f>'計算用(期待容量)'!S63</f>
        <v>1400.8842942682209</v>
      </c>
      <c r="T63" s="145">
        <f>'計算用(期待容量)'!T63</f>
        <v>569.90626229708607</v>
      </c>
      <c r="U63" s="145">
        <f>'計算用(期待容量)'!U63</f>
        <v>227.66379342677561</v>
      </c>
      <c r="V63" s="145">
        <f>'計算用(期待容量)'!V63</f>
        <v>824.07032871727449</v>
      </c>
    </row>
    <row r="64" spans="1:22" x14ac:dyDescent="0.25">
      <c r="A64" s="71" t="s">
        <v>19</v>
      </c>
      <c r="B64" s="79">
        <f t="shared" si="3"/>
        <v>3823.3220811685824</v>
      </c>
      <c r="C64" s="79">
        <f t="shared" si="2"/>
        <v>8563.6698645029628</v>
      </c>
      <c r="D64" s="79">
        <f t="shared" si="2"/>
        <v>46998.72030433175</v>
      </c>
      <c r="E64" s="79">
        <f t="shared" si="2"/>
        <v>17546.347723609266</v>
      </c>
      <c r="F64" s="79">
        <f t="shared" si="2"/>
        <v>3043.6521986391181</v>
      </c>
      <c r="G64" s="79">
        <f t="shared" si="2"/>
        <v>18787.019860561039</v>
      </c>
      <c r="H64" s="79">
        <f t="shared" si="2"/>
        <v>6516.01759505063</v>
      </c>
      <c r="I64" s="79">
        <f t="shared" si="2"/>
        <v>4786.4335057845874</v>
      </c>
      <c r="J64" s="79">
        <f t="shared" si="2"/>
        <v>13750.77629795642</v>
      </c>
      <c r="K64" s="80"/>
      <c r="L64" s="80"/>
      <c r="M64" s="144" t="s">
        <v>19</v>
      </c>
      <c r="N64" s="145">
        <f>'計算用(期待容量)'!N64</f>
        <v>278.53809441804373</v>
      </c>
      <c r="O64" s="145">
        <f>'計算用(期待容量)'!O64</f>
        <v>709.78206722435243</v>
      </c>
      <c r="P64" s="145">
        <f>'計算用(期待容量)'!P64</f>
        <v>3049.253134092537</v>
      </c>
      <c r="Q64" s="145">
        <f>'計算用(期待容量)'!Q64</f>
        <v>1184.0073047213473</v>
      </c>
      <c r="R64" s="145">
        <f>'計算用(期待容量)'!R64</f>
        <v>254.11220678615047</v>
      </c>
      <c r="S64" s="145">
        <f>'計算用(期待容量)'!S64</f>
        <v>1400.8842942682209</v>
      </c>
      <c r="T64" s="145">
        <f>'計算用(期待容量)'!T64</f>
        <v>569.90626229708607</v>
      </c>
      <c r="U64" s="145">
        <f>'計算用(期待容量)'!U64</f>
        <v>227.66379342677561</v>
      </c>
      <c r="V64" s="145">
        <f>'計算用(期待容量)'!V64</f>
        <v>824.07032871727449</v>
      </c>
    </row>
    <row r="65" spans="1:22" x14ac:dyDescent="0.25">
      <c r="A65" s="71" t="s">
        <v>20</v>
      </c>
      <c r="B65" s="79">
        <f t="shared" si="3"/>
        <v>4510.1387236440514</v>
      </c>
      <c r="C65" s="79">
        <f t="shared" si="2"/>
        <v>10719.207824657065</v>
      </c>
      <c r="D65" s="79">
        <f t="shared" si="2"/>
        <v>56632.043814771612</v>
      </c>
      <c r="E65" s="79">
        <f t="shared" si="2"/>
        <v>19472.975036580145</v>
      </c>
      <c r="F65" s="79">
        <f t="shared" si="2"/>
        <v>3614.8267725064024</v>
      </c>
      <c r="G65" s="79">
        <f t="shared" si="2"/>
        <v>22616.395162590958</v>
      </c>
      <c r="H65" s="79">
        <f t="shared" si="2"/>
        <v>7589.8482217666105</v>
      </c>
      <c r="I65" s="79">
        <f t="shared" si="2"/>
        <v>5700.5631174652426</v>
      </c>
      <c r="J65" s="79">
        <f t="shared" si="2"/>
        <v>17397.613765080543</v>
      </c>
      <c r="K65" s="80"/>
      <c r="L65" s="80"/>
      <c r="M65" s="144" t="s">
        <v>20</v>
      </c>
      <c r="N65" s="145">
        <f>'計算用(期待容量)'!N65</f>
        <v>0</v>
      </c>
      <c r="O65" s="145">
        <f>'計算用(期待容量)'!O65</f>
        <v>0</v>
      </c>
      <c r="P65" s="145">
        <f>'計算用(期待容量)'!P65</f>
        <v>0</v>
      </c>
      <c r="Q65" s="145">
        <f>'計算用(期待容量)'!Q65</f>
        <v>0</v>
      </c>
      <c r="R65" s="145">
        <f>'計算用(期待容量)'!R65</f>
        <v>0</v>
      </c>
      <c r="S65" s="145">
        <f>'計算用(期待容量)'!S65</f>
        <v>0</v>
      </c>
      <c r="T65" s="145">
        <f>'計算用(期待容量)'!T65</f>
        <v>0</v>
      </c>
      <c r="U65" s="145">
        <f>'計算用(期待容量)'!U65</f>
        <v>0</v>
      </c>
      <c r="V65" s="145">
        <f>'計算用(期待容量)'!V65</f>
        <v>0</v>
      </c>
    </row>
    <row r="66" spans="1:22" x14ac:dyDescent="0.25">
      <c r="A66" s="71" t="s">
        <v>21</v>
      </c>
      <c r="B66" s="79">
        <f t="shared" si="3"/>
        <v>4594.7895605902449</v>
      </c>
      <c r="C66" s="79">
        <f t="shared" si="2"/>
        <v>10821.063319276767</v>
      </c>
      <c r="D66" s="79">
        <f t="shared" si="2"/>
        <v>56579.308268105233</v>
      </c>
      <c r="E66" s="79">
        <f t="shared" si="2"/>
        <v>19971.362710186353</v>
      </c>
      <c r="F66" s="79">
        <f t="shared" si="2"/>
        <v>3764.8746898783493</v>
      </c>
      <c r="G66" s="79">
        <f t="shared" si="2"/>
        <v>22920.463098114578</v>
      </c>
      <c r="H66" s="79">
        <f t="shared" si="2"/>
        <v>7698.7631229848703</v>
      </c>
      <c r="I66" s="79">
        <f t="shared" si="2"/>
        <v>5674.2772599875952</v>
      </c>
      <c r="J66" s="79">
        <f t="shared" si="2"/>
        <v>17665.361970875987</v>
      </c>
      <c r="K66" s="80"/>
      <c r="L66" s="80"/>
      <c r="M66" s="144" t="s">
        <v>21</v>
      </c>
      <c r="N66" s="145">
        <f>'計算用(期待容量)'!N66</f>
        <v>0</v>
      </c>
      <c r="O66" s="145">
        <f>'計算用(期待容量)'!O66</f>
        <v>0</v>
      </c>
      <c r="P66" s="145">
        <f>'計算用(期待容量)'!P66</f>
        <v>0</v>
      </c>
      <c r="Q66" s="145">
        <f>'計算用(期待容量)'!Q66</f>
        <v>0</v>
      </c>
      <c r="R66" s="145">
        <f>'計算用(期待容量)'!R66</f>
        <v>0</v>
      </c>
      <c r="S66" s="145">
        <f>'計算用(期待容量)'!S66</f>
        <v>0</v>
      </c>
      <c r="T66" s="145">
        <f>'計算用(期待容量)'!T66</f>
        <v>0</v>
      </c>
      <c r="U66" s="145">
        <f>'計算用(期待容量)'!U66</f>
        <v>0</v>
      </c>
      <c r="V66" s="145">
        <f>'計算用(期待容量)'!V66</f>
        <v>0</v>
      </c>
    </row>
    <row r="67" spans="1:22" x14ac:dyDescent="0.25">
      <c r="A67" s="71" t="s">
        <v>22</v>
      </c>
      <c r="B67" s="79">
        <f t="shared" si="3"/>
        <v>4280.1619812361332</v>
      </c>
      <c r="C67" s="79">
        <f t="shared" si="2"/>
        <v>9903.436177757274</v>
      </c>
      <c r="D67" s="79">
        <f t="shared" si="2"/>
        <v>49105.058585778133</v>
      </c>
      <c r="E67" s="79">
        <f t="shared" si="2"/>
        <v>19563.087438520335</v>
      </c>
      <c r="F67" s="79">
        <f t="shared" si="2"/>
        <v>3271.0679135662513</v>
      </c>
      <c r="G67" s="79">
        <f t="shared" si="2"/>
        <v>20344.236300989491</v>
      </c>
      <c r="H67" s="79">
        <f t="shared" si="2"/>
        <v>7065.3839937940929</v>
      </c>
      <c r="I67" s="79">
        <f t="shared" si="2"/>
        <v>5160.6078461138823</v>
      </c>
      <c r="J67" s="79">
        <f t="shared" si="2"/>
        <v>14978.418230044696</v>
      </c>
      <c r="K67" s="80"/>
      <c r="L67" s="80"/>
      <c r="M67" s="144" t="s">
        <v>22</v>
      </c>
      <c r="N67" s="145">
        <f>'計算用(期待容量)'!N67</f>
        <v>0</v>
      </c>
      <c r="O67" s="145">
        <f>'計算用(期待容量)'!O67</f>
        <v>0</v>
      </c>
      <c r="P67" s="145">
        <f>'計算用(期待容量)'!P67</f>
        <v>0</v>
      </c>
      <c r="Q67" s="145">
        <f>'計算用(期待容量)'!Q67</f>
        <v>0</v>
      </c>
      <c r="R67" s="145">
        <f>'計算用(期待容量)'!R67</f>
        <v>0</v>
      </c>
      <c r="S67" s="145">
        <f>'計算用(期待容量)'!S67</f>
        <v>0</v>
      </c>
      <c r="T67" s="145">
        <f>'計算用(期待容量)'!T67</f>
        <v>0</v>
      </c>
      <c r="U67" s="145">
        <f>'計算用(期待容量)'!U67</f>
        <v>0</v>
      </c>
      <c r="V67" s="145">
        <f>'計算用(期待容量)'!V67</f>
        <v>0</v>
      </c>
    </row>
    <row r="68" spans="1:22" x14ac:dyDescent="0.25">
      <c r="A68" s="71" t="s">
        <v>23</v>
      </c>
      <c r="B68" s="79">
        <f t="shared" si="3"/>
        <v>4341.1176147426113</v>
      </c>
      <c r="C68" s="79">
        <f t="shared" si="2"/>
        <v>9668.1300071504829</v>
      </c>
      <c r="D68" s="79">
        <f t="shared" si="2"/>
        <v>44481.637944598813</v>
      </c>
      <c r="E68" s="79">
        <f t="shared" si="2"/>
        <v>18013.643067422079</v>
      </c>
      <c r="F68" s="79">
        <f t="shared" si="2"/>
        <v>2960.6143107201533</v>
      </c>
      <c r="G68" s="79">
        <f t="shared" si="2"/>
        <v>18395.123056137814</v>
      </c>
      <c r="H68" s="79">
        <f t="shared" si="2"/>
        <v>6693.8469541192762</v>
      </c>
      <c r="I68" s="79">
        <f t="shared" si="2"/>
        <v>4690.4011115477415</v>
      </c>
      <c r="J68" s="79">
        <f t="shared" si="2"/>
        <v>13818.177503667132</v>
      </c>
      <c r="K68" s="80"/>
      <c r="L68" s="80"/>
      <c r="M68" s="144" t="s">
        <v>23</v>
      </c>
      <c r="N68" s="145">
        <f>'計算用(期待容量)'!N68</f>
        <v>278.53809441804373</v>
      </c>
      <c r="O68" s="145">
        <f>'計算用(期待容量)'!O68</f>
        <v>709.78206722435243</v>
      </c>
      <c r="P68" s="145">
        <f>'計算用(期待容量)'!P68</f>
        <v>3049.253134092537</v>
      </c>
      <c r="Q68" s="145">
        <f>'計算用(期待容量)'!Q68</f>
        <v>1184.0073047213473</v>
      </c>
      <c r="R68" s="145">
        <f>'計算用(期待容量)'!R68</f>
        <v>254.11220678615047</v>
      </c>
      <c r="S68" s="145">
        <f>'計算用(期待容量)'!S68</f>
        <v>1400.8842942682209</v>
      </c>
      <c r="T68" s="145">
        <f>'計算用(期待容量)'!T68</f>
        <v>569.90626229708607</v>
      </c>
      <c r="U68" s="145">
        <f>'計算用(期待容量)'!U68</f>
        <v>227.66379342677561</v>
      </c>
      <c r="V68" s="145">
        <f>'計算用(期待容量)'!V68</f>
        <v>824.07032871727449</v>
      </c>
    </row>
    <row r="69" spans="1:22" x14ac:dyDescent="0.25">
      <c r="A69" s="71" t="s">
        <v>24</v>
      </c>
      <c r="B69" s="79">
        <f t="shared" si="3"/>
        <v>4911.1843153424661</v>
      </c>
      <c r="C69" s="79">
        <f t="shared" si="2"/>
        <v>11170.337605186096</v>
      </c>
      <c r="D69" s="79">
        <f t="shared" si="2"/>
        <v>47211.289711236976</v>
      </c>
      <c r="E69" s="79">
        <f t="shared" si="2"/>
        <v>19476.25284622296</v>
      </c>
      <c r="F69" s="79">
        <f t="shared" si="2"/>
        <v>3266.5846670569526</v>
      </c>
      <c r="G69" s="79">
        <f t="shared" si="2"/>
        <v>19033.311936100512</v>
      </c>
      <c r="H69" s="79">
        <f t="shared" si="2"/>
        <v>8108.7337042884456</v>
      </c>
      <c r="I69" s="79">
        <f t="shared" si="2"/>
        <v>4818.5995619177438</v>
      </c>
      <c r="J69" s="79">
        <f t="shared" si="2"/>
        <v>14087.051456293711</v>
      </c>
      <c r="K69" s="80"/>
      <c r="L69" s="80"/>
      <c r="M69" s="144" t="s">
        <v>24</v>
      </c>
      <c r="N69" s="145">
        <f>'計算用(期待容量)'!N69</f>
        <v>278.53809441804373</v>
      </c>
      <c r="O69" s="145">
        <f>'計算用(期待容量)'!O69</f>
        <v>709.78206722435243</v>
      </c>
      <c r="P69" s="145">
        <f>'計算用(期待容量)'!P69</f>
        <v>3049.253134092537</v>
      </c>
      <c r="Q69" s="145">
        <f>'計算用(期待容量)'!Q69</f>
        <v>1184.0073047213473</v>
      </c>
      <c r="R69" s="145">
        <f>'計算用(期待容量)'!R69</f>
        <v>254.11220678615047</v>
      </c>
      <c r="S69" s="145">
        <f>'計算用(期待容量)'!S69</f>
        <v>1400.8842942682209</v>
      </c>
      <c r="T69" s="145">
        <f>'計算用(期待容量)'!T69</f>
        <v>569.90626229708607</v>
      </c>
      <c r="U69" s="145">
        <f>'計算用(期待容量)'!U69</f>
        <v>227.66379342677561</v>
      </c>
      <c r="V69" s="145">
        <f>'計算用(期待容量)'!V69</f>
        <v>824.07032871727449</v>
      </c>
    </row>
    <row r="70" spans="1:22" x14ac:dyDescent="0.25">
      <c r="A70" s="71" t="s">
        <v>25</v>
      </c>
      <c r="B70" s="79">
        <f t="shared" si="3"/>
        <v>5165.7544135851804</v>
      </c>
      <c r="C70" s="79">
        <f t="shared" si="2"/>
        <v>10403.647520068556</v>
      </c>
      <c r="D70" s="79">
        <f t="shared" si="2"/>
        <v>48864.695919015663</v>
      </c>
      <c r="E70" s="79">
        <f t="shared" si="2"/>
        <v>20930.881724220519</v>
      </c>
      <c r="F70" s="79">
        <f t="shared" si="2"/>
        <v>3540.4685654734963</v>
      </c>
      <c r="G70" s="79">
        <f t="shared" si="2"/>
        <v>22544.659892073021</v>
      </c>
      <c r="H70" s="79">
        <f t="shared" si="2"/>
        <v>9316.9592495976249</v>
      </c>
      <c r="I70" s="79">
        <f t="shared" si="2"/>
        <v>6176.1934806284153</v>
      </c>
      <c r="J70" s="79">
        <f t="shared" si="2"/>
        <v>15747.034390202065</v>
      </c>
      <c r="K70" s="80"/>
      <c r="L70" s="80"/>
      <c r="M70" s="144" t="s">
        <v>25</v>
      </c>
      <c r="N70" s="145">
        <f>'計算用(期待容量)'!N70</f>
        <v>0</v>
      </c>
      <c r="O70" s="145">
        <f>'計算用(期待容量)'!O70</f>
        <v>0</v>
      </c>
      <c r="P70" s="145">
        <f>'計算用(期待容量)'!P70</f>
        <v>0</v>
      </c>
      <c r="Q70" s="145">
        <f>'計算用(期待容量)'!Q70</f>
        <v>0</v>
      </c>
      <c r="R70" s="145">
        <f>'計算用(期待容量)'!R70</f>
        <v>0</v>
      </c>
      <c r="S70" s="145">
        <f>'計算用(期待容量)'!S70</f>
        <v>0</v>
      </c>
      <c r="T70" s="145">
        <f>'計算用(期待容量)'!T70</f>
        <v>0</v>
      </c>
      <c r="U70" s="145">
        <f>'計算用(期待容量)'!U70</f>
        <v>0</v>
      </c>
      <c r="V70" s="145">
        <f>'計算用(期待容量)'!V70</f>
        <v>0</v>
      </c>
    </row>
    <row r="71" spans="1:22" x14ac:dyDescent="0.25">
      <c r="A71" s="71" t="s">
        <v>26</v>
      </c>
      <c r="B71" s="79">
        <f t="shared" si="3"/>
        <v>5669.3788885998829</v>
      </c>
      <c r="C71" s="79">
        <f t="shared" si="2"/>
        <v>11263.026900299055</v>
      </c>
      <c r="D71" s="79">
        <f t="shared" si="2"/>
        <v>53054.750565403934</v>
      </c>
      <c r="E71" s="79">
        <f t="shared" si="2"/>
        <v>22382.197886299142</v>
      </c>
      <c r="F71" s="79">
        <f t="shared" si="2"/>
        <v>4062.6357765811472</v>
      </c>
      <c r="G71" s="79">
        <f t="shared" si="2"/>
        <v>23480.350190507925</v>
      </c>
      <c r="H71" s="79">
        <f t="shared" si="2"/>
        <v>9159.513119878924</v>
      </c>
      <c r="I71" s="79">
        <f t="shared" si="2"/>
        <v>6073.6858747170463</v>
      </c>
      <c r="J71" s="79">
        <f t="shared" si="2"/>
        <v>16811.498812878795</v>
      </c>
      <c r="K71" s="80"/>
      <c r="L71" s="80"/>
      <c r="M71" s="144" t="s">
        <v>26</v>
      </c>
      <c r="N71" s="145">
        <f>'計算用(期待容量)'!N71</f>
        <v>0</v>
      </c>
      <c r="O71" s="145">
        <f>'計算用(期待容量)'!O71</f>
        <v>0</v>
      </c>
      <c r="P71" s="145">
        <f>'計算用(期待容量)'!P71</f>
        <v>0</v>
      </c>
      <c r="Q71" s="145">
        <f>'計算用(期待容量)'!Q71</f>
        <v>0</v>
      </c>
      <c r="R71" s="145">
        <f>'計算用(期待容量)'!R71</f>
        <v>0</v>
      </c>
      <c r="S71" s="145">
        <f>'計算用(期待容量)'!S71</f>
        <v>0</v>
      </c>
      <c r="T71" s="145">
        <f>'計算用(期待容量)'!T71</f>
        <v>0</v>
      </c>
      <c r="U71" s="145">
        <f>'計算用(期待容量)'!U71</f>
        <v>0</v>
      </c>
      <c r="V71" s="145">
        <f>'計算用(期待容量)'!V71</f>
        <v>0</v>
      </c>
    </row>
    <row r="72" spans="1:22" x14ac:dyDescent="0.25">
      <c r="A72" s="71" t="s">
        <v>27</v>
      </c>
      <c r="B72" s="79">
        <f t="shared" si="3"/>
        <v>5492.7432438305759</v>
      </c>
      <c r="C72" s="79">
        <f t="shared" si="2"/>
        <v>11511.43139576531</v>
      </c>
      <c r="D72" s="79">
        <f t="shared" si="2"/>
        <v>53447.97237820689</v>
      </c>
      <c r="E72" s="79">
        <f t="shared" si="2"/>
        <v>22658.470060570336</v>
      </c>
      <c r="F72" s="79">
        <f t="shared" si="2"/>
        <v>4101.8926211932239</v>
      </c>
      <c r="G72" s="79">
        <f t="shared" si="2"/>
        <v>23423.752236311022</v>
      </c>
      <c r="H72" s="79">
        <f t="shared" si="2"/>
        <v>9316.7957051446974</v>
      </c>
      <c r="I72" s="79">
        <f t="shared" si="2"/>
        <v>6102.0697995854944</v>
      </c>
      <c r="J72" s="79">
        <f t="shared" si="2"/>
        <v>16756.18808427751</v>
      </c>
      <c r="K72" s="80"/>
      <c r="L72" s="80"/>
      <c r="M72" s="144" t="s">
        <v>27</v>
      </c>
      <c r="N72" s="145">
        <f>'計算用(期待容量)'!N72</f>
        <v>0</v>
      </c>
      <c r="O72" s="145">
        <f>'計算用(期待容量)'!O72</f>
        <v>0</v>
      </c>
      <c r="P72" s="145">
        <f>'計算用(期待容量)'!P72</f>
        <v>0</v>
      </c>
      <c r="Q72" s="145">
        <f>'計算用(期待容量)'!Q72</f>
        <v>0</v>
      </c>
      <c r="R72" s="145">
        <f>'計算用(期待容量)'!R72</f>
        <v>0</v>
      </c>
      <c r="S72" s="145">
        <f>'計算用(期待容量)'!S72</f>
        <v>0</v>
      </c>
      <c r="T72" s="145">
        <f>'計算用(期待容量)'!T72</f>
        <v>0</v>
      </c>
      <c r="U72" s="145">
        <f>'計算用(期待容量)'!U72</f>
        <v>0</v>
      </c>
      <c r="V72" s="145">
        <f>'計算用(期待容量)'!V72</f>
        <v>0</v>
      </c>
    </row>
    <row r="73" spans="1:22" x14ac:dyDescent="0.25">
      <c r="A73" s="71" t="s">
        <v>28</v>
      </c>
      <c r="B73" s="79">
        <f t="shared" si="3"/>
        <v>5338.1435343919384</v>
      </c>
      <c r="C73" s="79">
        <f t="shared" si="2"/>
        <v>12362.906695324227</v>
      </c>
      <c r="D73" s="79">
        <f t="shared" si="2"/>
        <v>49915.464505183118</v>
      </c>
      <c r="E73" s="79">
        <f t="shared" si="2"/>
        <v>20902.004894376365</v>
      </c>
      <c r="F73" s="79">
        <f t="shared" si="2"/>
        <v>3544.1033778554465</v>
      </c>
      <c r="G73" s="79">
        <f t="shared" si="2"/>
        <v>21131.717420304598</v>
      </c>
      <c r="H73" s="79">
        <f t="shared" si="2"/>
        <v>8272.4639877433656</v>
      </c>
      <c r="I73" s="79">
        <f t="shared" si="2"/>
        <v>5235.9669237254157</v>
      </c>
      <c r="J73" s="79">
        <f t="shared" si="2"/>
        <v>14602.028411678077</v>
      </c>
      <c r="K73" s="80"/>
      <c r="L73" s="80"/>
      <c r="M73" s="144" t="s">
        <v>28</v>
      </c>
      <c r="N73" s="145">
        <f>'計算用(期待容量)'!N73</f>
        <v>278.53809441804373</v>
      </c>
      <c r="O73" s="145">
        <f>'計算用(期待容量)'!O73</f>
        <v>709.78206722435243</v>
      </c>
      <c r="P73" s="145">
        <f>'計算用(期待容量)'!P73</f>
        <v>3049.253134092537</v>
      </c>
      <c r="Q73" s="145">
        <f>'計算用(期待容量)'!Q73</f>
        <v>1184.0073047213473</v>
      </c>
      <c r="R73" s="145">
        <f>'計算用(期待容量)'!R73</f>
        <v>254.11220678615047</v>
      </c>
      <c r="S73" s="145">
        <f>'計算用(期待容量)'!S73</f>
        <v>1400.8842942682209</v>
      </c>
      <c r="T73" s="145">
        <f>'計算用(期待容量)'!T73</f>
        <v>569.90626229708607</v>
      </c>
      <c r="U73" s="145">
        <f>'計算用(期待容量)'!U73</f>
        <v>227.66379342677561</v>
      </c>
      <c r="V73" s="145">
        <f>'計算用(期待容量)'!V73</f>
        <v>824.07032871727449</v>
      </c>
    </row>
    <row r="75" spans="1:22" x14ac:dyDescent="0.25">
      <c r="A75" s="1" t="s">
        <v>122</v>
      </c>
      <c r="B75" s="76" t="s">
        <v>123</v>
      </c>
    </row>
    <row r="76" spans="1:22" x14ac:dyDescent="0.25">
      <c r="A76" s="71" t="s">
        <v>38</v>
      </c>
      <c r="B76" s="79">
        <f t="shared" ref="B76:B87" si="4">$B$17-SUM($B62:$J62)</f>
        <v>43585.7029833259</v>
      </c>
      <c r="D76" s="83"/>
    </row>
    <row r="77" spans="1:22" x14ac:dyDescent="0.25">
      <c r="A77" s="71" t="s">
        <v>18</v>
      </c>
      <c r="B77" s="79">
        <f t="shared" si="4"/>
        <v>50297.783063785755</v>
      </c>
      <c r="D77" s="83"/>
    </row>
    <row r="78" spans="1:22" x14ac:dyDescent="0.25">
      <c r="A78" s="71" t="s">
        <v>19</v>
      </c>
      <c r="B78" s="79">
        <f t="shared" si="4"/>
        <v>37351.607742544467</v>
      </c>
      <c r="D78" s="83"/>
    </row>
    <row r="79" spans="1:22" x14ac:dyDescent="0.25">
      <c r="A79" s="71" t="s">
        <v>20</v>
      </c>
      <c r="B79" s="79">
        <f t="shared" si="4"/>
        <v>12913.954735086183</v>
      </c>
      <c r="D79" s="83"/>
    </row>
    <row r="80" spans="1:22" x14ac:dyDescent="0.25">
      <c r="A80" s="71" t="s">
        <v>21</v>
      </c>
      <c r="B80" s="79">
        <f t="shared" si="4"/>
        <v>11477.303174148808</v>
      </c>
      <c r="D80" s="83"/>
    </row>
    <row r="81" spans="1:4" x14ac:dyDescent="0.25">
      <c r="A81" s="71" t="s">
        <v>22</v>
      </c>
      <c r="B81" s="79">
        <f t="shared" si="4"/>
        <v>27496.108706348517</v>
      </c>
      <c r="D81" s="83"/>
    </row>
    <row r="82" spans="1:4" x14ac:dyDescent="0.25">
      <c r="A82" s="71" t="s">
        <v>23</v>
      </c>
      <c r="B82" s="79">
        <f t="shared" si="4"/>
        <v>38104.875604042696</v>
      </c>
      <c r="D82" s="83"/>
    </row>
    <row r="83" spans="1:4" x14ac:dyDescent="0.25">
      <c r="A83" s="71" t="s">
        <v>24</v>
      </c>
      <c r="B83" s="79">
        <f t="shared" si="4"/>
        <v>29084.221370502957</v>
      </c>
      <c r="D83" s="83"/>
    </row>
    <row r="84" spans="1:4" x14ac:dyDescent="0.25">
      <c r="A84" s="71" t="s">
        <v>25</v>
      </c>
      <c r="B84" s="79">
        <f t="shared" si="4"/>
        <v>18477.272019284283</v>
      </c>
      <c r="D84" s="83"/>
    </row>
    <row r="85" spans="1:4" x14ac:dyDescent="0.25">
      <c r="A85" s="71" t="s">
        <v>26</v>
      </c>
      <c r="B85" s="79">
        <f t="shared" si="4"/>
        <v>9210.5291589829721</v>
      </c>
      <c r="D85" s="83"/>
    </row>
    <row r="86" spans="1:4" x14ac:dyDescent="0.25">
      <c r="A86" s="71" t="s">
        <v>27</v>
      </c>
      <c r="B86" s="79">
        <f t="shared" si="4"/>
        <v>8356.2516492637515</v>
      </c>
      <c r="D86" s="83"/>
    </row>
    <row r="87" spans="1:4" x14ac:dyDescent="0.25">
      <c r="A87" s="71" t="s">
        <v>28</v>
      </c>
      <c r="B87" s="79">
        <f t="shared" si="4"/>
        <v>19862.767423566256</v>
      </c>
      <c r="D87" s="83"/>
    </row>
    <row r="88" spans="1:4" x14ac:dyDescent="0.25">
      <c r="A88" s="84" t="s">
        <v>124</v>
      </c>
      <c r="B88" s="85">
        <f>SUM($B$76:$B$87)/$B$17</f>
        <v>1.8999999999999986</v>
      </c>
    </row>
    <row r="90" spans="1:4" x14ac:dyDescent="0.25">
      <c r="A90" s="1" t="s">
        <v>125</v>
      </c>
      <c r="B90" s="81">
        <f>(SUM($B$76:$B$87)-$D$91*$B$17)/12</f>
        <v>-1.9402553637822468E-11</v>
      </c>
      <c r="D90" s="1" t="s">
        <v>126</v>
      </c>
    </row>
    <row r="91" spans="1:4" x14ac:dyDescent="0.25">
      <c r="A91" s="1" t="s">
        <v>127</v>
      </c>
      <c r="D91" s="91">
        <f>'計算用(期待容量)'!D91</f>
        <v>1.9</v>
      </c>
    </row>
    <row r="92" spans="1:4" ht="16.5" thickBot="1" x14ac:dyDescent="0.3"/>
    <row r="93" spans="1:4" ht="16.5" thickBot="1" x14ac:dyDescent="0.3">
      <c r="A93" s="1" t="s">
        <v>128</v>
      </c>
      <c r="B93" s="87">
        <f>(MIN($K$48:$K$59)+$B$90)*1000</f>
        <v>-1.9402553637822468E-8</v>
      </c>
    </row>
    <row r="94" spans="1:4" ht="16.5" thickBot="1" x14ac:dyDescent="0.3"/>
    <row r="95" spans="1:4" ht="16.5" thickBot="1" x14ac:dyDescent="0.3">
      <c r="A95" s="1" t="s">
        <v>129</v>
      </c>
      <c r="B95" s="88"/>
    </row>
  </sheetData>
  <phoneticPr fontId="2"/>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C689E-CB19-42D5-82D2-5B6AE4E4B96A}">
  <sheetPr>
    <tabColor theme="8" tint="0.59999389629810485"/>
  </sheetPr>
  <dimension ref="A1:P221"/>
  <sheetViews>
    <sheetView zoomScaleNormal="100" workbookViewId="0">
      <selection activeCell="D14" sqref="D14:O14"/>
    </sheetView>
  </sheetViews>
  <sheetFormatPr defaultColWidth="9" defaultRowHeight="15.75" x14ac:dyDescent="0.25"/>
  <cols>
    <col min="1" max="1" width="9" style="1"/>
    <col min="2" max="4" width="9.125" style="1" bestFit="1" customWidth="1"/>
    <col min="5" max="7" width="9.75" style="1" bestFit="1" customWidth="1"/>
    <col min="8" max="11" width="9.125" style="1" bestFit="1" customWidth="1"/>
    <col min="12" max="12" width="9.75" style="1" bestFit="1" customWidth="1"/>
    <col min="13" max="13" width="9.125" style="1" bestFit="1" customWidth="1"/>
    <col min="14" max="16384" width="9" style="1"/>
  </cols>
  <sheetData>
    <row r="1" spans="1:16" ht="18.75" x14ac:dyDescent="0.4">
      <c r="A1" s="74" t="s">
        <v>131</v>
      </c>
      <c r="O1" s="72"/>
      <c r="P1" s="48" t="s">
        <v>100</v>
      </c>
    </row>
    <row r="3" spans="1:16" x14ac:dyDescent="0.25">
      <c r="A3" s="18" t="s">
        <v>1</v>
      </c>
      <c r="B3" s="92">
        <v>4</v>
      </c>
      <c r="C3" s="92">
        <v>5</v>
      </c>
      <c r="D3" s="92">
        <v>6</v>
      </c>
      <c r="E3" s="92">
        <v>7</v>
      </c>
      <c r="F3" s="92">
        <v>8</v>
      </c>
      <c r="G3" s="92">
        <v>9</v>
      </c>
      <c r="H3" s="92">
        <v>10</v>
      </c>
      <c r="I3" s="92">
        <v>11</v>
      </c>
      <c r="J3" s="92">
        <v>12</v>
      </c>
      <c r="K3" s="92">
        <v>1</v>
      </c>
      <c r="L3" s="92">
        <v>2</v>
      </c>
      <c r="M3" s="92">
        <v>3</v>
      </c>
    </row>
    <row r="4" spans="1:16" x14ac:dyDescent="0.25">
      <c r="A4" s="93">
        <v>20</v>
      </c>
      <c r="B4" s="94">
        <v>1</v>
      </c>
      <c r="C4" s="95">
        <v>0.99800028228173343</v>
      </c>
      <c r="D4" s="95">
        <v>1</v>
      </c>
      <c r="E4" s="95">
        <v>1</v>
      </c>
      <c r="F4" s="95">
        <v>1</v>
      </c>
      <c r="G4" s="95">
        <v>1</v>
      </c>
      <c r="H4" s="95">
        <v>1</v>
      </c>
      <c r="I4" s="95">
        <v>1</v>
      </c>
      <c r="J4" s="95">
        <v>1</v>
      </c>
      <c r="K4" s="95">
        <v>1</v>
      </c>
      <c r="L4" s="95">
        <v>1</v>
      </c>
      <c r="M4" s="96">
        <v>1</v>
      </c>
    </row>
    <row r="5" spans="1:16" x14ac:dyDescent="0.25">
      <c r="A5" s="93">
        <v>19</v>
      </c>
      <c r="B5" s="97">
        <v>1</v>
      </c>
      <c r="C5" s="98">
        <v>0.99800028228173343</v>
      </c>
      <c r="D5" s="98">
        <v>1</v>
      </c>
      <c r="E5" s="98">
        <v>1</v>
      </c>
      <c r="F5" s="98">
        <v>1</v>
      </c>
      <c r="G5" s="98">
        <v>1</v>
      </c>
      <c r="H5" s="98">
        <v>1</v>
      </c>
      <c r="I5" s="98">
        <v>1</v>
      </c>
      <c r="J5" s="98">
        <v>1</v>
      </c>
      <c r="K5" s="98">
        <v>1</v>
      </c>
      <c r="L5" s="98">
        <v>1</v>
      </c>
      <c r="M5" s="99">
        <v>1</v>
      </c>
    </row>
    <row r="6" spans="1:16" x14ac:dyDescent="0.25">
      <c r="A6" s="93">
        <v>18</v>
      </c>
      <c r="B6" s="97">
        <v>1</v>
      </c>
      <c r="C6" s="98">
        <v>0.99800028228173343</v>
      </c>
      <c r="D6" s="98">
        <v>1</v>
      </c>
      <c r="E6" s="98">
        <v>1</v>
      </c>
      <c r="F6" s="98">
        <v>1</v>
      </c>
      <c r="G6" s="98">
        <v>1</v>
      </c>
      <c r="H6" s="98">
        <v>1</v>
      </c>
      <c r="I6" s="98">
        <v>1</v>
      </c>
      <c r="J6" s="98">
        <v>1</v>
      </c>
      <c r="K6" s="98">
        <v>1</v>
      </c>
      <c r="L6" s="98">
        <v>1</v>
      </c>
      <c r="M6" s="99">
        <v>1</v>
      </c>
    </row>
    <row r="7" spans="1:16" x14ac:dyDescent="0.25">
      <c r="A7" s="93">
        <v>17</v>
      </c>
      <c r="B7" s="97">
        <v>1</v>
      </c>
      <c r="C7" s="98">
        <v>0.99800028228173343</v>
      </c>
      <c r="D7" s="98">
        <v>1</v>
      </c>
      <c r="E7" s="98">
        <v>1</v>
      </c>
      <c r="F7" s="98">
        <v>1</v>
      </c>
      <c r="G7" s="98">
        <v>1</v>
      </c>
      <c r="H7" s="98">
        <v>1</v>
      </c>
      <c r="I7" s="98">
        <v>1</v>
      </c>
      <c r="J7" s="98">
        <v>1</v>
      </c>
      <c r="K7" s="98">
        <v>1</v>
      </c>
      <c r="L7" s="98">
        <v>1</v>
      </c>
      <c r="M7" s="99">
        <v>1</v>
      </c>
    </row>
    <row r="8" spans="1:16" x14ac:dyDescent="0.25">
      <c r="A8" s="93">
        <v>16</v>
      </c>
      <c r="B8" s="97">
        <v>1</v>
      </c>
      <c r="C8" s="98">
        <v>0.99800028228173343</v>
      </c>
      <c r="D8" s="98">
        <v>1</v>
      </c>
      <c r="E8" s="98">
        <v>1</v>
      </c>
      <c r="F8" s="98">
        <v>1</v>
      </c>
      <c r="G8" s="98">
        <v>1</v>
      </c>
      <c r="H8" s="98">
        <v>1</v>
      </c>
      <c r="I8" s="98">
        <v>1</v>
      </c>
      <c r="J8" s="98">
        <v>1</v>
      </c>
      <c r="K8" s="98">
        <v>1</v>
      </c>
      <c r="L8" s="98">
        <v>1</v>
      </c>
      <c r="M8" s="99">
        <v>1</v>
      </c>
    </row>
    <row r="9" spans="1:16" x14ac:dyDescent="0.25">
      <c r="A9" s="93">
        <v>15</v>
      </c>
      <c r="B9" s="97">
        <v>1</v>
      </c>
      <c r="C9" s="98">
        <v>0.99800028228173343</v>
      </c>
      <c r="D9" s="98">
        <v>1</v>
      </c>
      <c r="E9" s="98">
        <v>1</v>
      </c>
      <c r="F9" s="98">
        <v>1</v>
      </c>
      <c r="G9" s="98">
        <v>1</v>
      </c>
      <c r="H9" s="98">
        <v>1</v>
      </c>
      <c r="I9" s="98">
        <v>1</v>
      </c>
      <c r="J9" s="98">
        <v>1</v>
      </c>
      <c r="K9" s="98">
        <v>1</v>
      </c>
      <c r="L9" s="98">
        <v>1</v>
      </c>
      <c r="M9" s="99">
        <v>1</v>
      </c>
    </row>
    <row r="10" spans="1:16" x14ac:dyDescent="0.25">
      <c r="A10" s="93">
        <v>14</v>
      </c>
      <c r="B10" s="97">
        <v>1</v>
      </c>
      <c r="C10" s="98">
        <v>0.99800028228173343</v>
      </c>
      <c r="D10" s="98">
        <v>1</v>
      </c>
      <c r="E10" s="98">
        <v>1</v>
      </c>
      <c r="F10" s="98">
        <v>1</v>
      </c>
      <c r="G10" s="98">
        <v>1</v>
      </c>
      <c r="H10" s="98">
        <v>1</v>
      </c>
      <c r="I10" s="98">
        <v>1</v>
      </c>
      <c r="J10" s="98">
        <v>1</v>
      </c>
      <c r="K10" s="98">
        <v>1</v>
      </c>
      <c r="L10" s="98">
        <v>1</v>
      </c>
      <c r="M10" s="99">
        <v>1</v>
      </c>
    </row>
    <row r="11" spans="1:16" x14ac:dyDescent="0.25">
      <c r="A11" s="93">
        <v>13</v>
      </c>
      <c r="B11" s="97">
        <v>1</v>
      </c>
      <c r="C11" s="98">
        <v>0.99800028228173343</v>
      </c>
      <c r="D11" s="98">
        <v>1</v>
      </c>
      <c r="E11" s="98">
        <v>1</v>
      </c>
      <c r="F11" s="98">
        <v>1</v>
      </c>
      <c r="G11" s="98">
        <v>1</v>
      </c>
      <c r="H11" s="98">
        <v>1</v>
      </c>
      <c r="I11" s="98">
        <v>1</v>
      </c>
      <c r="J11" s="98">
        <v>1</v>
      </c>
      <c r="K11" s="98">
        <v>1</v>
      </c>
      <c r="L11" s="98">
        <v>1</v>
      </c>
      <c r="M11" s="99">
        <v>1</v>
      </c>
    </row>
    <row r="12" spans="1:16" x14ac:dyDescent="0.25">
      <c r="A12" s="93">
        <v>12</v>
      </c>
      <c r="B12" s="97">
        <v>1</v>
      </c>
      <c r="C12" s="98">
        <v>0.99800028228173343</v>
      </c>
      <c r="D12" s="98">
        <v>1</v>
      </c>
      <c r="E12" s="98">
        <v>1</v>
      </c>
      <c r="F12" s="98">
        <v>1</v>
      </c>
      <c r="G12" s="98">
        <v>1</v>
      </c>
      <c r="H12" s="98">
        <v>1</v>
      </c>
      <c r="I12" s="98">
        <v>1</v>
      </c>
      <c r="J12" s="98">
        <v>1</v>
      </c>
      <c r="K12" s="98">
        <v>1</v>
      </c>
      <c r="L12" s="98">
        <v>1</v>
      </c>
      <c r="M12" s="99">
        <v>1</v>
      </c>
    </row>
    <row r="13" spans="1:16" x14ac:dyDescent="0.25">
      <c r="A13" s="93">
        <v>11</v>
      </c>
      <c r="B13" s="97">
        <v>1</v>
      </c>
      <c r="C13" s="98">
        <v>0.99800028228173343</v>
      </c>
      <c r="D13" s="98">
        <v>1</v>
      </c>
      <c r="E13" s="98">
        <v>1</v>
      </c>
      <c r="F13" s="98">
        <v>1</v>
      </c>
      <c r="G13" s="98">
        <v>1</v>
      </c>
      <c r="H13" s="98">
        <v>1</v>
      </c>
      <c r="I13" s="98">
        <v>1</v>
      </c>
      <c r="J13" s="98">
        <v>1</v>
      </c>
      <c r="K13" s="98">
        <v>1</v>
      </c>
      <c r="L13" s="98">
        <v>1</v>
      </c>
      <c r="M13" s="99">
        <v>1</v>
      </c>
    </row>
    <row r="14" spans="1:16" x14ac:dyDescent="0.25">
      <c r="A14" s="93">
        <v>10</v>
      </c>
      <c r="B14" s="97">
        <v>1</v>
      </c>
      <c r="C14" s="98">
        <v>0.99731022732582908</v>
      </c>
      <c r="D14" s="98">
        <v>1</v>
      </c>
      <c r="E14" s="98">
        <v>1</v>
      </c>
      <c r="F14" s="98">
        <v>1</v>
      </c>
      <c r="G14" s="98">
        <v>1</v>
      </c>
      <c r="H14" s="98">
        <v>1</v>
      </c>
      <c r="I14" s="98">
        <v>1</v>
      </c>
      <c r="J14" s="98">
        <v>1</v>
      </c>
      <c r="K14" s="98">
        <v>1</v>
      </c>
      <c r="L14" s="98">
        <v>1</v>
      </c>
      <c r="M14" s="99">
        <v>1</v>
      </c>
    </row>
    <row r="15" spans="1:16" x14ac:dyDescent="0.25">
      <c r="A15" s="93">
        <v>9</v>
      </c>
      <c r="B15" s="97">
        <v>1</v>
      </c>
      <c r="C15" s="98">
        <v>0.98977392292271582</v>
      </c>
      <c r="D15" s="98">
        <v>1</v>
      </c>
      <c r="E15" s="98">
        <v>1</v>
      </c>
      <c r="F15" s="98">
        <v>1</v>
      </c>
      <c r="G15" s="98">
        <v>1</v>
      </c>
      <c r="H15" s="98">
        <v>1</v>
      </c>
      <c r="I15" s="98">
        <v>1</v>
      </c>
      <c r="J15" s="98">
        <v>0.99840073054803646</v>
      </c>
      <c r="K15" s="98">
        <v>0.99168062491707643</v>
      </c>
      <c r="L15" s="98">
        <v>1</v>
      </c>
      <c r="M15" s="99">
        <v>1</v>
      </c>
    </row>
    <row r="16" spans="1:16" x14ac:dyDescent="0.25">
      <c r="A16" s="93">
        <v>8</v>
      </c>
      <c r="B16" s="97">
        <v>0.99806999050629219</v>
      </c>
      <c r="C16" s="98">
        <v>0.97539136907239377</v>
      </c>
      <c r="D16" s="98">
        <v>0.98760094693996048</v>
      </c>
      <c r="E16" s="98">
        <v>1</v>
      </c>
      <c r="F16" s="98">
        <v>1</v>
      </c>
      <c r="G16" s="98">
        <v>1</v>
      </c>
      <c r="H16" s="98">
        <v>1</v>
      </c>
      <c r="I16" s="98">
        <v>0.99442681609378436</v>
      </c>
      <c r="J16" s="98">
        <v>0.98156235141827852</v>
      </c>
      <c r="K16" s="98">
        <v>0.97643456059059375</v>
      </c>
      <c r="L16" s="98">
        <v>0.98869983052148713</v>
      </c>
      <c r="M16" s="99">
        <v>1</v>
      </c>
    </row>
    <row r="17" spans="1:13" x14ac:dyDescent="0.25">
      <c r="A17" s="93">
        <v>7</v>
      </c>
      <c r="B17" s="97">
        <v>0.97728128873732178</v>
      </c>
      <c r="C17" s="98">
        <v>0.9541625657748628</v>
      </c>
      <c r="D17" s="98">
        <v>0.95795779179212115</v>
      </c>
      <c r="E17" s="98">
        <v>0.99887059888504792</v>
      </c>
      <c r="F17" s="98">
        <v>0.99243318103755929</v>
      </c>
      <c r="G17" s="98">
        <v>0.99339207378253358</v>
      </c>
      <c r="H17" s="98">
        <v>0.99582445473231729</v>
      </c>
      <c r="I17" s="98">
        <v>0.97904793963149506</v>
      </c>
      <c r="J17" s="98">
        <v>0.95583930627903868</v>
      </c>
      <c r="K17" s="98">
        <v>0.95470953768189237</v>
      </c>
      <c r="L17" s="98">
        <v>0.96408491384540418</v>
      </c>
      <c r="M17" s="99">
        <v>0.99074684694910253</v>
      </c>
    </row>
    <row r="18" spans="1:13" x14ac:dyDescent="0.25">
      <c r="A18" s="93">
        <v>6</v>
      </c>
      <c r="B18" s="97">
        <v>0.94746999138640176</v>
      </c>
      <c r="C18" s="98">
        <v>0.92608751303012293</v>
      </c>
      <c r="D18" s="98">
        <v>0.91696113712435923</v>
      </c>
      <c r="E18" s="98">
        <v>0.96968637336424668</v>
      </c>
      <c r="F18" s="98">
        <v>0.96397275127466675</v>
      </c>
      <c r="G18" s="98">
        <v>0.96536340774083573</v>
      </c>
      <c r="H18" s="98">
        <v>0.96606953185647226</v>
      </c>
      <c r="I18" s="98">
        <v>0.95616072205336988</v>
      </c>
      <c r="J18" s="98">
        <v>0.92123159513031705</v>
      </c>
      <c r="K18" s="98">
        <v>0.92650555619097241</v>
      </c>
      <c r="L18" s="98">
        <v>0.93004611654846614</v>
      </c>
      <c r="M18" s="99">
        <v>0.9672293505206544</v>
      </c>
    </row>
    <row r="19" spans="1:13" x14ac:dyDescent="0.25">
      <c r="A19" s="93">
        <v>5</v>
      </c>
      <c r="B19" s="97">
        <v>0.90863609845353199</v>
      </c>
      <c r="C19" s="98">
        <v>0.89116621083817438</v>
      </c>
      <c r="D19" s="98">
        <v>0.86461098293667515</v>
      </c>
      <c r="E19" s="98">
        <v>0.92978532391403657</v>
      </c>
      <c r="F19" s="98">
        <v>0.92565818906963782</v>
      </c>
      <c r="G19" s="98">
        <v>0.92761208067154144</v>
      </c>
      <c r="H19" s="98">
        <v>0.92570592410809571</v>
      </c>
      <c r="I19" s="98">
        <v>0.92576516335940928</v>
      </c>
      <c r="J19" s="98">
        <v>0.87773921797211352</v>
      </c>
      <c r="K19" s="98">
        <v>0.89182261611783376</v>
      </c>
      <c r="L19" s="98">
        <v>0.88658343863067324</v>
      </c>
      <c r="M19" s="99">
        <v>0.93558317176453631</v>
      </c>
    </row>
    <row r="20" spans="1:13" x14ac:dyDescent="0.25">
      <c r="A20" s="93">
        <v>4</v>
      </c>
      <c r="B20" s="97">
        <v>0.86077960993871261</v>
      </c>
      <c r="C20" s="98">
        <v>0.84939865919901691</v>
      </c>
      <c r="D20" s="98">
        <v>0.80090732922906871</v>
      </c>
      <c r="E20" s="98">
        <v>0.87916745053441747</v>
      </c>
      <c r="F20" s="98">
        <v>0.87748949442247226</v>
      </c>
      <c r="G20" s="98">
        <v>0.8801380925746507</v>
      </c>
      <c r="H20" s="98">
        <v>0.87473363148718741</v>
      </c>
      <c r="I20" s="98">
        <v>0.88786126354961292</v>
      </c>
      <c r="J20" s="98">
        <v>0.82536217480442797</v>
      </c>
      <c r="K20" s="98">
        <v>0.85066071746247629</v>
      </c>
      <c r="L20" s="98">
        <v>0.83369688009202514</v>
      </c>
      <c r="M20" s="99">
        <v>0.8958083106807484</v>
      </c>
    </row>
    <row r="21" spans="1:13" x14ac:dyDescent="0.25">
      <c r="A21" s="93">
        <v>3</v>
      </c>
      <c r="B21" s="97">
        <v>0.8039005258419436</v>
      </c>
      <c r="C21" s="98">
        <v>0.80078485811265054</v>
      </c>
      <c r="D21" s="98">
        <v>0.72585017600153989</v>
      </c>
      <c r="E21" s="98">
        <v>0.81783275322538951</v>
      </c>
      <c r="F21" s="98">
        <v>0.81946666733317031</v>
      </c>
      <c r="G21" s="98">
        <v>0.82294144345016362</v>
      </c>
      <c r="H21" s="98">
        <v>0.8131526539937477</v>
      </c>
      <c r="I21" s="98">
        <v>0.84244902262398091</v>
      </c>
      <c r="J21" s="98">
        <v>0.76410046562726053</v>
      </c>
      <c r="K21" s="98">
        <v>0.80301986022490013</v>
      </c>
      <c r="L21" s="98">
        <v>0.77138644093252218</v>
      </c>
      <c r="M21" s="99">
        <v>0.84790476726929043</v>
      </c>
    </row>
    <row r="22" spans="1:13" x14ac:dyDescent="0.25">
      <c r="A22" s="93">
        <v>2</v>
      </c>
      <c r="B22" s="97">
        <v>0.73799884616322498</v>
      </c>
      <c r="C22" s="98">
        <v>0.74532480757907538</v>
      </c>
      <c r="D22" s="98">
        <v>0.6394395232540887</v>
      </c>
      <c r="E22" s="98">
        <v>0.74578123198695279</v>
      </c>
      <c r="F22" s="98">
        <v>0.75158970780173173</v>
      </c>
      <c r="G22" s="98">
        <v>0.75602213329807999</v>
      </c>
      <c r="H22" s="98">
        <v>0.74096299162777624</v>
      </c>
      <c r="I22" s="98">
        <v>0.78952844058251337</v>
      </c>
      <c r="J22" s="98">
        <v>0.69395409044061129</v>
      </c>
      <c r="K22" s="98">
        <v>0.74890004440510516</v>
      </c>
      <c r="L22" s="98">
        <v>0.69965212115216402</v>
      </c>
      <c r="M22" s="99">
        <v>0.79187254153016251</v>
      </c>
    </row>
    <row r="23" spans="1:13" x14ac:dyDescent="0.25">
      <c r="A23" s="93">
        <v>1</v>
      </c>
      <c r="B23" s="100">
        <v>0.66307457090255673</v>
      </c>
      <c r="C23" s="101">
        <v>0.6830185075982913</v>
      </c>
      <c r="D23" s="101">
        <v>0.54167537098671525</v>
      </c>
      <c r="E23" s="101">
        <v>0.66301288681910708</v>
      </c>
      <c r="F23" s="101">
        <v>0.67385861582815676</v>
      </c>
      <c r="G23" s="101">
        <v>0.67938016211840002</v>
      </c>
      <c r="H23" s="101">
        <v>0.65816464438927336</v>
      </c>
      <c r="I23" s="101">
        <v>0.72909951742521006</v>
      </c>
      <c r="J23" s="101">
        <v>0.61492304924448016</v>
      </c>
      <c r="K23" s="101">
        <v>0.6883012700030916</v>
      </c>
      <c r="L23" s="101">
        <v>0.61849392075095089</v>
      </c>
      <c r="M23" s="102">
        <v>0.72771163346336476</v>
      </c>
    </row>
    <row r="24" spans="1:13" x14ac:dyDescent="0.25">
      <c r="B24" s="76"/>
      <c r="C24" s="76"/>
      <c r="D24" s="76"/>
      <c r="E24" s="76"/>
      <c r="F24" s="76"/>
      <c r="G24" s="76"/>
      <c r="H24" s="76"/>
      <c r="I24" s="76"/>
      <c r="J24" s="76"/>
      <c r="K24" s="76"/>
      <c r="L24" s="76"/>
      <c r="M24" s="76"/>
    </row>
    <row r="25" spans="1:13" x14ac:dyDescent="0.25">
      <c r="A25" s="18" t="s">
        <v>2</v>
      </c>
      <c r="B25" s="92">
        <v>4</v>
      </c>
      <c r="C25" s="92">
        <v>5</v>
      </c>
      <c r="D25" s="92">
        <v>6</v>
      </c>
      <c r="E25" s="92">
        <v>7</v>
      </c>
      <c r="F25" s="92">
        <v>8</v>
      </c>
      <c r="G25" s="92">
        <v>9</v>
      </c>
      <c r="H25" s="92">
        <v>10</v>
      </c>
      <c r="I25" s="92">
        <v>11</v>
      </c>
      <c r="J25" s="92">
        <v>12</v>
      </c>
      <c r="K25" s="92">
        <v>1</v>
      </c>
      <c r="L25" s="92">
        <v>2</v>
      </c>
      <c r="M25" s="92">
        <v>3</v>
      </c>
    </row>
    <row r="26" spans="1:13" x14ac:dyDescent="0.25">
      <c r="A26" s="93">
        <v>20</v>
      </c>
      <c r="B26" s="94">
        <v>1</v>
      </c>
      <c r="C26" s="95">
        <v>1</v>
      </c>
      <c r="D26" s="95">
        <v>1</v>
      </c>
      <c r="E26" s="95">
        <v>1</v>
      </c>
      <c r="F26" s="95">
        <v>1</v>
      </c>
      <c r="G26" s="95">
        <v>1</v>
      </c>
      <c r="H26" s="95">
        <v>1</v>
      </c>
      <c r="I26" s="95">
        <v>1</v>
      </c>
      <c r="J26" s="95">
        <v>1</v>
      </c>
      <c r="K26" s="95">
        <v>1</v>
      </c>
      <c r="L26" s="95">
        <v>1</v>
      </c>
      <c r="M26" s="96">
        <v>1</v>
      </c>
    </row>
    <row r="27" spans="1:13" x14ac:dyDescent="0.25">
      <c r="A27" s="93">
        <v>19</v>
      </c>
      <c r="B27" s="97">
        <v>1</v>
      </c>
      <c r="C27" s="98">
        <v>1</v>
      </c>
      <c r="D27" s="98">
        <v>1</v>
      </c>
      <c r="E27" s="98">
        <v>1</v>
      </c>
      <c r="F27" s="98">
        <v>1</v>
      </c>
      <c r="G27" s="98">
        <v>1</v>
      </c>
      <c r="H27" s="98">
        <v>1</v>
      </c>
      <c r="I27" s="98">
        <v>1</v>
      </c>
      <c r="J27" s="98">
        <v>1</v>
      </c>
      <c r="K27" s="98">
        <v>1</v>
      </c>
      <c r="L27" s="98">
        <v>1</v>
      </c>
      <c r="M27" s="99">
        <v>1</v>
      </c>
    </row>
    <row r="28" spans="1:13" x14ac:dyDescent="0.25">
      <c r="A28" s="93">
        <v>18</v>
      </c>
      <c r="B28" s="97">
        <v>1</v>
      </c>
      <c r="C28" s="98">
        <v>1</v>
      </c>
      <c r="D28" s="98">
        <v>1</v>
      </c>
      <c r="E28" s="98">
        <v>1</v>
      </c>
      <c r="F28" s="98">
        <v>1</v>
      </c>
      <c r="G28" s="98">
        <v>1</v>
      </c>
      <c r="H28" s="98">
        <v>1</v>
      </c>
      <c r="I28" s="98">
        <v>1</v>
      </c>
      <c r="J28" s="98">
        <v>1</v>
      </c>
      <c r="K28" s="98">
        <v>1</v>
      </c>
      <c r="L28" s="98">
        <v>1</v>
      </c>
      <c r="M28" s="99">
        <v>1</v>
      </c>
    </row>
    <row r="29" spans="1:13" x14ac:dyDescent="0.25">
      <c r="A29" s="93">
        <v>17</v>
      </c>
      <c r="B29" s="97">
        <v>1</v>
      </c>
      <c r="C29" s="98">
        <v>1</v>
      </c>
      <c r="D29" s="98">
        <v>1</v>
      </c>
      <c r="E29" s="98">
        <v>1</v>
      </c>
      <c r="F29" s="98">
        <v>1</v>
      </c>
      <c r="G29" s="98">
        <v>1</v>
      </c>
      <c r="H29" s="98">
        <v>1</v>
      </c>
      <c r="I29" s="98">
        <v>1</v>
      </c>
      <c r="J29" s="98">
        <v>1</v>
      </c>
      <c r="K29" s="98">
        <v>1</v>
      </c>
      <c r="L29" s="98">
        <v>1</v>
      </c>
      <c r="M29" s="99">
        <v>1</v>
      </c>
    </row>
    <row r="30" spans="1:13" x14ac:dyDescent="0.25">
      <c r="A30" s="93">
        <v>16</v>
      </c>
      <c r="B30" s="97">
        <v>1</v>
      </c>
      <c r="C30" s="98">
        <v>1</v>
      </c>
      <c r="D30" s="98">
        <v>1</v>
      </c>
      <c r="E30" s="98">
        <v>1</v>
      </c>
      <c r="F30" s="98">
        <v>1</v>
      </c>
      <c r="G30" s="98">
        <v>1</v>
      </c>
      <c r="H30" s="98">
        <v>1</v>
      </c>
      <c r="I30" s="98">
        <v>1</v>
      </c>
      <c r="J30" s="98">
        <v>1</v>
      </c>
      <c r="K30" s="98">
        <v>1</v>
      </c>
      <c r="L30" s="98">
        <v>1</v>
      </c>
      <c r="M30" s="99">
        <v>1</v>
      </c>
    </row>
    <row r="31" spans="1:13" x14ac:dyDescent="0.25">
      <c r="A31" s="93">
        <v>15</v>
      </c>
      <c r="B31" s="97">
        <v>1</v>
      </c>
      <c r="C31" s="98">
        <v>1</v>
      </c>
      <c r="D31" s="98">
        <v>1</v>
      </c>
      <c r="E31" s="98">
        <v>1</v>
      </c>
      <c r="F31" s="98">
        <v>1</v>
      </c>
      <c r="G31" s="98">
        <v>1</v>
      </c>
      <c r="H31" s="98">
        <v>1</v>
      </c>
      <c r="I31" s="98">
        <v>1</v>
      </c>
      <c r="J31" s="98">
        <v>1</v>
      </c>
      <c r="K31" s="98">
        <v>1</v>
      </c>
      <c r="L31" s="98">
        <v>1</v>
      </c>
      <c r="M31" s="99">
        <v>1</v>
      </c>
    </row>
    <row r="32" spans="1:13" x14ac:dyDescent="0.25">
      <c r="A32" s="93">
        <v>14</v>
      </c>
      <c r="B32" s="97">
        <v>1</v>
      </c>
      <c r="C32" s="98">
        <v>1</v>
      </c>
      <c r="D32" s="98">
        <v>1</v>
      </c>
      <c r="E32" s="98">
        <v>1</v>
      </c>
      <c r="F32" s="98">
        <v>1</v>
      </c>
      <c r="G32" s="98">
        <v>1</v>
      </c>
      <c r="H32" s="98">
        <v>1</v>
      </c>
      <c r="I32" s="98">
        <v>1</v>
      </c>
      <c r="J32" s="98">
        <v>1</v>
      </c>
      <c r="K32" s="98">
        <v>1</v>
      </c>
      <c r="L32" s="98">
        <v>1</v>
      </c>
      <c r="M32" s="99">
        <v>1</v>
      </c>
    </row>
    <row r="33" spans="1:13" x14ac:dyDescent="0.25">
      <c r="A33" s="93">
        <v>13</v>
      </c>
      <c r="B33" s="97">
        <v>1</v>
      </c>
      <c r="C33" s="98">
        <v>1</v>
      </c>
      <c r="D33" s="98">
        <v>1</v>
      </c>
      <c r="E33" s="98">
        <v>1</v>
      </c>
      <c r="F33" s="98">
        <v>1</v>
      </c>
      <c r="G33" s="98">
        <v>1</v>
      </c>
      <c r="H33" s="98">
        <v>1</v>
      </c>
      <c r="I33" s="98">
        <v>1</v>
      </c>
      <c r="J33" s="98">
        <v>1</v>
      </c>
      <c r="K33" s="98">
        <v>1</v>
      </c>
      <c r="L33" s="98">
        <v>1</v>
      </c>
      <c r="M33" s="99">
        <v>1</v>
      </c>
    </row>
    <row r="34" spans="1:13" x14ac:dyDescent="0.25">
      <c r="A34" s="93">
        <v>12</v>
      </c>
      <c r="B34" s="97">
        <v>1</v>
      </c>
      <c r="C34" s="98">
        <v>1</v>
      </c>
      <c r="D34" s="98">
        <v>1</v>
      </c>
      <c r="E34" s="98">
        <v>1</v>
      </c>
      <c r="F34" s="98">
        <v>1</v>
      </c>
      <c r="G34" s="98">
        <v>1</v>
      </c>
      <c r="H34" s="98">
        <v>1</v>
      </c>
      <c r="I34" s="98">
        <v>1</v>
      </c>
      <c r="J34" s="98">
        <v>1</v>
      </c>
      <c r="K34" s="98">
        <v>1</v>
      </c>
      <c r="L34" s="98">
        <v>1</v>
      </c>
      <c r="M34" s="99">
        <v>1</v>
      </c>
    </row>
    <row r="35" spans="1:13" x14ac:dyDescent="0.25">
      <c r="A35" s="93">
        <v>11</v>
      </c>
      <c r="B35" s="97">
        <v>1</v>
      </c>
      <c r="C35" s="98">
        <v>1</v>
      </c>
      <c r="D35" s="98">
        <v>1</v>
      </c>
      <c r="E35" s="98">
        <v>1</v>
      </c>
      <c r="F35" s="98">
        <v>1</v>
      </c>
      <c r="G35" s="98">
        <v>1</v>
      </c>
      <c r="H35" s="98">
        <v>1</v>
      </c>
      <c r="I35" s="98">
        <v>1</v>
      </c>
      <c r="J35" s="98">
        <v>1</v>
      </c>
      <c r="K35" s="98">
        <v>1</v>
      </c>
      <c r="L35" s="98">
        <v>1</v>
      </c>
      <c r="M35" s="99">
        <v>1</v>
      </c>
    </row>
    <row r="36" spans="1:13" x14ac:dyDescent="0.25">
      <c r="A36" s="93">
        <v>10</v>
      </c>
      <c r="B36" s="97">
        <v>1</v>
      </c>
      <c r="C36" s="98">
        <v>0.99840336603359281</v>
      </c>
      <c r="D36" s="98">
        <v>1</v>
      </c>
      <c r="E36" s="98">
        <v>1</v>
      </c>
      <c r="F36" s="98">
        <v>1</v>
      </c>
      <c r="G36" s="98">
        <v>1</v>
      </c>
      <c r="H36" s="98">
        <v>1</v>
      </c>
      <c r="I36" s="98">
        <v>1</v>
      </c>
      <c r="J36" s="98">
        <v>1</v>
      </c>
      <c r="K36" s="98">
        <v>0.99773706927656247</v>
      </c>
      <c r="L36" s="98">
        <v>1</v>
      </c>
      <c r="M36" s="99">
        <v>1</v>
      </c>
    </row>
    <row r="37" spans="1:13" x14ac:dyDescent="0.25">
      <c r="A37" s="93">
        <v>9</v>
      </c>
      <c r="B37" s="97">
        <v>1</v>
      </c>
      <c r="C37" s="98">
        <v>0.99160202499405359</v>
      </c>
      <c r="D37" s="98">
        <v>1</v>
      </c>
      <c r="E37" s="98">
        <v>1</v>
      </c>
      <c r="F37" s="98">
        <v>1</v>
      </c>
      <c r="G37" s="98">
        <v>1</v>
      </c>
      <c r="H37" s="98">
        <v>1</v>
      </c>
      <c r="I37" s="98">
        <v>1</v>
      </c>
      <c r="J37" s="98">
        <v>0.99993137052951431</v>
      </c>
      <c r="K37" s="98">
        <v>0.988445784902798</v>
      </c>
      <c r="L37" s="98">
        <v>1</v>
      </c>
      <c r="M37" s="99">
        <v>1</v>
      </c>
    </row>
    <row r="38" spans="1:13" x14ac:dyDescent="0.25">
      <c r="A38" s="93">
        <v>8</v>
      </c>
      <c r="B38" s="97">
        <v>0.99609854273940779</v>
      </c>
      <c r="C38" s="98">
        <v>0.98005130245515337</v>
      </c>
      <c r="D38" s="98">
        <v>1</v>
      </c>
      <c r="E38" s="98">
        <v>1</v>
      </c>
      <c r="F38" s="98">
        <v>1</v>
      </c>
      <c r="G38" s="98">
        <v>1</v>
      </c>
      <c r="H38" s="98">
        <v>1</v>
      </c>
      <c r="I38" s="98">
        <v>0.99903617798620381</v>
      </c>
      <c r="J38" s="98">
        <v>0.98391917257042638</v>
      </c>
      <c r="K38" s="98">
        <v>0.97382367882137144</v>
      </c>
      <c r="L38" s="98">
        <v>0.98634242212429402</v>
      </c>
      <c r="M38" s="99">
        <v>1</v>
      </c>
    </row>
    <row r="39" spans="1:13" x14ac:dyDescent="0.25">
      <c r="A39" s="93">
        <v>7</v>
      </c>
      <c r="B39" s="97">
        <v>0.97741277581299746</v>
      </c>
      <c r="C39" s="98">
        <v>0.96375119841689216</v>
      </c>
      <c r="D39" s="98">
        <v>0.97579470048916095</v>
      </c>
      <c r="E39" s="98">
        <v>1</v>
      </c>
      <c r="F39" s="98">
        <v>1</v>
      </c>
      <c r="G39" s="98">
        <v>0.99774569952393521</v>
      </c>
      <c r="H39" s="98">
        <v>0.99882368714325764</v>
      </c>
      <c r="I39" s="98">
        <v>0.98477528762198419</v>
      </c>
      <c r="J39" s="98">
        <v>0.95903652984540977</v>
      </c>
      <c r="K39" s="98">
        <v>0.95387075103228258</v>
      </c>
      <c r="L39" s="98">
        <v>0.96364299142794185</v>
      </c>
      <c r="M39" s="99">
        <v>0.99618879147527495</v>
      </c>
    </row>
    <row r="40" spans="1:13" x14ac:dyDescent="0.25">
      <c r="A40" s="93">
        <v>6</v>
      </c>
      <c r="B40" s="97">
        <v>0.9509810612695806</v>
      </c>
      <c r="C40" s="98">
        <v>0.94270171287927007</v>
      </c>
      <c r="D40" s="98">
        <v>0.93698619407798489</v>
      </c>
      <c r="E40" s="98">
        <v>0.9788951251882172</v>
      </c>
      <c r="F40" s="98">
        <v>0.98087750546558783</v>
      </c>
      <c r="G40" s="98">
        <v>0.9643175341446949</v>
      </c>
      <c r="H40" s="98">
        <v>0.97606291296219683</v>
      </c>
      <c r="I40" s="98">
        <v>0.96398786845326401</v>
      </c>
      <c r="J40" s="98">
        <v>0.92528344235446469</v>
      </c>
      <c r="K40" s="98">
        <v>0.92858700153553164</v>
      </c>
      <c r="L40" s="98">
        <v>0.93271342397805324</v>
      </c>
      <c r="M40" s="99">
        <v>0.97864447799100407</v>
      </c>
    </row>
    <row r="41" spans="1:13" x14ac:dyDescent="0.25">
      <c r="A41" s="93">
        <v>5</v>
      </c>
      <c r="B41" s="97">
        <v>0.91680339910915754</v>
      </c>
      <c r="C41" s="98">
        <v>0.91690284584228698</v>
      </c>
      <c r="D41" s="98">
        <v>0.88606926282596721</v>
      </c>
      <c r="E41" s="98">
        <v>0.94827884224497561</v>
      </c>
      <c r="F41" s="98">
        <v>0.9533849738409319</v>
      </c>
      <c r="G41" s="98">
        <v>0.91871957841840479</v>
      </c>
      <c r="H41" s="98">
        <v>0.94500414963333501</v>
      </c>
      <c r="I41" s="98">
        <v>0.93667392048004339</v>
      </c>
      <c r="J41" s="98">
        <v>0.88265991009759115</v>
      </c>
      <c r="K41" s="98">
        <v>0.89797243033111851</v>
      </c>
      <c r="L41" s="98">
        <v>0.89355371977462861</v>
      </c>
      <c r="M41" s="99">
        <v>0.95480930514206419</v>
      </c>
    </row>
    <row r="42" spans="1:13" x14ac:dyDescent="0.25">
      <c r="A42" s="93">
        <v>4</v>
      </c>
      <c r="B42" s="97">
        <v>0.87487978933172816</v>
      </c>
      <c r="C42" s="98">
        <v>0.8863545973059429</v>
      </c>
      <c r="D42" s="98">
        <v>0.8230439067331079</v>
      </c>
      <c r="E42" s="98">
        <v>0.90930927686698237</v>
      </c>
      <c r="F42" s="98">
        <v>0.91840188107630549</v>
      </c>
      <c r="G42" s="98">
        <v>0.86095183234506489</v>
      </c>
      <c r="H42" s="98">
        <v>0.90564739715667264</v>
      </c>
      <c r="I42" s="98">
        <v>0.90283344370232232</v>
      </c>
      <c r="J42" s="98">
        <v>0.83116593307478892</v>
      </c>
      <c r="K42" s="98">
        <v>0.86202703741904307</v>
      </c>
      <c r="L42" s="98">
        <v>0.84616387881766764</v>
      </c>
      <c r="M42" s="99">
        <v>0.92468327292845531</v>
      </c>
    </row>
    <row r="43" spans="1:13" x14ac:dyDescent="0.25">
      <c r="A43" s="93">
        <v>3</v>
      </c>
      <c r="B43" s="97">
        <v>0.82521023193729237</v>
      </c>
      <c r="C43" s="98">
        <v>0.85105696727023794</v>
      </c>
      <c r="D43" s="98">
        <v>0.74791012579940686</v>
      </c>
      <c r="E43" s="98">
        <v>0.86198642905423761</v>
      </c>
      <c r="F43" s="98">
        <v>0.8759282271717086</v>
      </c>
      <c r="G43" s="98">
        <v>0.7910142959246752</v>
      </c>
      <c r="H43" s="98">
        <v>0.8579926555322096</v>
      </c>
      <c r="I43" s="98">
        <v>0.86246643812010082</v>
      </c>
      <c r="J43" s="98">
        <v>0.77080151128605823</v>
      </c>
      <c r="K43" s="98">
        <v>0.82075082279930556</v>
      </c>
      <c r="L43" s="98">
        <v>0.79054390110717043</v>
      </c>
      <c r="M43" s="99">
        <v>0.88826638135017744</v>
      </c>
    </row>
    <row r="44" spans="1:13" x14ac:dyDescent="0.25">
      <c r="A44" s="93">
        <v>2</v>
      </c>
      <c r="B44" s="97">
        <v>0.76779472692585027</v>
      </c>
      <c r="C44" s="98">
        <v>0.81100995573517187</v>
      </c>
      <c r="D44" s="98">
        <v>0.66066792002486419</v>
      </c>
      <c r="E44" s="98">
        <v>0.80631029880674132</v>
      </c>
      <c r="F44" s="98">
        <v>0.82596401212714132</v>
      </c>
      <c r="G44" s="98">
        <v>0.70890696915723572</v>
      </c>
      <c r="H44" s="98">
        <v>0.80203992475994568</v>
      </c>
      <c r="I44" s="98">
        <v>0.81557290373337887</v>
      </c>
      <c r="J44" s="98">
        <v>0.70156664473139907</v>
      </c>
      <c r="K44" s="98">
        <v>0.77414378647190574</v>
      </c>
      <c r="L44" s="98">
        <v>0.72669378664313689</v>
      </c>
      <c r="M44" s="99">
        <v>0.84555863040723045</v>
      </c>
    </row>
    <row r="45" spans="1:13" x14ac:dyDescent="0.25">
      <c r="A45" s="93">
        <v>1</v>
      </c>
      <c r="B45" s="100">
        <v>0.70263327429740186</v>
      </c>
      <c r="C45" s="101">
        <v>0.76621356270074492</v>
      </c>
      <c r="D45" s="101">
        <v>0.56131728940947989</v>
      </c>
      <c r="E45" s="101">
        <v>0.7422808861244935</v>
      </c>
      <c r="F45" s="101">
        <v>0.76850923594260345</v>
      </c>
      <c r="G45" s="101">
        <v>0.61462985204274645</v>
      </c>
      <c r="H45" s="101">
        <v>0.7377892048398812</v>
      </c>
      <c r="I45" s="101">
        <v>0.7621528405421566</v>
      </c>
      <c r="J45" s="101">
        <v>0.62346133341081122</v>
      </c>
      <c r="K45" s="101">
        <v>0.72220592843684384</v>
      </c>
      <c r="L45" s="101">
        <v>0.65461353542556722</v>
      </c>
      <c r="M45" s="102">
        <v>0.79656002009961457</v>
      </c>
    </row>
    <row r="46" spans="1:13" x14ac:dyDescent="0.25">
      <c r="B46" s="76"/>
      <c r="C46" s="76"/>
      <c r="D46" s="76"/>
      <c r="E46" s="76"/>
      <c r="F46" s="76"/>
      <c r="G46" s="76"/>
      <c r="H46" s="76"/>
      <c r="I46" s="76"/>
      <c r="J46" s="76"/>
      <c r="K46" s="76"/>
      <c r="L46" s="76"/>
      <c r="M46" s="76"/>
    </row>
    <row r="47" spans="1:13" x14ac:dyDescent="0.25">
      <c r="A47" s="18" t="s">
        <v>3</v>
      </c>
      <c r="B47" s="92">
        <v>4</v>
      </c>
      <c r="C47" s="92">
        <v>5</v>
      </c>
      <c r="D47" s="92">
        <v>6</v>
      </c>
      <c r="E47" s="92">
        <v>7</v>
      </c>
      <c r="F47" s="92">
        <v>8</v>
      </c>
      <c r="G47" s="92">
        <v>9</v>
      </c>
      <c r="H47" s="92">
        <v>10</v>
      </c>
      <c r="I47" s="92">
        <v>11</v>
      </c>
      <c r="J47" s="92">
        <v>12</v>
      </c>
      <c r="K47" s="92">
        <v>1</v>
      </c>
      <c r="L47" s="92">
        <v>2</v>
      </c>
      <c r="M47" s="92">
        <v>3</v>
      </c>
    </row>
    <row r="48" spans="1:13" x14ac:dyDescent="0.25">
      <c r="A48" s="93">
        <v>20</v>
      </c>
      <c r="B48" s="94">
        <v>1</v>
      </c>
      <c r="C48" s="95">
        <v>1</v>
      </c>
      <c r="D48" s="95">
        <v>1</v>
      </c>
      <c r="E48" s="95">
        <v>1</v>
      </c>
      <c r="F48" s="95">
        <v>1</v>
      </c>
      <c r="G48" s="95">
        <v>1</v>
      </c>
      <c r="H48" s="95">
        <v>1</v>
      </c>
      <c r="I48" s="95">
        <v>1</v>
      </c>
      <c r="J48" s="95">
        <v>1</v>
      </c>
      <c r="K48" s="95">
        <v>1</v>
      </c>
      <c r="L48" s="95">
        <v>1</v>
      </c>
      <c r="M48" s="96">
        <v>1</v>
      </c>
    </row>
    <row r="49" spans="1:13" x14ac:dyDescent="0.25">
      <c r="A49" s="93">
        <v>19</v>
      </c>
      <c r="B49" s="97">
        <v>1</v>
      </c>
      <c r="C49" s="98">
        <v>1</v>
      </c>
      <c r="D49" s="98">
        <v>1</v>
      </c>
      <c r="E49" s="98">
        <v>1</v>
      </c>
      <c r="F49" s="98">
        <v>1</v>
      </c>
      <c r="G49" s="98">
        <v>1</v>
      </c>
      <c r="H49" s="98">
        <v>1</v>
      </c>
      <c r="I49" s="98">
        <v>1</v>
      </c>
      <c r="J49" s="98">
        <v>1</v>
      </c>
      <c r="K49" s="98">
        <v>1</v>
      </c>
      <c r="L49" s="98">
        <v>1</v>
      </c>
      <c r="M49" s="99">
        <v>1</v>
      </c>
    </row>
    <row r="50" spans="1:13" x14ac:dyDescent="0.25">
      <c r="A50" s="93">
        <v>18</v>
      </c>
      <c r="B50" s="97">
        <v>1</v>
      </c>
      <c r="C50" s="98">
        <v>1</v>
      </c>
      <c r="D50" s="98">
        <v>1</v>
      </c>
      <c r="E50" s="98">
        <v>1</v>
      </c>
      <c r="F50" s="98">
        <v>1</v>
      </c>
      <c r="G50" s="98">
        <v>1</v>
      </c>
      <c r="H50" s="98">
        <v>1</v>
      </c>
      <c r="I50" s="98">
        <v>1</v>
      </c>
      <c r="J50" s="98">
        <v>1</v>
      </c>
      <c r="K50" s="98">
        <v>1</v>
      </c>
      <c r="L50" s="98">
        <v>1</v>
      </c>
      <c r="M50" s="99">
        <v>1</v>
      </c>
    </row>
    <row r="51" spans="1:13" x14ac:dyDescent="0.25">
      <c r="A51" s="93">
        <v>17</v>
      </c>
      <c r="B51" s="97">
        <v>1</v>
      </c>
      <c r="C51" s="98">
        <v>1</v>
      </c>
      <c r="D51" s="98">
        <v>1</v>
      </c>
      <c r="E51" s="98">
        <v>1</v>
      </c>
      <c r="F51" s="98">
        <v>1</v>
      </c>
      <c r="G51" s="98">
        <v>1</v>
      </c>
      <c r="H51" s="98">
        <v>1</v>
      </c>
      <c r="I51" s="98">
        <v>1</v>
      </c>
      <c r="J51" s="98">
        <v>1</v>
      </c>
      <c r="K51" s="98">
        <v>1</v>
      </c>
      <c r="L51" s="98">
        <v>1</v>
      </c>
      <c r="M51" s="99">
        <v>1</v>
      </c>
    </row>
    <row r="52" spans="1:13" x14ac:dyDescent="0.25">
      <c r="A52" s="93">
        <v>16</v>
      </c>
      <c r="B52" s="97">
        <v>1</v>
      </c>
      <c r="C52" s="98">
        <v>1</v>
      </c>
      <c r="D52" s="98">
        <v>1</v>
      </c>
      <c r="E52" s="98">
        <v>1</v>
      </c>
      <c r="F52" s="98">
        <v>1</v>
      </c>
      <c r="G52" s="98">
        <v>1</v>
      </c>
      <c r="H52" s="98">
        <v>1</v>
      </c>
      <c r="I52" s="98">
        <v>1</v>
      </c>
      <c r="J52" s="98">
        <v>1</v>
      </c>
      <c r="K52" s="98">
        <v>1</v>
      </c>
      <c r="L52" s="98">
        <v>1</v>
      </c>
      <c r="M52" s="99">
        <v>1</v>
      </c>
    </row>
    <row r="53" spans="1:13" x14ac:dyDescent="0.25">
      <c r="A53" s="93">
        <v>15</v>
      </c>
      <c r="B53" s="97">
        <v>1</v>
      </c>
      <c r="C53" s="98">
        <v>1</v>
      </c>
      <c r="D53" s="98">
        <v>1</v>
      </c>
      <c r="E53" s="98">
        <v>1</v>
      </c>
      <c r="F53" s="98">
        <v>1</v>
      </c>
      <c r="G53" s="98">
        <v>1</v>
      </c>
      <c r="H53" s="98">
        <v>1</v>
      </c>
      <c r="I53" s="98">
        <v>1</v>
      </c>
      <c r="J53" s="98">
        <v>1</v>
      </c>
      <c r="K53" s="98">
        <v>1</v>
      </c>
      <c r="L53" s="98">
        <v>1</v>
      </c>
      <c r="M53" s="99">
        <v>1</v>
      </c>
    </row>
    <row r="54" spans="1:13" x14ac:dyDescent="0.25">
      <c r="A54" s="93">
        <v>14</v>
      </c>
      <c r="B54" s="97">
        <v>1</v>
      </c>
      <c r="C54" s="98">
        <v>1</v>
      </c>
      <c r="D54" s="98">
        <v>1</v>
      </c>
      <c r="E54" s="98">
        <v>1</v>
      </c>
      <c r="F54" s="98">
        <v>1</v>
      </c>
      <c r="G54" s="98">
        <v>1</v>
      </c>
      <c r="H54" s="98">
        <v>1</v>
      </c>
      <c r="I54" s="98">
        <v>1</v>
      </c>
      <c r="J54" s="98">
        <v>1</v>
      </c>
      <c r="K54" s="98">
        <v>1</v>
      </c>
      <c r="L54" s="98">
        <v>1</v>
      </c>
      <c r="M54" s="99">
        <v>1</v>
      </c>
    </row>
    <row r="55" spans="1:13" x14ac:dyDescent="0.25">
      <c r="A55" s="93">
        <v>13</v>
      </c>
      <c r="B55" s="97">
        <v>1</v>
      </c>
      <c r="C55" s="98">
        <v>1</v>
      </c>
      <c r="D55" s="98">
        <v>1</v>
      </c>
      <c r="E55" s="98">
        <v>1</v>
      </c>
      <c r="F55" s="98">
        <v>1</v>
      </c>
      <c r="G55" s="98">
        <v>1</v>
      </c>
      <c r="H55" s="98">
        <v>1</v>
      </c>
      <c r="I55" s="98">
        <v>1</v>
      </c>
      <c r="J55" s="98">
        <v>1</v>
      </c>
      <c r="K55" s="98">
        <v>1</v>
      </c>
      <c r="L55" s="98">
        <v>1</v>
      </c>
      <c r="M55" s="99">
        <v>1</v>
      </c>
    </row>
    <row r="56" spans="1:13" x14ac:dyDescent="0.25">
      <c r="A56" s="93">
        <v>12</v>
      </c>
      <c r="B56" s="97">
        <v>1</v>
      </c>
      <c r="C56" s="98">
        <v>1</v>
      </c>
      <c r="D56" s="98">
        <v>1</v>
      </c>
      <c r="E56" s="98">
        <v>1</v>
      </c>
      <c r="F56" s="98">
        <v>1</v>
      </c>
      <c r="G56" s="98">
        <v>1</v>
      </c>
      <c r="H56" s="98">
        <v>1</v>
      </c>
      <c r="I56" s="98">
        <v>1</v>
      </c>
      <c r="J56" s="98">
        <v>1</v>
      </c>
      <c r="K56" s="98">
        <v>1</v>
      </c>
      <c r="L56" s="98">
        <v>1</v>
      </c>
      <c r="M56" s="99">
        <v>1</v>
      </c>
    </row>
    <row r="57" spans="1:13" x14ac:dyDescent="0.25">
      <c r="A57" s="93">
        <v>11</v>
      </c>
      <c r="B57" s="97">
        <v>1</v>
      </c>
      <c r="C57" s="98">
        <v>1</v>
      </c>
      <c r="D57" s="98">
        <v>1</v>
      </c>
      <c r="E57" s="98">
        <v>1</v>
      </c>
      <c r="F57" s="98">
        <v>1</v>
      </c>
      <c r="G57" s="98">
        <v>1</v>
      </c>
      <c r="H57" s="98">
        <v>1</v>
      </c>
      <c r="I57" s="98">
        <v>1</v>
      </c>
      <c r="J57" s="98">
        <v>1</v>
      </c>
      <c r="K57" s="98">
        <v>1</v>
      </c>
      <c r="L57" s="98">
        <v>1</v>
      </c>
      <c r="M57" s="99">
        <v>1</v>
      </c>
    </row>
    <row r="58" spans="1:13" x14ac:dyDescent="0.25">
      <c r="A58" s="93">
        <v>10</v>
      </c>
      <c r="B58" s="97">
        <v>1</v>
      </c>
      <c r="C58" s="98">
        <v>1</v>
      </c>
      <c r="D58" s="98">
        <v>1</v>
      </c>
      <c r="E58" s="98">
        <v>1</v>
      </c>
      <c r="F58" s="98">
        <v>1</v>
      </c>
      <c r="G58" s="98">
        <v>1</v>
      </c>
      <c r="H58" s="98">
        <v>1</v>
      </c>
      <c r="I58" s="98">
        <v>1</v>
      </c>
      <c r="J58" s="98">
        <v>1</v>
      </c>
      <c r="K58" s="98">
        <v>1</v>
      </c>
      <c r="L58" s="98">
        <v>1</v>
      </c>
      <c r="M58" s="99">
        <v>1</v>
      </c>
    </row>
    <row r="59" spans="1:13" x14ac:dyDescent="0.25">
      <c r="A59" s="93">
        <v>9</v>
      </c>
      <c r="B59" s="97">
        <v>1</v>
      </c>
      <c r="C59" s="98">
        <v>1</v>
      </c>
      <c r="D59" s="98">
        <v>1</v>
      </c>
      <c r="E59" s="98">
        <v>1</v>
      </c>
      <c r="F59" s="98">
        <v>1</v>
      </c>
      <c r="G59" s="98">
        <v>1</v>
      </c>
      <c r="H59" s="98">
        <v>1</v>
      </c>
      <c r="I59" s="98">
        <v>0.98972823998965631</v>
      </c>
      <c r="J59" s="98">
        <v>1</v>
      </c>
      <c r="K59" s="98">
        <v>0.98486528606854296</v>
      </c>
      <c r="L59" s="98">
        <v>1</v>
      </c>
      <c r="M59" s="99">
        <v>1</v>
      </c>
    </row>
    <row r="60" spans="1:13" x14ac:dyDescent="0.25">
      <c r="A60" s="93">
        <v>8</v>
      </c>
      <c r="B60" s="97">
        <v>1</v>
      </c>
      <c r="C60" s="98">
        <v>0.9855184376265681</v>
      </c>
      <c r="D60" s="98">
        <v>1</v>
      </c>
      <c r="E60" s="98">
        <v>1</v>
      </c>
      <c r="F60" s="98">
        <v>1</v>
      </c>
      <c r="G60" s="98">
        <v>1</v>
      </c>
      <c r="H60" s="98">
        <v>1</v>
      </c>
      <c r="I60" s="98">
        <v>0.9558453214029452</v>
      </c>
      <c r="J60" s="98">
        <v>0.98919239324449126</v>
      </c>
      <c r="K60" s="98">
        <v>0.95215254280486983</v>
      </c>
      <c r="L60" s="98">
        <v>0.98825695142542391</v>
      </c>
      <c r="M60" s="99">
        <v>1</v>
      </c>
    </row>
    <row r="61" spans="1:13" x14ac:dyDescent="0.25">
      <c r="A61" s="93">
        <v>7</v>
      </c>
      <c r="B61" s="97">
        <v>0.97802541343499938</v>
      </c>
      <c r="C61" s="98">
        <v>0.93503736117784109</v>
      </c>
      <c r="D61" s="98">
        <v>0.95498889761919536</v>
      </c>
      <c r="E61" s="98">
        <v>1</v>
      </c>
      <c r="F61" s="98">
        <v>0.99932932339039005</v>
      </c>
      <c r="G61" s="98">
        <v>0.9935117729244588</v>
      </c>
      <c r="H61" s="98">
        <v>0.99864014818947355</v>
      </c>
      <c r="I61" s="98">
        <v>0.90593858928866466</v>
      </c>
      <c r="J61" s="98">
        <v>0.94864932274444247</v>
      </c>
      <c r="K61" s="98">
        <v>0.90528525951613559</v>
      </c>
      <c r="L61" s="98">
        <v>0.94792829455156014</v>
      </c>
      <c r="M61" s="99">
        <v>0.990693141122309</v>
      </c>
    </row>
    <row r="62" spans="1:13" x14ac:dyDescent="0.25">
      <c r="A62" s="93">
        <v>6</v>
      </c>
      <c r="B62" s="97">
        <v>0.92551466588873554</v>
      </c>
      <c r="C62" s="98">
        <v>0.86415112715986842</v>
      </c>
      <c r="D62" s="98">
        <v>0.88447822049662972</v>
      </c>
      <c r="E62" s="98">
        <v>0.96003064321688081</v>
      </c>
      <c r="F62" s="98">
        <v>0.95041716271092991</v>
      </c>
      <c r="G62" s="98">
        <v>0.94121308995118635</v>
      </c>
      <c r="H62" s="98">
        <v>0.9511790640675073</v>
      </c>
      <c r="I62" s="98">
        <v>0.84000804364681514</v>
      </c>
      <c r="J62" s="98">
        <v>0.89161885585424894</v>
      </c>
      <c r="K62" s="98">
        <v>0.84426343620233979</v>
      </c>
      <c r="L62" s="98">
        <v>0.89130188826290935</v>
      </c>
      <c r="M62" s="99">
        <v>0.93685594144893303</v>
      </c>
    </row>
    <row r="63" spans="1:13" x14ac:dyDescent="0.25">
      <c r="A63" s="93">
        <v>5</v>
      </c>
      <c r="B63" s="97">
        <v>0.85551496389132653</v>
      </c>
      <c r="C63" s="98">
        <v>0.77285973557264942</v>
      </c>
      <c r="D63" s="98">
        <v>0.79215420467891395</v>
      </c>
      <c r="E63" s="98">
        <v>0.89981272675267632</v>
      </c>
      <c r="F63" s="98">
        <v>0.88347781543434967</v>
      </c>
      <c r="G63" s="98">
        <v>0.87019749886853848</v>
      </c>
      <c r="H63" s="98">
        <v>0.88628807135931342</v>
      </c>
      <c r="I63" s="98">
        <v>0.75805368447739641</v>
      </c>
      <c r="J63" s="98">
        <v>0.81810099257391078</v>
      </c>
      <c r="K63" s="98">
        <v>0.76908707286348266</v>
      </c>
      <c r="L63" s="98">
        <v>0.81837773255947177</v>
      </c>
      <c r="M63" s="99">
        <v>0.86401367640034954</v>
      </c>
    </row>
    <row r="64" spans="1:13" x14ac:dyDescent="0.25">
      <c r="A64" s="93">
        <v>4</v>
      </c>
      <c r="B64" s="97">
        <v>0.76802630744277212</v>
      </c>
      <c r="C64" s="98">
        <v>0.66116318641618455</v>
      </c>
      <c r="D64" s="98">
        <v>0.6780168501660484</v>
      </c>
      <c r="E64" s="98">
        <v>0.82305677987308301</v>
      </c>
      <c r="F64" s="98">
        <v>0.7985112815606491</v>
      </c>
      <c r="G64" s="98">
        <v>0.78046499967651506</v>
      </c>
      <c r="H64" s="98">
        <v>0.80396717006489249</v>
      </c>
      <c r="I64" s="98">
        <v>0.66007551178040824</v>
      </c>
      <c r="J64" s="98">
        <v>0.72809573290342811</v>
      </c>
      <c r="K64" s="98">
        <v>0.67975616949956397</v>
      </c>
      <c r="L64" s="98">
        <v>0.7291558274412473</v>
      </c>
      <c r="M64" s="99">
        <v>0.77216634597655787</v>
      </c>
    </row>
    <row r="65" spans="1:13" x14ac:dyDescent="0.25">
      <c r="A65" s="93">
        <v>3</v>
      </c>
      <c r="B65" s="97">
        <v>0.66304869654307241</v>
      </c>
      <c r="C65" s="98">
        <v>0.52906147969047357</v>
      </c>
      <c r="D65" s="98">
        <v>0.54206615695803273</v>
      </c>
      <c r="E65" s="98">
        <v>0.729762802578101</v>
      </c>
      <c r="F65" s="98">
        <v>0.69551756108982832</v>
      </c>
      <c r="G65" s="98">
        <v>0.67201559237511621</v>
      </c>
      <c r="H65" s="98">
        <v>0.70421636018424438</v>
      </c>
      <c r="I65" s="98">
        <v>0.54607352555585087</v>
      </c>
      <c r="J65" s="98">
        <v>0.62160307684280069</v>
      </c>
      <c r="K65" s="98">
        <v>0.57627072611058416</v>
      </c>
      <c r="L65" s="98">
        <v>0.62363617290823592</v>
      </c>
      <c r="M65" s="99">
        <v>0.66131395017755823</v>
      </c>
    </row>
    <row r="66" spans="1:13" x14ac:dyDescent="0.25">
      <c r="A66" s="93">
        <v>2</v>
      </c>
      <c r="B66" s="97">
        <v>0.54058213119222742</v>
      </c>
      <c r="C66" s="98">
        <v>0.3765546153955166</v>
      </c>
      <c r="D66" s="98">
        <v>0.38430212505486699</v>
      </c>
      <c r="E66" s="98">
        <v>0.61993079486773039</v>
      </c>
      <c r="F66" s="98">
        <v>0.57449665402188732</v>
      </c>
      <c r="G66" s="98">
        <v>0.54484927696434193</v>
      </c>
      <c r="H66" s="98">
        <v>0.58703564171736888</v>
      </c>
      <c r="I66" s="98">
        <v>0.4160477258037244</v>
      </c>
      <c r="J66" s="98">
        <v>0.49862302439202877</v>
      </c>
      <c r="K66" s="98">
        <v>0.45863074269654275</v>
      </c>
      <c r="L66" s="98">
        <v>0.50181876896043764</v>
      </c>
      <c r="M66" s="99">
        <v>0.53145648900335085</v>
      </c>
    </row>
    <row r="67" spans="1:13" x14ac:dyDescent="0.25">
      <c r="A67" s="93">
        <v>1</v>
      </c>
      <c r="B67" s="100">
        <v>0.40062661139023703</v>
      </c>
      <c r="C67" s="101">
        <v>0.20364259353131359</v>
      </c>
      <c r="D67" s="101">
        <v>0.20472475445655125</v>
      </c>
      <c r="E67" s="101">
        <v>0.49356075674197097</v>
      </c>
      <c r="F67" s="101">
        <v>0.43544856035682605</v>
      </c>
      <c r="G67" s="101">
        <v>0.39896605344419217</v>
      </c>
      <c r="H67" s="101">
        <v>0.4524250146642661</v>
      </c>
      <c r="I67" s="101">
        <v>0.26999811252402867</v>
      </c>
      <c r="J67" s="101">
        <v>0.35915557555111222</v>
      </c>
      <c r="K67" s="101">
        <v>0.32683621925744</v>
      </c>
      <c r="L67" s="101">
        <v>0.36370361559785258</v>
      </c>
      <c r="M67" s="102">
        <v>0.38259396245393551</v>
      </c>
    </row>
    <row r="68" spans="1:13" x14ac:dyDescent="0.25">
      <c r="B68" s="76"/>
      <c r="C68" s="76"/>
      <c r="D68" s="76"/>
      <c r="E68" s="76"/>
      <c r="F68" s="76"/>
      <c r="G68" s="76"/>
      <c r="H68" s="76"/>
      <c r="I68" s="76"/>
      <c r="J68" s="76"/>
      <c r="K68" s="76"/>
      <c r="L68" s="76"/>
      <c r="M68" s="76"/>
    </row>
    <row r="69" spans="1:13" x14ac:dyDescent="0.25">
      <c r="A69" s="18" t="s">
        <v>4</v>
      </c>
      <c r="B69" s="92">
        <v>4</v>
      </c>
      <c r="C69" s="92">
        <v>5</v>
      </c>
      <c r="D69" s="92">
        <v>6</v>
      </c>
      <c r="E69" s="92">
        <v>7</v>
      </c>
      <c r="F69" s="92">
        <v>8</v>
      </c>
      <c r="G69" s="92">
        <v>9</v>
      </c>
      <c r="H69" s="92">
        <v>10</v>
      </c>
      <c r="I69" s="92">
        <v>11</v>
      </c>
      <c r="J69" s="92">
        <v>12</v>
      </c>
      <c r="K69" s="92">
        <v>1</v>
      </c>
      <c r="L69" s="92">
        <v>2</v>
      </c>
      <c r="M69" s="92">
        <v>3</v>
      </c>
    </row>
    <row r="70" spans="1:13" x14ac:dyDescent="0.25">
      <c r="A70" s="93">
        <v>20</v>
      </c>
      <c r="B70" s="94">
        <v>1</v>
      </c>
      <c r="C70" s="95">
        <v>1</v>
      </c>
      <c r="D70" s="95">
        <v>1</v>
      </c>
      <c r="E70" s="95">
        <v>1</v>
      </c>
      <c r="F70" s="95">
        <v>1</v>
      </c>
      <c r="G70" s="95">
        <v>1</v>
      </c>
      <c r="H70" s="95">
        <v>1</v>
      </c>
      <c r="I70" s="95">
        <v>1</v>
      </c>
      <c r="J70" s="95">
        <v>1</v>
      </c>
      <c r="K70" s="95">
        <v>1</v>
      </c>
      <c r="L70" s="95">
        <v>1</v>
      </c>
      <c r="M70" s="96">
        <v>1</v>
      </c>
    </row>
    <row r="71" spans="1:13" x14ac:dyDescent="0.25">
      <c r="A71" s="93">
        <v>19</v>
      </c>
      <c r="B71" s="97">
        <v>1</v>
      </c>
      <c r="C71" s="98">
        <v>1</v>
      </c>
      <c r="D71" s="98">
        <v>1</v>
      </c>
      <c r="E71" s="98">
        <v>1</v>
      </c>
      <c r="F71" s="98">
        <v>1</v>
      </c>
      <c r="G71" s="98">
        <v>1</v>
      </c>
      <c r="H71" s="98">
        <v>1</v>
      </c>
      <c r="I71" s="98">
        <v>1</v>
      </c>
      <c r="J71" s="98">
        <v>1</v>
      </c>
      <c r="K71" s="98">
        <v>1</v>
      </c>
      <c r="L71" s="98">
        <v>1</v>
      </c>
      <c r="M71" s="99">
        <v>1</v>
      </c>
    </row>
    <row r="72" spans="1:13" x14ac:dyDescent="0.25">
      <c r="A72" s="93">
        <v>18</v>
      </c>
      <c r="B72" s="97">
        <v>1</v>
      </c>
      <c r="C72" s="98">
        <v>1</v>
      </c>
      <c r="D72" s="98">
        <v>1</v>
      </c>
      <c r="E72" s="98">
        <v>1</v>
      </c>
      <c r="F72" s="98">
        <v>1</v>
      </c>
      <c r="G72" s="98">
        <v>1</v>
      </c>
      <c r="H72" s="98">
        <v>1</v>
      </c>
      <c r="I72" s="98">
        <v>1</v>
      </c>
      <c r="J72" s="98">
        <v>1</v>
      </c>
      <c r="K72" s="98">
        <v>1</v>
      </c>
      <c r="L72" s="98">
        <v>1</v>
      </c>
      <c r="M72" s="99">
        <v>1</v>
      </c>
    </row>
    <row r="73" spans="1:13" x14ac:dyDescent="0.25">
      <c r="A73" s="93">
        <v>17</v>
      </c>
      <c r="B73" s="97">
        <v>1</v>
      </c>
      <c r="C73" s="98">
        <v>1</v>
      </c>
      <c r="D73" s="98">
        <v>1</v>
      </c>
      <c r="E73" s="98">
        <v>1</v>
      </c>
      <c r="F73" s="98">
        <v>1</v>
      </c>
      <c r="G73" s="98">
        <v>1</v>
      </c>
      <c r="H73" s="98">
        <v>1</v>
      </c>
      <c r="I73" s="98">
        <v>1</v>
      </c>
      <c r="J73" s="98">
        <v>1</v>
      </c>
      <c r="K73" s="98">
        <v>1</v>
      </c>
      <c r="L73" s="98">
        <v>1</v>
      </c>
      <c r="M73" s="99">
        <v>1</v>
      </c>
    </row>
    <row r="74" spans="1:13" x14ac:dyDescent="0.25">
      <c r="A74" s="93">
        <v>16</v>
      </c>
      <c r="B74" s="97">
        <v>1</v>
      </c>
      <c r="C74" s="98">
        <v>1</v>
      </c>
      <c r="D74" s="98">
        <v>1</v>
      </c>
      <c r="E74" s="98">
        <v>1</v>
      </c>
      <c r="F74" s="98">
        <v>1</v>
      </c>
      <c r="G74" s="98">
        <v>1</v>
      </c>
      <c r="H74" s="98">
        <v>1</v>
      </c>
      <c r="I74" s="98">
        <v>1</v>
      </c>
      <c r="J74" s="98">
        <v>1</v>
      </c>
      <c r="K74" s="98">
        <v>1</v>
      </c>
      <c r="L74" s="98">
        <v>1</v>
      </c>
      <c r="M74" s="99">
        <v>1</v>
      </c>
    </row>
    <row r="75" spans="1:13" x14ac:dyDescent="0.25">
      <c r="A75" s="93">
        <v>15</v>
      </c>
      <c r="B75" s="97">
        <v>1</v>
      </c>
      <c r="C75" s="98">
        <v>1</v>
      </c>
      <c r="D75" s="98">
        <v>1</v>
      </c>
      <c r="E75" s="98">
        <v>1</v>
      </c>
      <c r="F75" s="98">
        <v>1</v>
      </c>
      <c r="G75" s="98">
        <v>1</v>
      </c>
      <c r="H75" s="98">
        <v>1</v>
      </c>
      <c r="I75" s="98">
        <v>1</v>
      </c>
      <c r="J75" s="98">
        <v>1</v>
      </c>
      <c r="K75" s="98">
        <v>1</v>
      </c>
      <c r="L75" s="98">
        <v>1</v>
      </c>
      <c r="M75" s="99">
        <v>1</v>
      </c>
    </row>
    <row r="76" spans="1:13" x14ac:dyDescent="0.25">
      <c r="A76" s="93">
        <v>14</v>
      </c>
      <c r="B76" s="97">
        <v>1</v>
      </c>
      <c r="C76" s="98">
        <v>1</v>
      </c>
      <c r="D76" s="98">
        <v>1</v>
      </c>
      <c r="E76" s="98">
        <v>1</v>
      </c>
      <c r="F76" s="98">
        <v>1</v>
      </c>
      <c r="G76" s="98">
        <v>1</v>
      </c>
      <c r="H76" s="98">
        <v>1</v>
      </c>
      <c r="I76" s="98">
        <v>1</v>
      </c>
      <c r="J76" s="98">
        <v>1</v>
      </c>
      <c r="K76" s="98">
        <v>1</v>
      </c>
      <c r="L76" s="98">
        <v>1</v>
      </c>
      <c r="M76" s="99">
        <v>1</v>
      </c>
    </row>
    <row r="77" spans="1:13" x14ac:dyDescent="0.25">
      <c r="A77" s="93">
        <v>13</v>
      </c>
      <c r="B77" s="97">
        <v>1</v>
      </c>
      <c r="C77" s="98">
        <v>1</v>
      </c>
      <c r="D77" s="98">
        <v>1</v>
      </c>
      <c r="E77" s="98">
        <v>1</v>
      </c>
      <c r="F77" s="98">
        <v>1</v>
      </c>
      <c r="G77" s="98">
        <v>1</v>
      </c>
      <c r="H77" s="98">
        <v>1</v>
      </c>
      <c r="I77" s="98">
        <v>1</v>
      </c>
      <c r="J77" s="98">
        <v>1</v>
      </c>
      <c r="K77" s="98">
        <v>1</v>
      </c>
      <c r="L77" s="98">
        <v>1</v>
      </c>
      <c r="M77" s="99">
        <v>1</v>
      </c>
    </row>
    <row r="78" spans="1:13" x14ac:dyDescent="0.25">
      <c r="A78" s="93">
        <v>12</v>
      </c>
      <c r="B78" s="97">
        <v>1</v>
      </c>
      <c r="C78" s="98">
        <v>1</v>
      </c>
      <c r="D78" s="98">
        <v>1</v>
      </c>
      <c r="E78" s="98">
        <v>1</v>
      </c>
      <c r="F78" s="98">
        <v>1</v>
      </c>
      <c r="G78" s="98">
        <v>1</v>
      </c>
      <c r="H78" s="98">
        <v>1</v>
      </c>
      <c r="I78" s="98">
        <v>1</v>
      </c>
      <c r="J78" s="98">
        <v>1</v>
      </c>
      <c r="K78" s="98">
        <v>1</v>
      </c>
      <c r="L78" s="98">
        <v>1</v>
      </c>
      <c r="M78" s="99">
        <v>1</v>
      </c>
    </row>
    <row r="79" spans="1:13" x14ac:dyDescent="0.25">
      <c r="A79" s="93">
        <v>11</v>
      </c>
      <c r="B79" s="97">
        <v>1</v>
      </c>
      <c r="C79" s="98">
        <v>1</v>
      </c>
      <c r="D79" s="98">
        <v>1</v>
      </c>
      <c r="E79" s="98">
        <v>1</v>
      </c>
      <c r="F79" s="98">
        <v>1</v>
      </c>
      <c r="G79" s="98">
        <v>1</v>
      </c>
      <c r="H79" s="98">
        <v>1</v>
      </c>
      <c r="I79" s="98">
        <v>1</v>
      </c>
      <c r="J79" s="98">
        <v>1</v>
      </c>
      <c r="K79" s="98">
        <v>1</v>
      </c>
      <c r="L79" s="98">
        <v>1</v>
      </c>
      <c r="M79" s="99">
        <v>1</v>
      </c>
    </row>
    <row r="80" spans="1:13" x14ac:dyDescent="0.25">
      <c r="A80" s="93">
        <v>10</v>
      </c>
      <c r="B80" s="97">
        <v>1</v>
      </c>
      <c r="C80" s="98">
        <v>1</v>
      </c>
      <c r="D80" s="98">
        <v>1</v>
      </c>
      <c r="E80" s="98">
        <v>1</v>
      </c>
      <c r="F80" s="98">
        <v>1</v>
      </c>
      <c r="G80" s="98">
        <v>1</v>
      </c>
      <c r="H80" s="98">
        <v>1</v>
      </c>
      <c r="I80" s="98">
        <v>1</v>
      </c>
      <c r="J80" s="98">
        <v>1</v>
      </c>
      <c r="K80" s="98">
        <v>1</v>
      </c>
      <c r="L80" s="98">
        <v>1</v>
      </c>
      <c r="M80" s="99">
        <v>1</v>
      </c>
    </row>
    <row r="81" spans="1:13" x14ac:dyDescent="0.25">
      <c r="A81" s="93">
        <v>9</v>
      </c>
      <c r="B81" s="97">
        <v>1</v>
      </c>
      <c r="C81" s="98">
        <v>1</v>
      </c>
      <c r="D81" s="98">
        <v>1</v>
      </c>
      <c r="E81" s="98">
        <v>1</v>
      </c>
      <c r="F81" s="98">
        <v>1</v>
      </c>
      <c r="G81" s="98">
        <v>1</v>
      </c>
      <c r="H81" s="98">
        <v>1</v>
      </c>
      <c r="I81" s="98">
        <v>1</v>
      </c>
      <c r="J81" s="98">
        <v>1</v>
      </c>
      <c r="K81" s="98">
        <v>1</v>
      </c>
      <c r="L81" s="98">
        <v>1</v>
      </c>
      <c r="M81" s="99">
        <v>1</v>
      </c>
    </row>
    <row r="82" spans="1:13" x14ac:dyDescent="0.25">
      <c r="A82" s="93">
        <v>8</v>
      </c>
      <c r="B82" s="97">
        <v>0.99794017168091442</v>
      </c>
      <c r="C82" s="98">
        <v>0.98668659270609793</v>
      </c>
      <c r="D82" s="98">
        <v>1</v>
      </c>
      <c r="E82" s="98">
        <v>1</v>
      </c>
      <c r="F82" s="98">
        <v>1</v>
      </c>
      <c r="G82" s="98">
        <v>1</v>
      </c>
      <c r="H82" s="98">
        <v>1</v>
      </c>
      <c r="I82" s="98">
        <v>1</v>
      </c>
      <c r="J82" s="98">
        <v>0.98551634377252084</v>
      </c>
      <c r="K82" s="98">
        <v>0.98415519044505761</v>
      </c>
      <c r="L82" s="98">
        <v>0.9876523099648522</v>
      </c>
      <c r="M82" s="99">
        <v>1</v>
      </c>
    </row>
    <row r="83" spans="1:13" x14ac:dyDescent="0.25">
      <c r="A83" s="93">
        <v>7</v>
      </c>
      <c r="B83" s="97">
        <v>0.97817326038952979</v>
      </c>
      <c r="C83" s="98">
        <v>0.95608179685341876</v>
      </c>
      <c r="D83" s="98">
        <v>0.97493523376303148</v>
      </c>
      <c r="E83" s="98">
        <v>1</v>
      </c>
      <c r="F83" s="98">
        <v>1</v>
      </c>
      <c r="G83" s="98">
        <v>0.99595137150859236</v>
      </c>
      <c r="H83" s="98">
        <v>0.99942061048268038</v>
      </c>
      <c r="I83" s="98">
        <v>0.98692200870256985</v>
      </c>
      <c r="J83" s="98">
        <v>0.95885724930658855</v>
      </c>
      <c r="K83" s="98">
        <v>0.95487696277812895</v>
      </c>
      <c r="L83" s="98">
        <v>0.96419128410286659</v>
      </c>
      <c r="M83" s="99">
        <v>0.99842947150030936</v>
      </c>
    </row>
    <row r="84" spans="1:13" x14ac:dyDescent="0.25">
      <c r="A84" s="93">
        <v>6</v>
      </c>
      <c r="B84" s="97">
        <v>0.94984214566217451</v>
      </c>
      <c r="C84" s="98">
        <v>0.91352996083893689</v>
      </c>
      <c r="D84" s="98">
        <v>0.92900759405456845</v>
      </c>
      <c r="E84" s="98">
        <v>0.97777123793161125</v>
      </c>
      <c r="F84" s="98">
        <v>0.97614324597084146</v>
      </c>
      <c r="G84" s="98">
        <v>0.96333470434308111</v>
      </c>
      <c r="H84" s="98">
        <v>0.97559473334857483</v>
      </c>
      <c r="I84" s="98">
        <v>0.96593708791651545</v>
      </c>
      <c r="J84" s="98">
        <v>0.92229555677212394</v>
      </c>
      <c r="K84" s="98">
        <v>0.91466653014876709</v>
      </c>
      <c r="L84" s="98">
        <v>0.93197059509210467</v>
      </c>
      <c r="M84" s="99">
        <v>0.98053209578684264</v>
      </c>
    </row>
    <row r="85" spans="1:13" x14ac:dyDescent="0.25">
      <c r="A85" s="93">
        <v>5</v>
      </c>
      <c r="B85" s="97">
        <v>0.91294682749884826</v>
      </c>
      <c r="C85" s="98">
        <v>0.85903108466265243</v>
      </c>
      <c r="D85" s="98">
        <v>0.86841972678787249</v>
      </c>
      <c r="E85" s="98">
        <v>0.94456203279500983</v>
      </c>
      <c r="F85" s="98">
        <v>0.9397334517613134</v>
      </c>
      <c r="G85" s="98">
        <v>0.91903140696698449</v>
      </c>
      <c r="H85" s="98">
        <v>0.94301603454655547</v>
      </c>
      <c r="I85" s="98">
        <v>0.93839686443461645</v>
      </c>
      <c r="J85" s="98">
        <v>0.87583126616912721</v>
      </c>
      <c r="K85" s="98">
        <v>0.86352389255697215</v>
      </c>
      <c r="L85" s="98">
        <v>0.89099024293256668</v>
      </c>
      <c r="M85" s="99">
        <v>0.95612578498697876</v>
      </c>
    </row>
    <row r="86" spans="1:13" x14ac:dyDescent="0.25">
      <c r="A86" s="93">
        <v>4</v>
      </c>
      <c r="B86" s="97">
        <v>0.86748730589955136</v>
      </c>
      <c r="C86" s="98">
        <v>0.79258516832456549</v>
      </c>
      <c r="D86" s="98">
        <v>0.7931716319629436</v>
      </c>
      <c r="E86" s="98">
        <v>0.90224546591249966</v>
      </c>
      <c r="F86" s="98">
        <v>0.89329589571001844</v>
      </c>
      <c r="G86" s="98">
        <v>0.86304147938030229</v>
      </c>
      <c r="H86" s="98">
        <v>0.90168451407662242</v>
      </c>
      <c r="I86" s="98">
        <v>0.90430133825687253</v>
      </c>
      <c r="J86" s="98">
        <v>0.81946437749759826</v>
      </c>
      <c r="K86" s="98">
        <v>0.80144905000274402</v>
      </c>
      <c r="L86" s="98">
        <v>0.84125022762425217</v>
      </c>
      <c r="M86" s="99">
        <v>0.92521053910071804</v>
      </c>
    </row>
    <row r="87" spans="1:13" x14ac:dyDescent="0.25">
      <c r="A87" s="93">
        <v>3</v>
      </c>
      <c r="B87" s="97">
        <v>0.81346358086428372</v>
      </c>
      <c r="C87" s="98">
        <v>0.71419221182467618</v>
      </c>
      <c r="D87" s="98">
        <v>0.70326330957978189</v>
      </c>
      <c r="E87" s="98">
        <v>0.85082153728408061</v>
      </c>
      <c r="F87" s="98">
        <v>0.83683057781695669</v>
      </c>
      <c r="G87" s="98">
        <v>0.79536492158303473</v>
      </c>
      <c r="H87" s="98">
        <v>0.85160017193877557</v>
      </c>
      <c r="I87" s="98">
        <v>0.86365050938328392</v>
      </c>
      <c r="J87" s="98">
        <v>0.75319489075753698</v>
      </c>
      <c r="K87" s="98">
        <v>0.72844200248608271</v>
      </c>
      <c r="L87" s="98">
        <v>0.78275054916716158</v>
      </c>
      <c r="M87" s="99">
        <v>0.88778635812806039</v>
      </c>
    </row>
    <row r="88" spans="1:13" x14ac:dyDescent="0.25">
      <c r="A88" s="93">
        <v>2</v>
      </c>
      <c r="B88" s="97">
        <v>0.75087565239304521</v>
      </c>
      <c r="C88" s="98">
        <v>0.62385221516298417</v>
      </c>
      <c r="D88" s="98">
        <v>0.59869475963838736</v>
      </c>
      <c r="E88" s="98">
        <v>0.79029024690975269</v>
      </c>
      <c r="F88" s="98">
        <v>0.77033749808212792</v>
      </c>
      <c r="G88" s="98">
        <v>0.71600173357518182</v>
      </c>
      <c r="H88" s="98">
        <v>0.79276300813301481</v>
      </c>
      <c r="I88" s="98">
        <v>0.81644437781385037</v>
      </c>
      <c r="J88" s="98">
        <v>0.6770228059489436</v>
      </c>
      <c r="K88" s="98">
        <v>0.64450275000698831</v>
      </c>
      <c r="L88" s="98">
        <v>0.7154912075612947</v>
      </c>
      <c r="M88" s="99">
        <v>0.8438532420690058</v>
      </c>
    </row>
    <row r="89" spans="1:13" x14ac:dyDescent="0.25">
      <c r="A89" s="93">
        <v>1</v>
      </c>
      <c r="B89" s="100">
        <v>0.67972352048583584</v>
      </c>
      <c r="C89" s="101">
        <v>0.52156517833948968</v>
      </c>
      <c r="D89" s="101">
        <v>0.47946598213875985</v>
      </c>
      <c r="E89" s="101">
        <v>0.72065159478951601</v>
      </c>
      <c r="F89" s="101">
        <v>0.69381665650553237</v>
      </c>
      <c r="G89" s="101">
        <v>0.62495191535674355</v>
      </c>
      <c r="H89" s="101">
        <v>0.72517302265934036</v>
      </c>
      <c r="I89" s="101">
        <v>0.76268294354857213</v>
      </c>
      <c r="J89" s="101">
        <v>0.59094812307181788</v>
      </c>
      <c r="K89" s="101">
        <v>0.54963129256546073</v>
      </c>
      <c r="L89" s="101">
        <v>0.63947220280665162</v>
      </c>
      <c r="M89" s="102">
        <v>0.79341119092355428</v>
      </c>
    </row>
    <row r="90" spans="1:13" x14ac:dyDescent="0.25">
      <c r="B90" s="76"/>
      <c r="C90" s="76"/>
      <c r="D90" s="76"/>
      <c r="E90" s="76"/>
      <c r="F90" s="76"/>
      <c r="G90" s="76"/>
      <c r="H90" s="76"/>
      <c r="I90" s="76"/>
      <c r="J90" s="76"/>
      <c r="K90" s="76"/>
      <c r="L90" s="76"/>
      <c r="M90" s="76"/>
    </row>
    <row r="91" spans="1:13" x14ac:dyDescent="0.25">
      <c r="A91" s="18" t="s">
        <v>5</v>
      </c>
      <c r="B91" s="92">
        <v>4</v>
      </c>
      <c r="C91" s="92">
        <v>5</v>
      </c>
      <c r="D91" s="92">
        <v>6</v>
      </c>
      <c r="E91" s="92">
        <v>7</v>
      </c>
      <c r="F91" s="92">
        <v>8</v>
      </c>
      <c r="G91" s="92">
        <v>9</v>
      </c>
      <c r="H91" s="92">
        <v>10</v>
      </c>
      <c r="I91" s="92">
        <v>11</v>
      </c>
      <c r="J91" s="92">
        <v>12</v>
      </c>
      <c r="K91" s="92">
        <v>1</v>
      </c>
      <c r="L91" s="92">
        <v>2</v>
      </c>
      <c r="M91" s="92">
        <v>3</v>
      </c>
    </row>
    <row r="92" spans="1:13" x14ac:dyDescent="0.25">
      <c r="A92" s="93">
        <v>20</v>
      </c>
      <c r="B92" s="94">
        <v>1</v>
      </c>
      <c r="C92" s="95">
        <v>1</v>
      </c>
      <c r="D92" s="95">
        <v>1</v>
      </c>
      <c r="E92" s="95">
        <v>1</v>
      </c>
      <c r="F92" s="95">
        <v>1</v>
      </c>
      <c r="G92" s="95">
        <v>1</v>
      </c>
      <c r="H92" s="95">
        <v>1</v>
      </c>
      <c r="I92" s="95">
        <v>1</v>
      </c>
      <c r="J92" s="95">
        <v>1</v>
      </c>
      <c r="K92" s="95">
        <v>1</v>
      </c>
      <c r="L92" s="95">
        <v>1</v>
      </c>
      <c r="M92" s="96">
        <v>1</v>
      </c>
    </row>
    <row r="93" spans="1:13" x14ac:dyDescent="0.25">
      <c r="A93" s="93">
        <v>19</v>
      </c>
      <c r="B93" s="97">
        <v>1</v>
      </c>
      <c r="C93" s="98">
        <v>1</v>
      </c>
      <c r="D93" s="98">
        <v>1</v>
      </c>
      <c r="E93" s="98">
        <v>1</v>
      </c>
      <c r="F93" s="98">
        <v>1</v>
      </c>
      <c r="G93" s="98">
        <v>1</v>
      </c>
      <c r="H93" s="98">
        <v>1</v>
      </c>
      <c r="I93" s="98">
        <v>1</v>
      </c>
      <c r="J93" s="98">
        <v>1</v>
      </c>
      <c r="K93" s="98">
        <v>1</v>
      </c>
      <c r="L93" s="98">
        <v>1</v>
      </c>
      <c r="M93" s="99">
        <v>1</v>
      </c>
    </row>
    <row r="94" spans="1:13" x14ac:dyDescent="0.25">
      <c r="A94" s="93">
        <v>18</v>
      </c>
      <c r="B94" s="97">
        <v>1</v>
      </c>
      <c r="C94" s="98">
        <v>1</v>
      </c>
      <c r="D94" s="98">
        <v>1</v>
      </c>
      <c r="E94" s="98">
        <v>1</v>
      </c>
      <c r="F94" s="98">
        <v>1</v>
      </c>
      <c r="G94" s="98">
        <v>1</v>
      </c>
      <c r="H94" s="98">
        <v>1</v>
      </c>
      <c r="I94" s="98">
        <v>1</v>
      </c>
      <c r="J94" s="98">
        <v>1</v>
      </c>
      <c r="K94" s="98">
        <v>1</v>
      </c>
      <c r="L94" s="98">
        <v>1</v>
      </c>
      <c r="M94" s="99">
        <v>1</v>
      </c>
    </row>
    <row r="95" spans="1:13" x14ac:dyDescent="0.25">
      <c r="A95" s="93">
        <v>17</v>
      </c>
      <c r="B95" s="97">
        <v>1</v>
      </c>
      <c r="C95" s="98">
        <v>1</v>
      </c>
      <c r="D95" s="98">
        <v>1</v>
      </c>
      <c r="E95" s="98">
        <v>1</v>
      </c>
      <c r="F95" s="98">
        <v>1</v>
      </c>
      <c r="G95" s="98">
        <v>1</v>
      </c>
      <c r="H95" s="98">
        <v>1</v>
      </c>
      <c r="I95" s="98">
        <v>1</v>
      </c>
      <c r="J95" s="98">
        <v>1</v>
      </c>
      <c r="K95" s="98">
        <v>1</v>
      </c>
      <c r="L95" s="98">
        <v>1</v>
      </c>
      <c r="M95" s="99">
        <v>1</v>
      </c>
    </row>
    <row r="96" spans="1:13" x14ac:dyDescent="0.25">
      <c r="A96" s="93">
        <v>16</v>
      </c>
      <c r="B96" s="97">
        <v>1</v>
      </c>
      <c r="C96" s="98">
        <v>1</v>
      </c>
      <c r="D96" s="98">
        <v>1</v>
      </c>
      <c r="E96" s="98">
        <v>1</v>
      </c>
      <c r="F96" s="98">
        <v>1</v>
      </c>
      <c r="G96" s="98">
        <v>1</v>
      </c>
      <c r="H96" s="98">
        <v>1</v>
      </c>
      <c r="I96" s="98">
        <v>1</v>
      </c>
      <c r="J96" s="98">
        <v>1</v>
      </c>
      <c r="K96" s="98">
        <v>1</v>
      </c>
      <c r="L96" s="98">
        <v>1</v>
      </c>
      <c r="M96" s="99">
        <v>1</v>
      </c>
    </row>
    <row r="97" spans="1:13" x14ac:dyDescent="0.25">
      <c r="A97" s="93">
        <v>15</v>
      </c>
      <c r="B97" s="97">
        <v>1</v>
      </c>
      <c r="C97" s="98">
        <v>1</v>
      </c>
      <c r="D97" s="98">
        <v>1</v>
      </c>
      <c r="E97" s="98">
        <v>1</v>
      </c>
      <c r="F97" s="98">
        <v>1</v>
      </c>
      <c r="G97" s="98">
        <v>1</v>
      </c>
      <c r="H97" s="98">
        <v>1</v>
      </c>
      <c r="I97" s="98">
        <v>1</v>
      </c>
      <c r="J97" s="98">
        <v>1</v>
      </c>
      <c r="K97" s="98">
        <v>1</v>
      </c>
      <c r="L97" s="98">
        <v>1</v>
      </c>
      <c r="M97" s="99">
        <v>1</v>
      </c>
    </row>
    <row r="98" spans="1:13" x14ac:dyDescent="0.25">
      <c r="A98" s="93">
        <v>14</v>
      </c>
      <c r="B98" s="97">
        <v>1</v>
      </c>
      <c r="C98" s="98">
        <v>1</v>
      </c>
      <c r="D98" s="98">
        <v>1</v>
      </c>
      <c r="E98" s="98">
        <v>1</v>
      </c>
      <c r="F98" s="98">
        <v>1</v>
      </c>
      <c r="G98" s="98">
        <v>1</v>
      </c>
      <c r="H98" s="98">
        <v>1</v>
      </c>
      <c r="I98" s="98">
        <v>1</v>
      </c>
      <c r="J98" s="98">
        <v>1</v>
      </c>
      <c r="K98" s="98">
        <v>1</v>
      </c>
      <c r="L98" s="98">
        <v>1</v>
      </c>
      <c r="M98" s="99">
        <v>1</v>
      </c>
    </row>
    <row r="99" spans="1:13" x14ac:dyDescent="0.25">
      <c r="A99" s="93">
        <v>13</v>
      </c>
      <c r="B99" s="97">
        <v>1</v>
      </c>
      <c r="C99" s="98">
        <v>1</v>
      </c>
      <c r="D99" s="98">
        <v>1</v>
      </c>
      <c r="E99" s="98">
        <v>1</v>
      </c>
      <c r="F99" s="98">
        <v>1</v>
      </c>
      <c r="G99" s="98">
        <v>1</v>
      </c>
      <c r="H99" s="98">
        <v>1</v>
      </c>
      <c r="I99" s="98">
        <v>1</v>
      </c>
      <c r="J99" s="98">
        <v>1</v>
      </c>
      <c r="K99" s="98">
        <v>1</v>
      </c>
      <c r="L99" s="98">
        <v>1</v>
      </c>
      <c r="M99" s="99">
        <v>1</v>
      </c>
    </row>
    <row r="100" spans="1:13" x14ac:dyDescent="0.25">
      <c r="A100" s="93">
        <v>12</v>
      </c>
      <c r="B100" s="97">
        <v>1</v>
      </c>
      <c r="C100" s="98">
        <v>1</v>
      </c>
      <c r="D100" s="98">
        <v>1</v>
      </c>
      <c r="E100" s="98">
        <v>1</v>
      </c>
      <c r="F100" s="98">
        <v>1</v>
      </c>
      <c r="G100" s="98">
        <v>1</v>
      </c>
      <c r="H100" s="98">
        <v>1</v>
      </c>
      <c r="I100" s="98">
        <v>1</v>
      </c>
      <c r="J100" s="98">
        <v>1</v>
      </c>
      <c r="K100" s="98">
        <v>1</v>
      </c>
      <c r="L100" s="98">
        <v>1</v>
      </c>
      <c r="M100" s="99">
        <v>1</v>
      </c>
    </row>
    <row r="101" spans="1:13" x14ac:dyDescent="0.25">
      <c r="A101" s="93">
        <v>11</v>
      </c>
      <c r="B101" s="97">
        <v>1</v>
      </c>
      <c r="C101" s="98">
        <v>1</v>
      </c>
      <c r="D101" s="98">
        <v>1</v>
      </c>
      <c r="E101" s="98">
        <v>1</v>
      </c>
      <c r="F101" s="98">
        <v>1</v>
      </c>
      <c r="G101" s="98">
        <v>1</v>
      </c>
      <c r="H101" s="98">
        <v>1</v>
      </c>
      <c r="I101" s="98">
        <v>1</v>
      </c>
      <c r="J101" s="98">
        <v>1</v>
      </c>
      <c r="K101" s="98">
        <v>1</v>
      </c>
      <c r="L101" s="98">
        <v>1</v>
      </c>
      <c r="M101" s="99">
        <v>1</v>
      </c>
    </row>
    <row r="102" spans="1:13" x14ac:dyDescent="0.25">
      <c r="A102" s="93">
        <v>10</v>
      </c>
      <c r="B102" s="97">
        <v>1</v>
      </c>
      <c r="C102" s="98">
        <v>0.99793806325174395</v>
      </c>
      <c r="D102" s="98">
        <v>1</v>
      </c>
      <c r="E102" s="98">
        <v>1</v>
      </c>
      <c r="F102" s="98">
        <v>1</v>
      </c>
      <c r="G102" s="98">
        <v>1</v>
      </c>
      <c r="H102" s="98">
        <v>1</v>
      </c>
      <c r="I102" s="98">
        <v>1</v>
      </c>
      <c r="J102" s="98">
        <v>1</v>
      </c>
      <c r="K102" s="98">
        <v>1</v>
      </c>
      <c r="L102" s="98">
        <v>1</v>
      </c>
      <c r="M102" s="99">
        <v>1</v>
      </c>
    </row>
    <row r="103" spans="1:13" x14ac:dyDescent="0.25">
      <c r="A103" s="93">
        <v>9</v>
      </c>
      <c r="B103" s="97">
        <v>1</v>
      </c>
      <c r="C103" s="98">
        <v>0.99060016028436915</v>
      </c>
      <c r="D103" s="98">
        <v>1</v>
      </c>
      <c r="E103" s="98">
        <v>1</v>
      </c>
      <c r="F103" s="98">
        <v>1</v>
      </c>
      <c r="G103" s="98">
        <v>1</v>
      </c>
      <c r="H103" s="98">
        <v>1</v>
      </c>
      <c r="I103" s="98">
        <v>1</v>
      </c>
      <c r="J103" s="98">
        <v>0.99750830468165907</v>
      </c>
      <c r="K103" s="98">
        <v>0.99796094663944934</v>
      </c>
      <c r="L103" s="98">
        <v>1</v>
      </c>
      <c r="M103" s="99">
        <v>1</v>
      </c>
    </row>
    <row r="104" spans="1:13" x14ac:dyDescent="0.25">
      <c r="A104" s="93">
        <v>8</v>
      </c>
      <c r="B104" s="97">
        <v>0.99845346237651622</v>
      </c>
      <c r="C104" s="98">
        <v>0.97888061621887612</v>
      </c>
      <c r="D104" s="98">
        <v>1</v>
      </c>
      <c r="E104" s="98">
        <v>1</v>
      </c>
      <c r="F104" s="98">
        <v>1</v>
      </c>
      <c r="G104" s="98">
        <v>1</v>
      </c>
      <c r="H104" s="98">
        <v>1</v>
      </c>
      <c r="I104" s="98">
        <v>1</v>
      </c>
      <c r="J104" s="98">
        <v>0.98214479967315316</v>
      </c>
      <c r="K104" s="98">
        <v>0.98217707215562267</v>
      </c>
      <c r="L104" s="98">
        <v>0.98653750392307571</v>
      </c>
      <c r="M104" s="99">
        <v>0.99741448301752011</v>
      </c>
    </row>
    <row r="105" spans="1:13" x14ac:dyDescent="0.25">
      <c r="A105" s="93">
        <v>7</v>
      </c>
      <c r="B105" s="97">
        <v>0.98062018208785751</v>
      </c>
      <c r="C105" s="98">
        <v>0.96277943105526487</v>
      </c>
      <c r="D105" s="98">
        <v>0.98247267296238483</v>
      </c>
      <c r="E105" s="98">
        <v>0.99948432534231901</v>
      </c>
      <c r="F105" s="98">
        <v>0.9969325935283988</v>
      </c>
      <c r="G105" s="98">
        <v>1</v>
      </c>
      <c r="H105" s="98">
        <v>0.99728578452946948</v>
      </c>
      <c r="I105" s="98">
        <v>0.9922587926573665</v>
      </c>
      <c r="J105" s="98">
        <v>0.95891720072120756</v>
      </c>
      <c r="K105" s="98">
        <v>0.95773543483398649</v>
      </c>
      <c r="L105" s="98">
        <v>0.96411420424124394</v>
      </c>
      <c r="M105" s="99">
        <v>0.98454335227991119</v>
      </c>
    </row>
    <row r="106" spans="1:13" x14ac:dyDescent="0.25">
      <c r="A106" s="93">
        <v>6</v>
      </c>
      <c r="B106" s="97">
        <v>0.95514025856090179</v>
      </c>
      <c r="C106" s="98">
        <v>0.94229660479353516</v>
      </c>
      <c r="D106" s="98">
        <v>0.91588419670153332</v>
      </c>
      <c r="E106" s="98">
        <v>0.98016751469902519</v>
      </c>
      <c r="F106" s="98">
        <v>0.98074656060517951</v>
      </c>
      <c r="G106" s="98">
        <v>0.96171644668216438</v>
      </c>
      <c r="H106" s="98">
        <v>0.97548877566795722</v>
      </c>
      <c r="I106" s="98">
        <v>0.97302057900053263</v>
      </c>
      <c r="J106" s="98">
        <v>0.9278255078258224</v>
      </c>
      <c r="K106" s="98">
        <v>0.9246360346745407</v>
      </c>
      <c r="L106" s="98">
        <v>0.93357710022904183</v>
      </c>
      <c r="M106" s="99">
        <v>0.96517082845792179</v>
      </c>
    </row>
    <row r="107" spans="1:13" x14ac:dyDescent="0.25">
      <c r="A107" s="93">
        <v>5</v>
      </c>
      <c r="B107" s="97">
        <v>0.92201369179564907</v>
      </c>
      <c r="C107" s="98">
        <v>0.91743213743368723</v>
      </c>
      <c r="D107" s="98">
        <v>0.82611949771438331</v>
      </c>
      <c r="E107" s="98">
        <v>0.95376031140072282</v>
      </c>
      <c r="F107" s="98">
        <v>0.95887842126612954</v>
      </c>
      <c r="G107" s="98">
        <v>0.88584243678803642</v>
      </c>
      <c r="H107" s="98">
        <v>0.94581426832454585</v>
      </c>
      <c r="I107" s="98">
        <v>0.94739173385409003</v>
      </c>
      <c r="J107" s="98">
        <v>0.88886972098699779</v>
      </c>
      <c r="K107" s="98">
        <v>0.88287887167728551</v>
      </c>
      <c r="L107" s="98">
        <v>0.89492619188646949</v>
      </c>
      <c r="M107" s="99">
        <v>0.93929691155155215</v>
      </c>
    </row>
    <row r="108" spans="1:13" x14ac:dyDescent="0.25">
      <c r="A108" s="93">
        <v>4</v>
      </c>
      <c r="B108" s="97">
        <v>0.88124048179209924</v>
      </c>
      <c r="C108" s="98">
        <v>0.88818602897572096</v>
      </c>
      <c r="D108" s="98">
        <v>0.71317857600093437</v>
      </c>
      <c r="E108" s="98">
        <v>0.92026271544741178</v>
      </c>
      <c r="F108" s="98">
        <v>0.93132817551124925</v>
      </c>
      <c r="G108" s="98">
        <v>0.78825453070114793</v>
      </c>
      <c r="H108" s="98">
        <v>0.9082622624992357</v>
      </c>
      <c r="I108" s="98">
        <v>0.91537225721803894</v>
      </c>
      <c r="J108" s="98">
        <v>0.84204984020473361</v>
      </c>
      <c r="K108" s="98">
        <v>0.83246394584222061</v>
      </c>
      <c r="L108" s="98">
        <v>0.8481614792135268</v>
      </c>
      <c r="M108" s="99">
        <v>0.90692160156080226</v>
      </c>
    </row>
    <row r="109" spans="1:13" x14ac:dyDescent="0.25">
      <c r="A109" s="93">
        <v>3</v>
      </c>
      <c r="B109" s="97">
        <v>0.83282062855025241</v>
      </c>
      <c r="C109" s="98">
        <v>0.85455827941963647</v>
      </c>
      <c r="D109" s="98">
        <v>0.57706143156118683</v>
      </c>
      <c r="E109" s="98">
        <v>0.87967472683909231</v>
      </c>
      <c r="F109" s="98">
        <v>0.89809582334053839</v>
      </c>
      <c r="G109" s="98">
        <v>0.66895272842149922</v>
      </c>
      <c r="H109" s="98">
        <v>0.86283275819202643</v>
      </c>
      <c r="I109" s="98">
        <v>0.87696214909237924</v>
      </c>
      <c r="J109" s="98">
        <v>0.78736586547902998</v>
      </c>
      <c r="K109" s="98">
        <v>0.7733912571693462</v>
      </c>
      <c r="L109" s="98">
        <v>0.79328296221021377</v>
      </c>
      <c r="M109" s="99">
        <v>0.86804489848567201</v>
      </c>
    </row>
    <row r="110" spans="1:13" x14ac:dyDescent="0.25">
      <c r="A110" s="93">
        <v>2</v>
      </c>
      <c r="B110" s="97">
        <v>0.77675413207010846</v>
      </c>
      <c r="C110" s="98">
        <v>0.81654888876543363</v>
      </c>
      <c r="D110" s="98">
        <v>0.41776806439514069</v>
      </c>
      <c r="E110" s="98">
        <v>0.83199634557576418</v>
      </c>
      <c r="F110" s="98">
        <v>0.85918136475399698</v>
      </c>
      <c r="G110" s="98">
        <v>0.52793702994908998</v>
      </c>
      <c r="H110" s="98">
        <v>0.80952575540291827</v>
      </c>
      <c r="I110" s="98">
        <v>0.83216140947711104</v>
      </c>
      <c r="J110" s="98">
        <v>0.72481779680988678</v>
      </c>
      <c r="K110" s="98">
        <v>0.70566080565866218</v>
      </c>
      <c r="L110" s="98">
        <v>0.73029064087653051</v>
      </c>
      <c r="M110" s="99">
        <v>0.82266680232616141</v>
      </c>
    </row>
    <row r="111" spans="1:13" x14ac:dyDescent="0.25">
      <c r="A111" s="93">
        <v>1</v>
      </c>
      <c r="B111" s="100">
        <v>0.71304099235166751</v>
      </c>
      <c r="C111" s="101">
        <v>0.77415785701311246</v>
      </c>
      <c r="D111" s="101">
        <v>0.23529847450279576</v>
      </c>
      <c r="E111" s="101">
        <v>0.7772275716574274</v>
      </c>
      <c r="F111" s="101">
        <v>0.81458479975162523</v>
      </c>
      <c r="G111" s="101">
        <v>0.36520743528392052</v>
      </c>
      <c r="H111" s="101">
        <v>0.7483412541319111</v>
      </c>
      <c r="I111" s="101">
        <v>0.78097003837223411</v>
      </c>
      <c r="J111" s="101">
        <v>0.65440563419730413</v>
      </c>
      <c r="K111" s="101">
        <v>0.62927259131016866</v>
      </c>
      <c r="L111" s="101">
        <v>0.65918451521247701</v>
      </c>
      <c r="M111" s="102">
        <v>0.77078731308227055</v>
      </c>
    </row>
    <row r="112" spans="1:13" x14ac:dyDescent="0.25">
      <c r="B112" s="76"/>
      <c r="C112" s="76"/>
      <c r="D112" s="76"/>
      <c r="E112" s="76"/>
      <c r="F112" s="76"/>
      <c r="G112" s="76"/>
      <c r="H112" s="76"/>
      <c r="I112" s="76"/>
      <c r="J112" s="76"/>
      <c r="K112" s="76"/>
      <c r="L112" s="76"/>
      <c r="M112" s="76"/>
    </row>
    <row r="113" spans="1:13" x14ac:dyDescent="0.25">
      <c r="A113" s="18" t="s">
        <v>6</v>
      </c>
      <c r="B113" s="92">
        <v>4</v>
      </c>
      <c r="C113" s="92">
        <v>5</v>
      </c>
      <c r="D113" s="92">
        <v>6</v>
      </c>
      <c r="E113" s="92">
        <v>7</v>
      </c>
      <c r="F113" s="92">
        <v>8</v>
      </c>
      <c r="G113" s="92">
        <v>9</v>
      </c>
      <c r="H113" s="92">
        <v>10</v>
      </c>
      <c r="I113" s="92">
        <v>11</v>
      </c>
      <c r="J113" s="92">
        <v>12</v>
      </c>
      <c r="K113" s="92">
        <v>1</v>
      </c>
      <c r="L113" s="92">
        <v>2</v>
      </c>
      <c r="M113" s="92">
        <v>3</v>
      </c>
    </row>
    <row r="114" spans="1:13" x14ac:dyDescent="0.25">
      <c r="A114" s="93">
        <v>20</v>
      </c>
      <c r="B114" s="94">
        <v>1</v>
      </c>
      <c r="C114" s="95">
        <v>1</v>
      </c>
      <c r="D114" s="95">
        <v>1</v>
      </c>
      <c r="E114" s="95">
        <v>1</v>
      </c>
      <c r="F114" s="95">
        <v>1</v>
      </c>
      <c r="G114" s="95">
        <v>1</v>
      </c>
      <c r="H114" s="95">
        <v>1</v>
      </c>
      <c r="I114" s="95">
        <v>1</v>
      </c>
      <c r="J114" s="95">
        <v>1</v>
      </c>
      <c r="K114" s="95">
        <v>1</v>
      </c>
      <c r="L114" s="95">
        <v>1</v>
      </c>
      <c r="M114" s="96">
        <v>1</v>
      </c>
    </row>
    <row r="115" spans="1:13" x14ac:dyDescent="0.25">
      <c r="A115" s="93">
        <v>19</v>
      </c>
      <c r="B115" s="97">
        <v>1</v>
      </c>
      <c r="C115" s="98">
        <v>1</v>
      </c>
      <c r="D115" s="98">
        <v>1</v>
      </c>
      <c r="E115" s="98">
        <v>1</v>
      </c>
      <c r="F115" s="98">
        <v>1</v>
      </c>
      <c r="G115" s="98">
        <v>1</v>
      </c>
      <c r="H115" s="98">
        <v>1</v>
      </c>
      <c r="I115" s="98">
        <v>1</v>
      </c>
      <c r="J115" s="98">
        <v>1</v>
      </c>
      <c r="K115" s="98">
        <v>1</v>
      </c>
      <c r="L115" s="98">
        <v>1</v>
      </c>
      <c r="M115" s="99">
        <v>1</v>
      </c>
    </row>
    <row r="116" spans="1:13" x14ac:dyDescent="0.25">
      <c r="A116" s="93">
        <v>18</v>
      </c>
      <c r="B116" s="97">
        <v>1</v>
      </c>
      <c r="C116" s="98">
        <v>1</v>
      </c>
      <c r="D116" s="98">
        <v>1</v>
      </c>
      <c r="E116" s="98">
        <v>1</v>
      </c>
      <c r="F116" s="98">
        <v>1</v>
      </c>
      <c r="G116" s="98">
        <v>1</v>
      </c>
      <c r="H116" s="98">
        <v>1</v>
      </c>
      <c r="I116" s="98">
        <v>1</v>
      </c>
      <c r="J116" s="98">
        <v>1</v>
      </c>
      <c r="K116" s="98">
        <v>1</v>
      </c>
      <c r="L116" s="98">
        <v>1</v>
      </c>
      <c r="M116" s="99">
        <v>1</v>
      </c>
    </row>
    <row r="117" spans="1:13" x14ac:dyDescent="0.25">
      <c r="A117" s="93">
        <v>17</v>
      </c>
      <c r="B117" s="97">
        <v>1</v>
      </c>
      <c r="C117" s="98">
        <v>1</v>
      </c>
      <c r="D117" s="98">
        <v>1</v>
      </c>
      <c r="E117" s="98">
        <v>1</v>
      </c>
      <c r="F117" s="98">
        <v>1</v>
      </c>
      <c r="G117" s="98">
        <v>1</v>
      </c>
      <c r="H117" s="98">
        <v>1</v>
      </c>
      <c r="I117" s="98">
        <v>1</v>
      </c>
      <c r="J117" s="98">
        <v>1</v>
      </c>
      <c r="K117" s="98">
        <v>1</v>
      </c>
      <c r="L117" s="98">
        <v>1</v>
      </c>
      <c r="M117" s="99">
        <v>1</v>
      </c>
    </row>
    <row r="118" spans="1:13" x14ac:dyDescent="0.25">
      <c r="A118" s="93">
        <v>16</v>
      </c>
      <c r="B118" s="97">
        <v>1</v>
      </c>
      <c r="C118" s="98">
        <v>1</v>
      </c>
      <c r="D118" s="98">
        <v>1</v>
      </c>
      <c r="E118" s="98">
        <v>1</v>
      </c>
      <c r="F118" s="98">
        <v>1</v>
      </c>
      <c r="G118" s="98">
        <v>1</v>
      </c>
      <c r="H118" s="98">
        <v>1</v>
      </c>
      <c r="I118" s="98">
        <v>1</v>
      </c>
      <c r="J118" s="98">
        <v>1</v>
      </c>
      <c r="K118" s="98">
        <v>1</v>
      </c>
      <c r="L118" s="98">
        <v>1</v>
      </c>
      <c r="M118" s="99">
        <v>1</v>
      </c>
    </row>
    <row r="119" spans="1:13" x14ac:dyDescent="0.25">
      <c r="A119" s="93">
        <v>15</v>
      </c>
      <c r="B119" s="97">
        <v>1</v>
      </c>
      <c r="C119" s="98">
        <v>1</v>
      </c>
      <c r="D119" s="98">
        <v>1</v>
      </c>
      <c r="E119" s="98">
        <v>1</v>
      </c>
      <c r="F119" s="98">
        <v>1</v>
      </c>
      <c r="G119" s="98">
        <v>1</v>
      </c>
      <c r="H119" s="98">
        <v>1</v>
      </c>
      <c r="I119" s="98">
        <v>1</v>
      </c>
      <c r="J119" s="98">
        <v>1</v>
      </c>
      <c r="K119" s="98">
        <v>1</v>
      </c>
      <c r="L119" s="98">
        <v>1</v>
      </c>
      <c r="M119" s="99">
        <v>1</v>
      </c>
    </row>
    <row r="120" spans="1:13" x14ac:dyDescent="0.25">
      <c r="A120" s="93">
        <v>14</v>
      </c>
      <c r="B120" s="97">
        <v>1</v>
      </c>
      <c r="C120" s="98">
        <v>1</v>
      </c>
      <c r="D120" s="98">
        <v>1</v>
      </c>
      <c r="E120" s="98">
        <v>1</v>
      </c>
      <c r="F120" s="98">
        <v>1</v>
      </c>
      <c r="G120" s="98">
        <v>1</v>
      </c>
      <c r="H120" s="98">
        <v>1</v>
      </c>
      <c r="I120" s="98">
        <v>1</v>
      </c>
      <c r="J120" s="98">
        <v>1</v>
      </c>
      <c r="K120" s="98">
        <v>1</v>
      </c>
      <c r="L120" s="98">
        <v>1</v>
      </c>
      <c r="M120" s="99">
        <v>1</v>
      </c>
    </row>
    <row r="121" spans="1:13" x14ac:dyDescent="0.25">
      <c r="A121" s="93">
        <v>13</v>
      </c>
      <c r="B121" s="97">
        <v>1</v>
      </c>
      <c r="C121" s="98">
        <v>1</v>
      </c>
      <c r="D121" s="98">
        <v>1</v>
      </c>
      <c r="E121" s="98">
        <v>1</v>
      </c>
      <c r="F121" s="98">
        <v>1</v>
      </c>
      <c r="G121" s="98">
        <v>1</v>
      </c>
      <c r="H121" s="98">
        <v>1</v>
      </c>
      <c r="I121" s="98">
        <v>1</v>
      </c>
      <c r="J121" s="98">
        <v>1</v>
      </c>
      <c r="K121" s="98">
        <v>1</v>
      </c>
      <c r="L121" s="98">
        <v>1</v>
      </c>
      <c r="M121" s="99">
        <v>1</v>
      </c>
    </row>
    <row r="122" spans="1:13" x14ac:dyDescent="0.25">
      <c r="A122" s="93">
        <v>12</v>
      </c>
      <c r="B122" s="97">
        <v>1</v>
      </c>
      <c r="C122" s="98">
        <v>1</v>
      </c>
      <c r="D122" s="98">
        <v>1</v>
      </c>
      <c r="E122" s="98">
        <v>1</v>
      </c>
      <c r="F122" s="98">
        <v>1</v>
      </c>
      <c r="G122" s="98">
        <v>1</v>
      </c>
      <c r="H122" s="98">
        <v>1</v>
      </c>
      <c r="I122" s="98">
        <v>1</v>
      </c>
      <c r="J122" s="98">
        <v>1</v>
      </c>
      <c r="K122" s="98">
        <v>1</v>
      </c>
      <c r="L122" s="98">
        <v>1</v>
      </c>
      <c r="M122" s="99">
        <v>1</v>
      </c>
    </row>
    <row r="123" spans="1:13" x14ac:dyDescent="0.25">
      <c r="A123" s="93">
        <v>11</v>
      </c>
      <c r="B123" s="97">
        <v>1</v>
      </c>
      <c r="C123" s="98">
        <v>1</v>
      </c>
      <c r="D123" s="98">
        <v>1</v>
      </c>
      <c r="E123" s="98">
        <v>1</v>
      </c>
      <c r="F123" s="98">
        <v>1</v>
      </c>
      <c r="G123" s="98">
        <v>1</v>
      </c>
      <c r="H123" s="98">
        <v>1</v>
      </c>
      <c r="I123" s="98">
        <v>1</v>
      </c>
      <c r="J123" s="98">
        <v>1</v>
      </c>
      <c r="K123" s="98">
        <v>1</v>
      </c>
      <c r="L123" s="98">
        <v>1</v>
      </c>
      <c r="M123" s="99">
        <v>1</v>
      </c>
    </row>
    <row r="124" spans="1:13" x14ac:dyDescent="0.25">
      <c r="A124" s="93">
        <v>10</v>
      </c>
      <c r="B124" s="97">
        <v>1</v>
      </c>
      <c r="C124" s="98">
        <v>1</v>
      </c>
      <c r="D124" s="98">
        <v>1</v>
      </c>
      <c r="E124" s="98">
        <v>1</v>
      </c>
      <c r="F124" s="98">
        <v>1</v>
      </c>
      <c r="G124" s="98">
        <v>1</v>
      </c>
      <c r="H124" s="98">
        <v>1</v>
      </c>
      <c r="I124" s="98">
        <v>1</v>
      </c>
      <c r="J124" s="98">
        <v>1</v>
      </c>
      <c r="K124" s="98">
        <v>1</v>
      </c>
      <c r="L124" s="98">
        <v>1</v>
      </c>
      <c r="M124" s="99">
        <v>1</v>
      </c>
    </row>
    <row r="125" spans="1:13" x14ac:dyDescent="0.25">
      <c r="A125" s="93">
        <v>9</v>
      </c>
      <c r="B125" s="97">
        <v>1</v>
      </c>
      <c r="C125" s="98">
        <v>1</v>
      </c>
      <c r="D125" s="98">
        <v>1</v>
      </c>
      <c r="E125" s="98">
        <v>1</v>
      </c>
      <c r="F125" s="98">
        <v>1</v>
      </c>
      <c r="G125" s="98">
        <v>1</v>
      </c>
      <c r="H125" s="98">
        <v>1</v>
      </c>
      <c r="I125" s="98">
        <v>1</v>
      </c>
      <c r="J125" s="98">
        <v>1</v>
      </c>
      <c r="K125" s="98">
        <v>1</v>
      </c>
      <c r="L125" s="98">
        <v>1</v>
      </c>
      <c r="M125" s="99">
        <v>1</v>
      </c>
    </row>
    <row r="126" spans="1:13" x14ac:dyDescent="0.25">
      <c r="A126" s="93">
        <v>8</v>
      </c>
      <c r="B126" s="97">
        <v>1</v>
      </c>
      <c r="C126" s="98">
        <v>0.99615921125502105</v>
      </c>
      <c r="D126" s="98">
        <v>1</v>
      </c>
      <c r="E126" s="98">
        <v>1</v>
      </c>
      <c r="F126" s="98">
        <v>1</v>
      </c>
      <c r="G126" s="98">
        <v>1</v>
      </c>
      <c r="H126" s="98">
        <v>1</v>
      </c>
      <c r="I126" s="98">
        <v>1</v>
      </c>
      <c r="J126" s="98">
        <v>0.9861794807060712</v>
      </c>
      <c r="K126" s="98">
        <v>0.9814679424351439</v>
      </c>
      <c r="L126" s="98">
        <v>0.98899948643043833</v>
      </c>
      <c r="M126" s="99">
        <v>1</v>
      </c>
    </row>
    <row r="127" spans="1:13" x14ac:dyDescent="0.25">
      <c r="A127" s="93">
        <v>7</v>
      </c>
      <c r="B127" s="97">
        <v>0.98020149864284367</v>
      </c>
      <c r="C127" s="98">
        <v>0.9703755712859129</v>
      </c>
      <c r="D127" s="98">
        <v>0.97296012512861085</v>
      </c>
      <c r="E127" s="98">
        <v>1</v>
      </c>
      <c r="F127" s="98">
        <v>1</v>
      </c>
      <c r="G127" s="98">
        <v>0.99675741064952716</v>
      </c>
      <c r="H127" s="98">
        <v>0.99971201256822118</v>
      </c>
      <c r="I127" s="98">
        <v>0.98819937019664517</v>
      </c>
      <c r="J127" s="98">
        <v>0.9562996308763817</v>
      </c>
      <c r="K127" s="98">
        <v>0.94418502591905951</v>
      </c>
      <c r="L127" s="98">
        <v>0.963190954004703</v>
      </c>
      <c r="M127" s="99">
        <v>1</v>
      </c>
    </row>
    <row r="128" spans="1:13" x14ac:dyDescent="0.25">
      <c r="A128" s="93">
        <v>6</v>
      </c>
      <c r="B128" s="97">
        <v>0.9427691758163359</v>
      </c>
      <c r="C128" s="98">
        <v>0.93320197645726077</v>
      </c>
      <c r="D128" s="98">
        <v>0.92138268147620928</v>
      </c>
      <c r="E128" s="98">
        <v>0.97655966771483294</v>
      </c>
      <c r="F128" s="98">
        <v>0.97397896760676639</v>
      </c>
      <c r="G128" s="98">
        <v>0.95936262124459448</v>
      </c>
      <c r="H128" s="98">
        <v>0.9743344674986073</v>
      </c>
      <c r="I128" s="98">
        <v>0.96312090939561001</v>
      </c>
      <c r="J128" s="98">
        <v>0.91500495657920911</v>
      </c>
      <c r="K128" s="98">
        <v>0.89284504680919596</v>
      </c>
      <c r="L128" s="98">
        <v>0.92739179842455943</v>
      </c>
      <c r="M128" s="99">
        <v>0.97906805215045711</v>
      </c>
    </row>
    <row r="129" spans="1:13" x14ac:dyDescent="0.25">
      <c r="A129" s="93">
        <v>5</v>
      </c>
      <c r="B129" s="97">
        <v>0.89319421159943824</v>
      </c>
      <c r="C129" s="98">
        <v>0.88463842676906457</v>
      </c>
      <c r="D129" s="98">
        <v>0.85320104653434903</v>
      </c>
      <c r="E129" s="98">
        <v>0.93944918126118782</v>
      </c>
      <c r="F129" s="98">
        <v>0.9330317908167628</v>
      </c>
      <c r="G129" s="98">
        <v>0.90843272076727233</v>
      </c>
      <c r="H129" s="98">
        <v>0.9395624516363924</v>
      </c>
      <c r="I129" s="98">
        <v>0.9298456842652203</v>
      </c>
      <c r="J129" s="98">
        <v>0.86229545781455341</v>
      </c>
      <c r="K129" s="98">
        <v>0.82744800510555339</v>
      </c>
      <c r="L129" s="98">
        <v>0.8816020196900074</v>
      </c>
      <c r="M129" s="99">
        <v>0.94985046422765129</v>
      </c>
    </row>
    <row r="130" spans="1:13" x14ac:dyDescent="0.25">
      <c r="A130" s="93">
        <v>4</v>
      </c>
      <c r="B130" s="97">
        <v>0.83147660599215056</v>
      </c>
      <c r="C130" s="98">
        <v>0.82468492222132461</v>
      </c>
      <c r="D130" s="98">
        <v>0.76841522030303</v>
      </c>
      <c r="E130" s="98">
        <v>0.89204541640732948</v>
      </c>
      <c r="F130" s="98">
        <v>0.88073931261223048</v>
      </c>
      <c r="G130" s="98">
        <v>0.84396770921756081</v>
      </c>
      <c r="H130" s="98">
        <v>0.89539596498157603</v>
      </c>
      <c r="I130" s="98">
        <v>0.88837369480547634</v>
      </c>
      <c r="J130" s="98">
        <v>0.79817113458241451</v>
      </c>
      <c r="K130" s="98">
        <v>0.74799390080813155</v>
      </c>
      <c r="L130" s="98">
        <v>0.82582161780104713</v>
      </c>
      <c r="M130" s="99">
        <v>0.9126676767054942</v>
      </c>
    </row>
    <row r="131" spans="1:13" x14ac:dyDescent="0.25">
      <c r="A131" s="93">
        <v>3</v>
      </c>
      <c r="B131" s="97">
        <v>0.7576163589944731</v>
      </c>
      <c r="C131" s="98">
        <v>0.75334146281404069</v>
      </c>
      <c r="D131" s="98">
        <v>0.6670252027822523</v>
      </c>
      <c r="E131" s="98">
        <v>0.83434837315325783</v>
      </c>
      <c r="F131" s="98">
        <v>0.81710153299316945</v>
      </c>
      <c r="G131" s="98">
        <v>0.76596758659545972</v>
      </c>
      <c r="H131" s="98">
        <v>0.84183500753415852</v>
      </c>
      <c r="I131" s="98">
        <v>0.83870494101637794</v>
      </c>
      <c r="J131" s="98">
        <v>0.72263198688279251</v>
      </c>
      <c r="K131" s="98">
        <v>0.65448273391693057</v>
      </c>
      <c r="L131" s="98">
        <v>0.76005059275767839</v>
      </c>
      <c r="M131" s="99">
        <v>0.86751968958398618</v>
      </c>
    </row>
    <row r="132" spans="1:13" x14ac:dyDescent="0.25">
      <c r="A132" s="93">
        <v>2</v>
      </c>
      <c r="B132" s="97">
        <v>0.67161347060640575</v>
      </c>
      <c r="C132" s="98">
        <v>0.6706080485472129</v>
      </c>
      <c r="D132" s="98">
        <v>0.54903099397201593</v>
      </c>
      <c r="E132" s="98">
        <v>0.76635805149897285</v>
      </c>
      <c r="F132" s="98">
        <v>0.74211845195957982</v>
      </c>
      <c r="G132" s="98">
        <v>0.67443235290096926</v>
      </c>
      <c r="H132" s="98">
        <v>0.77887957929413965</v>
      </c>
      <c r="I132" s="98">
        <v>0.78083942289792518</v>
      </c>
      <c r="J132" s="98">
        <v>0.6356780147156873</v>
      </c>
      <c r="K132" s="98">
        <v>0.54691450443195055</v>
      </c>
      <c r="L132" s="98">
        <v>0.68428894455990119</v>
      </c>
      <c r="M132" s="99">
        <v>0.81440650286312699</v>
      </c>
    </row>
    <row r="133" spans="1:13" x14ac:dyDescent="0.25">
      <c r="A133" s="93">
        <v>1</v>
      </c>
      <c r="B133" s="100">
        <v>0.57346794082794839</v>
      </c>
      <c r="C133" s="101">
        <v>0.57648467942084125</v>
      </c>
      <c r="D133" s="101">
        <v>0.41443259387232095</v>
      </c>
      <c r="E133" s="101">
        <v>0.68807445144447466</v>
      </c>
      <c r="F133" s="101">
        <v>0.65579006951146157</v>
      </c>
      <c r="G133" s="101">
        <v>0.56936200813408933</v>
      </c>
      <c r="H133" s="101">
        <v>0.70652968026151963</v>
      </c>
      <c r="I133" s="101">
        <v>0.71477714045011798</v>
      </c>
      <c r="J133" s="101">
        <v>0.53730921808109899</v>
      </c>
      <c r="K133" s="101">
        <v>0.42528921235319117</v>
      </c>
      <c r="L133" s="101">
        <v>0.59853667320771564</v>
      </c>
      <c r="M133" s="102">
        <v>0.75332811654291665</v>
      </c>
    </row>
    <row r="134" spans="1:13" x14ac:dyDescent="0.25">
      <c r="B134" s="76"/>
      <c r="C134" s="76"/>
      <c r="D134" s="76"/>
      <c r="E134" s="76"/>
      <c r="F134" s="76"/>
      <c r="G134" s="76"/>
      <c r="H134" s="76"/>
      <c r="I134" s="76"/>
      <c r="J134" s="76"/>
      <c r="K134" s="76"/>
      <c r="L134" s="76"/>
      <c r="M134" s="76"/>
    </row>
    <row r="135" spans="1:13" x14ac:dyDescent="0.25">
      <c r="A135" s="18" t="s">
        <v>7</v>
      </c>
      <c r="B135" s="92">
        <v>4</v>
      </c>
      <c r="C135" s="92">
        <v>5</v>
      </c>
      <c r="D135" s="92">
        <v>6</v>
      </c>
      <c r="E135" s="92">
        <v>7</v>
      </c>
      <c r="F135" s="92">
        <v>8</v>
      </c>
      <c r="G135" s="92">
        <v>9</v>
      </c>
      <c r="H135" s="92">
        <v>10</v>
      </c>
      <c r="I135" s="92">
        <v>11</v>
      </c>
      <c r="J135" s="92">
        <v>12</v>
      </c>
      <c r="K135" s="92">
        <v>1</v>
      </c>
      <c r="L135" s="92">
        <v>2</v>
      </c>
      <c r="M135" s="92">
        <v>3</v>
      </c>
    </row>
    <row r="136" spans="1:13" x14ac:dyDescent="0.25">
      <c r="A136" s="93">
        <v>20</v>
      </c>
      <c r="B136" s="94">
        <v>1</v>
      </c>
      <c r="C136" s="95">
        <v>1</v>
      </c>
      <c r="D136" s="95">
        <v>1</v>
      </c>
      <c r="E136" s="95">
        <v>1</v>
      </c>
      <c r="F136" s="95">
        <v>1</v>
      </c>
      <c r="G136" s="95">
        <v>1</v>
      </c>
      <c r="H136" s="95">
        <v>1</v>
      </c>
      <c r="I136" s="95">
        <v>1</v>
      </c>
      <c r="J136" s="95">
        <v>1</v>
      </c>
      <c r="K136" s="95">
        <v>1</v>
      </c>
      <c r="L136" s="95">
        <v>1</v>
      </c>
      <c r="M136" s="96">
        <v>1</v>
      </c>
    </row>
    <row r="137" spans="1:13" x14ac:dyDescent="0.25">
      <c r="A137" s="93">
        <v>19</v>
      </c>
      <c r="B137" s="97">
        <v>1</v>
      </c>
      <c r="C137" s="98">
        <v>1</v>
      </c>
      <c r="D137" s="98">
        <v>1</v>
      </c>
      <c r="E137" s="98">
        <v>1</v>
      </c>
      <c r="F137" s="98">
        <v>1</v>
      </c>
      <c r="G137" s="98">
        <v>1</v>
      </c>
      <c r="H137" s="98">
        <v>1</v>
      </c>
      <c r="I137" s="98">
        <v>1</v>
      </c>
      <c r="J137" s="98">
        <v>1</v>
      </c>
      <c r="K137" s="98">
        <v>1</v>
      </c>
      <c r="L137" s="98">
        <v>1</v>
      </c>
      <c r="M137" s="99">
        <v>1</v>
      </c>
    </row>
    <row r="138" spans="1:13" x14ac:dyDescent="0.25">
      <c r="A138" s="93">
        <v>18</v>
      </c>
      <c r="B138" s="97">
        <v>1</v>
      </c>
      <c r="C138" s="98">
        <v>1</v>
      </c>
      <c r="D138" s="98">
        <v>1</v>
      </c>
      <c r="E138" s="98">
        <v>1</v>
      </c>
      <c r="F138" s="98">
        <v>1</v>
      </c>
      <c r="G138" s="98">
        <v>1</v>
      </c>
      <c r="H138" s="98">
        <v>1</v>
      </c>
      <c r="I138" s="98">
        <v>1</v>
      </c>
      <c r="J138" s="98">
        <v>1</v>
      </c>
      <c r="K138" s="98">
        <v>1</v>
      </c>
      <c r="L138" s="98">
        <v>1</v>
      </c>
      <c r="M138" s="99">
        <v>1</v>
      </c>
    </row>
    <row r="139" spans="1:13" x14ac:dyDescent="0.25">
      <c r="A139" s="93">
        <v>17</v>
      </c>
      <c r="B139" s="97">
        <v>1</v>
      </c>
      <c r="C139" s="98">
        <v>1</v>
      </c>
      <c r="D139" s="98">
        <v>1</v>
      </c>
      <c r="E139" s="98">
        <v>1</v>
      </c>
      <c r="F139" s="98">
        <v>1</v>
      </c>
      <c r="G139" s="98">
        <v>1</v>
      </c>
      <c r="H139" s="98">
        <v>1</v>
      </c>
      <c r="I139" s="98">
        <v>1</v>
      </c>
      <c r="J139" s="98">
        <v>1</v>
      </c>
      <c r="K139" s="98">
        <v>1</v>
      </c>
      <c r="L139" s="98">
        <v>1</v>
      </c>
      <c r="M139" s="99">
        <v>1</v>
      </c>
    </row>
    <row r="140" spans="1:13" x14ac:dyDescent="0.25">
      <c r="A140" s="93">
        <v>16</v>
      </c>
      <c r="B140" s="97">
        <v>1</v>
      </c>
      <c r="C140" s="98">
        <v>1</v>
      </c>
      <c r="D140" s="98">
        <v>1</v>
      </c>
      <c r="E140" s="98">
        <v>1</v>
      </c>
      <c r="F140" s="98">
        <v>1</v>
      </c>
      <c r="G140" s="98">
        <v>1</v>
      </c>
      <c r="H140" s="98">
        <v>1</v>
      </c>
      <c r="I140" s="98">
        <v>1</v>
      </c>
      <c r="J140" s="98">
        <v>1</v>
      </c>
      <c r="K140" s="98">
        <v>1</v>
      </c>
      <c r="L140" s="98">
        <v>1</v>
      </c>
      <c r="M140" s="99">
        <v>1</v>
      </c>
    </row>
    <row r="141" spans="1:13" x14ac:dyDescent="0.25">
      <c r="A141" s="93">
        <v>15</v>
      </c>
      <c r="B141" s="97">
        <v>1</v>
      </c>
      <c r="C141" s="98">
        <v>1</v>
      </c>
      <c r="D141" s="98">
        <v>1</v>
      </c>
      <c r="E141" s="98">
        <v>1</v>
      </c>
      <c r="F141" s="98">
        <v>1</v>
      </c>
      <c r="G141" s="98">
        <v>1</v>
      </c>
      <c r="H141" s="98">
        <v>1</v>
      </c>
      <c r="I141" s="98">
        <v>1</v>
      </c>
      <c r="J141" s="98">
        <v>1</v>
      </c>
      <c r="K141" s="98">
        <v>1</v>
      </c>
      <c r="L141" s="98">
        <v>1</v>
      </c>
      <c r="M141" s="99">
        <v>1</v>
      </c>
    </row>
    <row r="142" spans="1:13" x14ac:dyDescent="0.25">
      <c r="A142" s="93">
        <v>14</v>
      </c>
      <c r="B142" s="97">
        <v>1</v>
      </c>
      <c r="C142" s="98">
        <v>1</v>
      </c>
      <c r="D142" s="98">
        <v>1</v>
      </c>
      <c r="E142" s="98">
        <v>1</v>
      </c>
      <c r="F142" s="98">
        <v>1</v>
      </c>
      <c r="G142" s="98">
        <v>1</v>
      </c>
      <c r="H142" s="98">
        <v>1</v>
      </c>
      <c r="I142" s="98">
        <v>1</v>
      </c>
      <c r="J142" s="98">
        <v>1</v>
      </c>
      <c r="K142" s="98">
        <v>1</v>
      </c>
      <c r="L142" s="98">
        <v>1</v>
      </c>
      <c r="M142" s="99">
        <v>1</v>
      </c>
    </row>
    <row r="143" spans="1:13" x14ac:dyDescent="0.25">
      <c r="A143" s="93">
        <v>13</v>
      </c>
      <c r="B143" s="97">
        <v>1</v>
      </c>
      <c r="C143" s="98">
        <v>1</v>
      </c>
      <c r="D143" s="98">
        <v>1</v>
      </c>
      <c r="E143" s="98">
        <v>1</v>
      </c>
      <c r="F143" s="98">
        <v>1</v>
      </c>
      <c r="G143" s="98">
        <v>1</v>
      </c>
      <c r="H143" s="98">
        <v>1</v>
      </c>
      <c r="I143" s="98">
        <v>1</v>
      </c>
      <c r="J143" s="98">
        <v>1</v>
      </c>
      <c r="K143" s="98">
        <v>1</v>
      </c>
      <c r="L143" s="98">
        <v>1</v>
      </c>
      <c r="M143" s="99">
        <v>1</v>
      </c>
    </row>
    <row r="144" spans="1:13" x14ac:dyDescent="0.25">
      <c r="A144" s="93">
        <v>12</v>
      </c>
      <c r="B144" s="97">
        <v>1</v>
      </c>
      <c r="C144" s="98">
        <v>1</v>
      </c>
      <c r="D144" s="98">
        <v>1</v>
      </c>
      <c r="E144" s="98">
        <v>1</v>
      </c>
      <c r="F144" s="98">
        <v>1</v>
      </c>
      <c r="G144" s="98">
        <v>1</v>
      </c>
      <c r="H144" s="98">
        <v>1</v>
      </c>
      <c r="I144" s="98">
        <v>1</v>
      </c>
      <c r="J144" s="98">
        <v>1</v>
      </c>
      <c r="K144" s="98">
        <v>1</v>
      </c>
      <c r="L144" s="98">
        <v>1</v>
      </c>
      <c r="M144" s="99">
        <v>1</v>
      </c>
    </row>
    <row r="145" spans="1:13" x14ac:dyDescent="0.25">
      <c r="A145" s="93">
        <v>11</v>
      </c>
      <c r="B145" s="97">
        <v>1</v>
      </c>
      <c r="C145" s="98">
        <v>1</v>
      </c>
      <c r="D145" s="98">
        <v>1</v>
      </c>
      <c r="E145" s="98">
        <v>1</v>
      </c>
      <c r="F145" s="98">
        <v>1</v>
      </c>
      <c r="G145" s="98">
        <v>1</v>
      </c>
      <c r="H145" s="98">
        <v>1</v>
      </c>
      <c r="I145" s="98">
        <v>1</v>
      </c>
      <c r="J145" s="98">
        <v>1</v>
      </c>
      <c r="K145" s="98">
        <v>1</v>
      </c>
      <c r="L145" s="98">
        <v>1</v>
      </c>
      <c r="M145" s="99">
        <v>1</v>
      </c>
    </row>
    <row r="146" spans="1:13" x14ac:dyDescent="0.25">
      <c r="A146" s="93">
        <v>10</v>
      </c>
      <c r="B146" s="97">
        <v>1</v>
      </c>
      <c r="C146" s="98">
        <v>0.99873331342562643</v>
      </c>
      <c r="D146" s="98">
        <v>1</v>
      </c>
      <c r="E146" s="98">
        <v>1</v>
      </c>
      <c r="F146" s="98">
        <v>1</v>
      </c>
      <c r="G146" s="98">
        <v>1</v>
      </c>
      <c r="H146" s="98">
        <v>1</v>
      </c>
      <c r="I146" s="98">
        <v>1</v>
      </c>
      <c r="J146" s="98">
        <v>1</v>
      </c>
      <c r="K146" s="98">
        <v>1</v>
      </c>
      <c r="L146" s="98">
        <v>1</v>
      </c>
      <c r="M146" s="99">
        <v>1</v>
      </c>
    </row>
    <row r="147" spans="1:13" x14ac:dyDescent="0.25">
      <c r="A147" s="93">
        <v>9</v>
      </c>
      <c r="B147" s="97">
        <v>1</v>
      </c>
      <c r="C147" s="98">
        <v>0.99228067245536267</v>
      </c>
      <c r="D147" s="98">
        <v>1</v>
      </c>
      <c r="E147" s="98">
        <v>1</v>
      </c>
      <c r="F147" s="98">
        <v>1</v>
      </c>
      <c r="G147" s="98">
        <v>1</v>
      </c>
      <c r="H147" s="98">
        <v>1</v>
      </c>
      <c r="I147" s="98">
        <v>1</v>
      </c>
      <c r="J147" s="98">
        <v>1</v>
      </c>
      <c r="K147" s="98">
        <v>0.99463790214616488</v>
      </c>
      <c r="L147" s="98">
        <v>1</v>
      </c>
      <c r="M147" s="99">
        <v>1</v>
      </c>
    </row>
    <row r="148" spans="1:13" x14ac:dyDescent="0.25">
      <c r="A148" s="93">
        <v>8</v>
      </c>
      <c r="B148" s="97">
        <v>0.99624288227737767</v>
      </c>
      <c r="C148" s="98">
        <v>0.98068987058943535</v>
      </c>
      <c r="D148" s="98">
        <v>0.99992354384389204</v>
      </c>
      <c r="E148" s="98">
        <v>1</v>
      </c>
      <c r="F148" s="98">
        <v>1</v>
      </c>
      <c r="G148" s="98">
        <v>1</v>
      </c>
      <c r="H148" s="98">
        <v>1</v>
      </c>
      <c r="I148" s="98">
        <v>1</v>
      </c>
      <c r="J148" s="98">
        <v>0.98398345761986583</v>
      </c>
      <c r="K148" s="98">
        <v>0.97790311178091782</v>
      </c>
      <c r="L148" s="98">
        <v>0.98636781680452623</v>
      </c>
      <c r="M148" s="99">
        <v>1</v>
      </c>
    </row>
    <row r="149" spans="1:13" x14ac:dyDescent="0.25">
      <c r="A149" s="93">
        <v>7</v>
      </c>
      <c r="B149" s="97">
        <v>0.97740833096286572</v>
      </c>
      <c r="C149" s="98">
        <v>0.96396090782784472</v>
      </c>
      <c r="D149" s="98">
        <v>0.97317103236949287</v>
      </c>
      <c r="E149" s="98">
        <v>1</v>
      </c>
      <c r="F149" s="98">
        <v>0.99981071151902601</v>
      </c>
      <c r="G149" s="98">
        <v>0.99463004742558303</v>
      </c>
      <c r="H149" s="98">
        <v>0.99927789830917102</v>
      </c>
      <c r="I149" s="98">
        <v>0.98627822252312136</v>
      </c>
      <c r="J149" s="98">
        <v>0.95897213302620421</v>
      </c>
      <c r="K149" s="98">
        <v>0.95210404417651961</v>
      </c>
      <c r="L149" s="98">
        <v>0.96363952460039937</v>
      </c>
      <c r="M149" s="99">
        <v>0.9969592149115214</v>
      </c>
    </row>
    <row r="150" spans="1:13" x14ac:dyDescent="0.25">
      <c r="A150" s="93">
        <v>6</v>
      </c>
      <c r="B150" s="97">
        <v>0.95071437180698459</v>
      </c>
      <c r="C150" s="98">
        <v>0.94209378417059053</v>
      </c>
      <c r="D150" s="98">
        <v>0.93446935215425819</v>
      </c>
      <c r="E150" s="98">
        <v>0.97852156992241779</v>
      </c>
      <c r="F150" s="98">
        <v>0.9794177022663394</v>
      </c>
      <c r="G150" s="98">
        <v>0.96477450919463947</v>
      </c>
      <c r="H150" s="98">
        <v>0.97603716227543846</v>
      </c>
      <c r="I150" s="98">
        <v>0.96542976719667972</v>
      </c>
      <c r="J150" s="98">
        <v>0.92501275692526219</v>
      </c>
      <c r="K150" s="98">
        <v>0.91724069933296992</v>
      </c>
      <c r="L150" s="98">
        <v>0.93266177143988083</v>
      </c>
      <c r="M150" s="99">
        <v>0.97932065391808942</v>
      </c>
    </row>
    <row r="151" spans="1:13" x14ac:dyDescent="0.25">
      <c r="A151" s="93">
        <v>5</v>
      </c>
      <c r="B151" s="97">
        <v>0.91616100480973439</v>
      </c>
      <c r="C151" s="98">
        <v>0.91508849961767291</v>
      </c>
      <c r="D151" s="98">
        <v>0.88381850319818756</v>
      </c>
      <c r="E151" s="98">
        <v>0.94869853477215038</v>
      </c>
      <c r="F151" s="98">
        <v>0.95144373646245195</v>
      </c>
      <c r="G151" s="98">
        <v>0.92435416740154763</v>
      </c>
      <c r="H151" s="98">
        <v>0.94427535611575864</v>
      </c>
      <c r="I151" s="98">
        <v>0.93807080936071485</v>
      </c>
      <c r="J151" s="98">
        <v>0.88210532931704011</v>
      </c>
      <c r="K151" s="98">
        <v>0.87331307725026908</v>
      </c>
      <c r="L151" s="98">
        <v>0.89343455732297095</v>
      </c>
      <c r="M151" s="99">
        <v>0.95537509665408671</v>
      </c>
    </row>
    <row r="152" spans="1:13" x14ac:dyDescent="0.25">
      <c r="A152" s="93">
        <v>4</v>
      </c>
      <c r="B152" s="97">
        <v>0.87374822997111512</v>
      </c>
      <c r="C152" s="98">
        <v>0.88294505416909197</v>
      </c>
      <c r="D152" s="98">
        <v>0.82121848550128096</v>
      </c>
      <c r="E152" s="98">
        <v>0.91075992204462775</v>
      </c>
      <c r="F152" s="98">
        <v>0.91588881410736367</v>
      </c>
      <c r="G152" s="98">
        <v>0.87336902204630751</v>
      </c>
      <c r="H152" s="98">
        <v>0.90399247983013153</v>
      </c>
      <c r="I152" s="98">
        <v>0.90420134901522675</v>
      </c>
      <c r="J152" s="98">
        <v>0.83024985020153785</v>
      </c>
      <c r="K152" s="98">
        <v>0.82032117792841674</v>
      </c>
      <c r="L152" s="98">
        <v>0.84595788224966961</v>
      </c>
      <c r="M152" s="99">
        <v>0.92512254311951314</v>
      </c>
    </row>
    <row r="153" spans="1:13" x14ac:dyDescent="0.25">
      <c r="A153" s="93">
        <v>3</v>
      </c>
      <c r="B153" s="97">
        <v>0.82347604729112678</v>
      </c>
      <c r="C153" s="98">
        <v>0.84566344782484748</v>
      </c>
      <c r="D153" s="98">
        <v>0.74666929906353841</v>
      </c>
      <c r="E153" s="98">
        <v>0.86470573173984999</v>
      </c>
      <c r="F153" s="98">
        <v>0.87275293520107444</v>
      </c>
      <c r="G153" s="98">
        <v>0.81181907312891888</v>
      </c>
      <c r="H153" s="98">
        <v>0.85518853341855716</v>
      </c>
      <c r="I153" s="98">
        <v>0.86382138616021553</v>
      </c>
      <c r="J153" s="98">
        <v>0.76944631957875531</v>
      </c>
      <c r="K153" s="98">
        <v>0.75826500136741315</v>
      </c>
      <c r="L153" s="98">
        <v>0.79023174621997672</v>
      </c>
      <c r="M153" s="99">
        <v>0.88856299331436872</v>
      </c>
    </row>
    <row r="154" spans="1:13" x14ac:dyDescent="0.25">
      <c r="A154" s="93">
        <v>2</v>
      </c>
      <c r="B154" s="97">
        <v>0.76534445676976925</v>
      </c>
      <c r="C154" s="98">
        <v>0.80324368058493945</v>
      </c>
      <c r="D154" s="98">
        <v>0.66017094388496012</v>
      </c>
      <c r="E154" s="98">
        <v>0.8105359638578169</v>
      </c>
      <c r="F154" s="98">
        <v>0.82203609974358427</v>
      </c>
      <c r="G154" s="98">
        <v>0.73970432064938196</v>
      </c>
      <c r="H154" s="98">
        <v>0.7978635168810353</v>
      </c>
      <c r="I154" s="98">
        <v>0.81693092079568097</v>
      </c>
      <c r="J154" s="98">
        <v>0.69969473744869271</v>
      </c>
      <c r="K154" s="98">
        <v>0.68714454756725818</v>
      </c>
      <c r="L154" s="98">
        <v>0.72625614923389237</v>
      </c>
      <c r="M154" s="99">
        <v>0.84569644723865345</v>
      </c>
    </row>
    <row r="155" spans="1:13" x14ac:dyDescent="0.25">
      <c r="A155" s="93">
        <v>1</v>
      </c>
      <c r="B155" s="100">
        <v>0.69935345840704266</v>
      </c>
      <c r="C155" s="101">
        <v>0.75568575244936809</v>
      </c>
      <c r="D155" s="101">
        <v>0.56172341996554587</v>
      </c>
      <c r="E155" s="101">
        <v>0.7482506183985288</v>
      </c>
      <c r="F155" s="101">
        <v>0.76373830773489326</v>
      </c>
      <c r="G155" s="101">
        <v>0.65702476460769677</v>
      </c>
      <c r="H155" s="101">
        <v>0.73201743021756627</v>
      </c>
      <c r="I155" s="101">
        <v>0.76352995292162329</v>
      </c>
      <c r="J155" s="101">
        <v>0.62099510381134981</v>
      </c>
      <c r="K155" s="101">
        <v>0.60695981652795195</v>
      </c>
      <c r="L155" s="101">
        <v>0.65403109129141657</v>
      </c>
      <c r="M155" s="102">
        <v>0.79652290489236754</v>
      </c>
    </row>
    <row r="156" spans="1:13" x14ac:dyDescent="0.25">
      <c r="B156" s="76"/>
      <c r="C156" s="76"/>
      <c r="D156" s="76"/>
      <c r="E156" s="76"/>
      <c r="F156" s="76"/>
      <c r="G156" s="76"/>
      <c r="H156" s="76"/>
      <c r="I156" s="76"/>
      <c r="J156" s="76"/>
      <c r="K156" s="76"/>
      <c r="L156" s="76"/>
      <c r="M156" s="76"/>
    </row>
    <row r="157" spans="1:13" x14ac:dyDescent="0.25">
      <c r="A157" s="18" t="s">
        <v>8</v>
      </c>
      <c r="B157" s="92">
        <v>4</v>
      </c>
      <c r="C157" s="92">
        <v>5</v>
      </c>
      <c r="D157" s="92">
        <v>6</v>
      </c>
      <c r="E157" s="92">
        <v>7</v>
      </c>
      <c r="F157" s="92">
        <v>8</v>
      </c>
      <c r="G157" s="92">
        <v>9</v>
      </c>
      <c r="H157" s="92">
        <v>10</v>
      </c>
      <c r="I157" s="92">
        <v>11</v>
      </c>
      <c r="J157" s="92">
        <v>12</v>
      </c>
      <c r="K157" s="92">
        <v>1</v>
      </c>
      <c r="L157" s="92">
        <v>2</v>
      </c>
      <c r="M157" s="92">
        <v>3</v>
      </c>
    </row>
    <row r="158" spans="1:13" x14ac:dyDescent="0.25">
      <c r="A158" s="93">
        <v>20</v>
      </c>
      <c r="B158" s="94">
        <v>1</v>
      </c>
      <c r="C158" s="95">
        <v>1</v>
      </c>
      <c r="D158" s="95">
        <v>1</v>
      </c>
      <c r="E158" s="95">
        <v>1</v>
      </c>
      <c r="F158" s="95">
        <v>1</v>
      </c>
      <c r="G158" s="95">
        <v>1</v>
      </c>
      <c r="H158" s="95">
        <v>1</v>
      </c>
      <c r="I158" s="95">
        <v>1</v>
      </c>
      <c r="J158" s="95">
        <v>1</v>
      </c>
      <c r="K158" s="95">
        <v>1</v>
      </c>
      <c r="L158" s="95">
        <v>1</v>
      </c>
      <c r="M158" s="96">
        <v>1</v>
      </c>
    </row>
    <row r="159" spans="1:13" x14ac:dyDescent="0.25">
      <c r="A159" s="93">
        <v>19</v>
      </c>
      <c r="B159" s="97">
        <v>1</v>
      </c>
      <c r="C159" s="98">
        <v>1</v>
      </c>
      <c r="D159" s="98">
        <v>1</v>
      </c>
      <c r="E159" s="98">
        <v>1</v>
      </c>
      <c r="F159" s="98">
        <v>1</v>
      </c>
      <c r="G159" s="98">
        <v>1</v>
      </c>
      <c r="H159" s="98">
        <v>1</v>
      </c>
      <c r="I159" s="98">
        <v>1</v>
      </c>
      <c r="J159" s="98">
        <v>1</v>
      </c>
      <c r="K159" s="98">
        <v>1</v>
      </c>
      <c r="L159" s="98">
        <v>1</v>
      </c>
      <c r="M159" s="99">
        <v>1</v>
      </c>
    </row>
    <row r="160" spans="1:13" x14ac:dyDescent="0.25">
      <c r="A160" s="93">
        <v>18</v>
      </c>
      <c r="B160" s="97">
        <v>1</v>
      </c>
      <c r="C160" s="98">
        <v>1</v>
      </c>
      <c r="D160" s="98">
        <v>1</v>
      </c>
      <c r="E160" s="98">
        <v>1</v>
      </c>
      <c r="F160" s="98">
        <v>1</v>
      </c>
      <c r="G160" s="98">
        <v>1</v>
      </c>
      <c r="H160" s="98">
        <v>1</v>
      </c>
      <c r="I160" s="98">
        <v>1</v>
      </c>
      <c r="J160" s="98">
        <v>1</v>
      </c>
      <c r="K160" s="98">
        <v>1</v>
      </c>
      <c r="L160" s="98">
        <v>1</v>
      </c>
      <c r="M160" s="99">
        <v>1</v>
      </c>
    </row>
    <row r="161" spans="1:13" x14ac:dyDescent="0.25">
      <c r="A161" s="93">
        <v>17</v>
      </c>
      <c r="B161" s="97">
        <v>1</v>
      </c>
      <c r="C161" s="98">
        <v>1</v>
      </c>
      <c r="D161" s="98">
        <v>1</v>
      </c>
      <c r="E161" s="98">
        <v>1</v>
      </c>
      <c r="F161" s="98">
        <v>1</v>
      </c>
      <c r="G161" s="98">
        <v>1</v>
      </c>
      <c r="H161" s="98">
        <v>1</v>
      </c>
      <c r="I161" s="98">
        <v>1</v>
      </c>
      <c r="J161" s="98">
        <v>1</v>
      </c>
      <c r="K161" s="98">
        <v>1</v>
      </c>
      <c r="L161" s="98">
        <v>1</v>
      </c>
      <c r="M161" s="99">
        <v>1</v>
      </c>
    </row>
    <row r="162" spans="1:13" x14ac:dyDescent="0.25">
      <c r="A162" s="93">
        <v>16</v>
      </c>
      <c r="B162" s="97">
        <v>1</v>
      </c>
      <c r="C162" s="98">
        <v>1</v>
      </c>
      <c r="D162" s="98">
        <v>1</v>
      </c>
      <c r="E162" s="98">
        <v>1</v>
      </c>
      <c r="F162" s="98">
        <v>1</v>
      </c>
      <c r="G162" s="98">
        <v>1</v>
      </c>
      <c r="H162" s="98">
        <v>1</v>
      </c>
      <c r="I162" s="98">
        <v>1</v>
      </c>
      <c r="J162" s="98">
        <v>1</v>
      </c>
      <c r="K162" s="98">
        <v>1</v>
      </c>
      <c r="L162" s="98">
        <v>1</v>
      </c>
      <c r="M162" s="99">
        <v>1</v>
      </c>
    </row>
    <row r="163" spans="1:13" x14ac:dyDescent="0.25">
      <c r="A163" s="93">
        <v>15</v>
      </c>
      <c r="B163" s="97">
        <v>1</v>
      </c>
      <c r="C163" s="98">
        <v>1</v>
      </c>
      <c r="D163" s="98">
        <v>1</v>
      </c>
      <c r="E163" s="98">
        <v>1</v>
      </c>
      <c r="F163" s="98">
        <v>1</v>
      </c>
      <c r="G163" s="98">
        <v>1</v>
      </c>
      <c r="H163" s="98">
        <v>1</v>
      </c>
      <c r="I163" s="98">
        <v>1</v>
      </c>
      <c r="J163" s="98">
        <v>1</v>
      </c>
      <c r="K163" s="98">
        <v>1</v>
      </c>
      <c r="L163" s="98">
        <v>1</v>
      </c>
      <c r="M163" s="99">
        <v>1</v>
      </c>
    </row>
    <row r="164" spans="1:13" x14ac:dyDescent="0.25">
      <c r="A164" s="93">
        <v>14</v>
      </c>
      <c r="B164" s="97">
        <v>1</v>
      </c>
      <c r="C164" s="98">
        <v>1</v>
      </c>
      <c r="D164" s="98">
        <v>1</v>
      </c>
      <c r="E164" s="98">
        <v>1</v>
      </c>
      <c r="F164" s="98">
        <v>1</v>
      </c>
      <c r="G164" s="98">
        <v>1</v>
      </c>
      <c r="H164" s="98">
        <v>1</v>
      </c>
      <c r="I164" s="98">
        <v>1</v>
      </c>
      <c r="J164" s="98">
        <v>1</v>
      </c>
      <c r="K164" s="98">
        <v>1</v>
      </c>
      <c r="L164" s="98">
        <v>1</v>
      </c>
      <c r="M164" s="99">
        <v>1</v>
      </c>
    </row>
    <row r="165" spans="1:13" x14ac:dyDescent="0.25">
      <c r="A165" s="93">
        <v>13</v>
      </c>
      <c r="B165" s="97">
        <v>1</v>
      </c>
      <c r="C165" s="98">
        <v>1</v>
      </c>
      <c r="D165" s="98">
        <v>1</v>
      </c>
      <c r="E165" s="98">
        <v>1</v>
      </c>
      <c r="F165" s="98">
        <v>1</v>
      </c>
      <c r="G165" s="98">
        <v>1</v>
      </c>
      <c r="H165" s="98">
        <v>1</v>
      </c>
      <c r="I165" s="98">
        <v>1</v>
      </c>
      <c r="J165" s="98">
        <v>1</v>
      </c>
      <c r="K165" s="98">
        <v>1</v>
      </c>
      <c r="L165" s="98">
        <v>1</v>
      </c>
      <c r="M165" s="99">
        <v>1</v>
      </c>
    </row>
    <row r="166" spans="1:13" x14ac:dyDescent="0.25">
      <c r="A166" s="93">
        <v>12</v>
      </c>
      <c r="B166" s="97">
        <v>1</v>
      </c>
      <c r="C166" s="98">
        <v>1</v>
      </c>
      <c r="D166" s="98">
        <v>1</v>
      </c>
      <c r="E166" s="98">
        <v>1</v>
      </c>
      <c r="F166" s="98">
        <v>1</v>
      </c>
      <c r="G166" s="98">
        <v>1</v>
      </c>
      <c r="H166" s="98">
        <v>1</v>
      </c>
      <c r="I166" s="98">
        <v>1</v>
      </c>
      <c r="J166" s="98">
        <v>1</v>
      </c>
      <c r="K166" s="98">
        <v>1</v>
      </c>
      <c r="L166" s="98">
        <v>1</v>
      </c>
      <c r="M166" s="99">
        <v>1</v>
      </c>
    </row>
    <row r="167" spans="1:13" x14ac:dyDescent="0.25">
      <c r="A167" s="93">
        <v>11</v>
      </c>
      <c r="B167" s="97">
        <v>1</v>
      </c>
      <c r="C167" s="98">
        <v>1</v>
      </c>
      <c r="D167" s="98">
        <v>1</v>
      </c>
      <c r="E167" s="98">
        <v>1</v>
      </c>
      <c r="F167" s="98">
        <v>1</v>
      </c>
      <c r="G167" s="98">
        <v>1</v>
      </c>
      <c r="H167" s="98">
        <v>1</v>
      </c>
      <c r="I167" s="98">
        <v>1</v>
      </c>
      <c r="J167" s="98">
        <v>1</v>
      </c>
      <c r="K167" s="98">
        <v>1</v>
      </c>
      <c r="L167" s="98">
        <v>1</v>
      </c>
      <c r="M167" s="99">
        <v>1</v>
      </c>
    </row>
    <row r="168" spans="1:13" x14ac:dyDescent="0.25">
      <c r="A168" s="93">
        <v>10</v>
      </c>
      <c r="B168" s="97">
        <v>1</v>
      </c>
      <c r="C168" s="98">
        <v>0.99771835044739188</v>
      </c>
      <c r="D168" s="98">
        <v>1</v>
      </c>
      <c r="E168" s="98">
        <v>1</v>
      </c>
      <c r="F168" s="98">
        <v>1</v>
      </c>
      <c r="G168" s="98">
        <v>1</v>
      </c>
      <c r="H168" s="98">
        <v>1</v>
      </c>
      <c r="I168" s="98">
        <v>1</v>
      </c>
      <c r="J168" s="98">
        <v>1</v>
      </c>
      <c r="K168" s="98">
        <v>1</v>
      </c>
      <c r="L168" s="98">
        <v>1</v>
      </c>
      <c r="M168" s="99">
        <v>1</v>
      </c>
    </row>
    <row r="169" spans="1:13" x14ac:dyDescent="0.25">
      <c r="A169" s="93">
        <v>9</v>
      </c>
      <c r="B169" s="97">
        <v>1</v>
      </c>
      <c r="C169" s="98">
        <v>0.99038569405126087</v>
      </c>
      <c r="D169" s="98">
        <v>1</v>
      </c>
      <c r="E169" s="98">
        <v>1</v>
      </c>
      <c r="F169" s="98">
        <v>1</v>
      </c>
      <c r="G169" s="98">
        <v>1</v>
      </c>
      <c r="H169" s="98">
        <v>1</v>
      </c>
      <c r="I169" s="98">
        <v>1</v>
      </c>
      <c r="J169" s="98">
        <v>0.99897503587975867</v>
      </c>
      <c r="K169" s="98">
        <v>0.99220010193069941</v>
      </c>
      <c r="L169" s="98">
        <v>1</v>
      </c>
      <c r="M169" s="99">
        <v>1</v>
      </c>
    </row>
    <row r="170" spans="1:13" x14ac:dyDescent="0.25">
      <c r="A170" s="93">
        <v>8</v>
      </c>
      <c r="B170" s="97">
        <v>0.99769037501690305</v>
      </c>
      <c r="C170" s="98">
        <v>0.97840594509732248</v>
      </c>
      <c r="D170" s="98">
        <v>0.99479425077196315</v>
      </c>
      <c r="E170" s="98">
        <v>1</v>
      </c>
      <c r="F170" s="98">
        <v>1</v>
      </c>
      <c r="G170" s="98">
        <v>1</v>
      </c>
      <c r="H170" s="98">
        <v>1</v>
      </c>
      <c r="I170" s="98">
        <v>1</v>
      </c>
      <c r="J170" s="98">
        <v>0.98301679410899345</v>
      </c>
      <c r="K170" s="98">
        <v>0.97695415902346783</v>
      </c>
      <c r="L170" s="98">
        <v>0.98631451359102673</v>
      </c>
      <c r="M170" s="99">
        <v>1</v>
      </c>
    </row>
    <row r="171" spans="1:13" x14ac:dyDescent="0.25">
      <c r="A171" s="93">
        <v>7</v>
      </c>
      <c r="B171" s="97">
        <v>0.97804391558822368</v>
      </c>
      <c r="C171" s="98">
        <v>0.96177910358557672</v>
      </c>
      <c r="D171" s="98">
        <v>0.97031070076718895</v>
      </c>
      <c r="E171" s="98">
        <v>1</v>
      </c>
      <c r="F171" s="98">
        <v>1</v>
      </c>
      <c r="G171" s="98">
        <v>0.99411061451626437</v>
      </c>
      <c r="H171" s="98">
        <v>0.99930462939794218</v>
      </c>
      <c r="I171" s="98">
        <v>0.9868612560963349</v>
      </c>
      <c r="J171" s="98">
        <v>0.95850328750456137</v>
      </c>
      <c r="K171" s="98">
        <v>0.95506057099946551</v>
      </c>
      <c r="L171" s="98">
        <v>0.96389125334751069</v>
      </c>
      <c r="M171" s="99">
        <v>0.99464232374524453</v>
      </c>
    </row>
    <row r="172" spans="1:13" x14ac:dyDescent="0.25">
      <c r="A172" s="93">
        <v>6</v>
      </c>
      <c r="B172" s="97">
        <v>0.94992509171548001</v>
      </c>
      <c r="C172" s="98">
        <v>0.94050516951602336</v>
      </c>
      <c r="D172" s="98">
        <v>0.93521125095947921</v>
      </c>
      <c r="E172" s="98">
        <v>0.97955219887078104</v>
      </c>
      <c r="F172" s="98">
        <v>0.98119259777128054</v>
      </c>
      <c r="G172" s="98">
        <v>0.96581911769494688</v>
      </c>
      <c r="H172" s="98">
        <v>0.97551856350568356</v>
      </c>
      <c r="I172" s="98">
        <v>0.96613362079765797</v>
      </c>
      <c r="J172" s="98">
        <v>0.92543451606646243</v>
      </c>
      <c r="K172" s="98">
        <v>0.92651933785869245</v>
      </c>
      <c r="L172" s="98">
        <v>0.93336506566251776</v>
      </c>
      <c r="M172" s="99">
        <v>0.9756691015897736</v>
      </c>
    </row>
    <row r="173" spans="1:13" x14ac:dyDescent="0.25">
      <c r="A173" s="93">
        <v>5</v>
      </c>
      <c r="B173" s="97">
        <v>0.91333390339867226</v>
      </c>
      <c r="C173" s="98">
        <v>0.91458414288866263</v>
      </c>
      <c r="D173" s="98">
        <v>0.88949590134883394</v>
      </c>
      <c r="E173" s="98">
        <v>0.95089650574689433</v>
      </c>
      <c r="F173" s="98">
        <v>0.95529889317320116</v>
      </c>
      <c r="G173" s="98">
        <v>0.92762880729267994</v>
      </c>
      <c r="H173" s="98">
        <v>0.94299553348150011</v>
      </c>
      <c r="I173" s="98">
        <v>0.93896679025169327</v>
      </c>
      <c r="J173" s="98">
        <v>0.8838104797946964</v>
      </c>
      <c r="K173" s="98">
        <v>0.89133045960114854</v>
      </c>
      <c r="L173" s="98">
        <v>0.89473595053604815</v>
      </c>
      <c r="M173" s="99">
        <v>0.94999624928754134</v>
      </c>
    </row>
    <row r="174" spans="1:13" x14ac:dyDescent="0.25">
      <c r="A174" s="93">
        <v>4</v>
      </c>
      <c r="B174" s="97">
        <v>0.8682703506378</v>
      </c>
      <c r="C174" s="98">
        <v>0.88401602370349441</v>
      </c>
      <c r="D174" s="98">
        <v>0.83316465193525335</v>
      </c>
      <c r="E174" s="98">
        <v>0.91447125868666401</v>
      </c>
      <c r="F174" s="98">
        <v>0.92240562706060403</v>
      </c>
      <c r="G174" s="98">
        <v>0.87953968330946297</v>
      </c>
      <c r="H174" s="98">
        <v>0.90173553932539208</v>
      </c>
      <c r="I174" s="98">
        <v>0.90536076445844083</v>
      </c>
      <c r="J174" s="98">
        <v>0.83363117868926351</v>
      </c>
      <c r="K174" s="98">
        <v>0.84949393622683389</v>
      </c>
      <c r="L174" s="98">
        <v>0.84800390796810166</v>
      </c>
      <c r="M174" s="99">
        <v>0.91762376683854729</v>
      </c>
    </row>
    <row r="175" spans="1:13" x14ac:dyDescent="0.25">
      <c r="A175" s="93">
        <v>3</v>
      </c>
      <c r="B175" s="97">
        <v>0.81473443343286367</v>
      </c>
      <c r="C175" s="98">
        <v>0.84880081196051882</v>
      </c>
      <c r="D175" s="98">
        <v>0.76621750271873712</v>
      </c>
      <c r="E175" s="98">
        <v>0.87027645769008988</v>
      </c>
      <c r="F175" s="98">
        <v>0.88251279943348915</v>
      </c>
      <c r="G175" s="98">
        <v>0.82155174574529632</v>
      </c>
      <c r="H175" s="98">
        <v>0.85173858103735933</v>
      </c>
      <c r="I175" s="98">
        <v>0.86531554341790051</v>
      </c>
      <c r="J175" s="98">
        <v>0.77489661275016353</v>
      </c>
      <c r="K175" s="98">
        <v>0.8010097677357485</v>
      </c>
      <c r="L175" s="98">
        <v>0.7931689379586786</v>
      </c>
      <c r="M175" s="99">
        <v>0.87855165424279169</v>
      </c>
    </row>
    <row r="176" spans="1:13" x14ac:dyDescent="0.25">
      <c r="A176" s="93">
        <v>2</v>
      </c>
      <c r="B176" s="97">
        <v>0.75272615178386293</v>
      </c>
      <c r="C176" s="98">
        <v>0.80893850765973574</v>
      </c>
      <c r="D176" s="98">
        <v>0.68865445369928546</v>
      </c>
      <c r="E176" s="98">
        <v>0.81831210275717192</v>
      </c>
      <c r="F176" s="98">
        <v>0.83562041029185674</v>
      </c>
      <c r="G176" s="98">
        <v>0.75366499460017988</v>
      </c>
      <c r="H176" s="98">
        <v>0.79300465861740177</v>
      </c>
      <c r="I176" s="98">
        <v>0.81883112713007244</v>
      </c>
      <c r="J176" s="98">
        <v>0.70760678197739668</v>
      </c>
      <c r="K176" s="98">
        <v>0.74587795412789237</v>
      </c>
      <c r="L176" s="98">
        <v>0.73023104050777865</v>
      </c>
      <c r="M176" s="99">
        <v>0.83277991150027453</v>
      </c>
    </row>
    <row r="177" spans="1:13" x14ac:dyDescent="0.25">
      <c r="A177" s="93">
        <v>1</v>
      </c>
      <c r="B177" s="100">
        <v>0.682245505690798</v>
      </c>
      <c r="C177" s="101">
        <v>0.76442911080114528</v>
      </c>
      <c r="D177" s="101">
        <v>0.60047550487689827</v>
      </c>
      <c r="E177" s="101">
        <v>0.75857819388791026</v>
      </c>
      <c r="F177" s="101">
        <v>0.78172845963570659</v>
      </c>
      <c r="G177" s="101">
        <v>0.67587942987411365</v>
      </c>
      <c r="H177" s="101">
        <v>0.7255337720655195</v>
      </c>
      <c r="I177" s="101">
        <v>0.76590751559495651</v>
      </c>
      <c r="J177" s="101">
        <v>0.63176168637096286</v>
      </c>
      <c r="K177" s="101">
        <v>0.68409849540326539</v>
      </c>
      <c r="L177" s="101">
        <v>0.65919021561540192</v>
      </c>
      <c r="M177" s="102">
        <v>0.78030853861099592</v>
      </c>
    </row>
    <row r="178" spans="1:13" x14ac:dyDescent="0.25">
      <c r="B178" s="76"/>
      <c r="C178" s="76"/>
      <c r="D178" s="76"/>
      <c r="E178" s="76"/>
      <c r="F178" s="76"/>
      <c r="G178" s="76"/>
      <c r="H178" s="76"/>
      <c r="I178" s="76"/>
      <c r="J178" s="76"/>
      <c r="K178" s="76"/>
      <c r="L178" s="76"/>
      <c r="M178" s="76"/>
    </row>
    <row r="179" spans="1:13" x14ac:dyDescent="0.25">
      <c r="A179" s="18" t="s">
        <v>9</v>
      </c>
      <c r="B179" s="92">
        <v>4</v>
      </c>
      <c r="C179" s="92">
        <v>5</v>
      </c>
      <c r="D179" s="92">
        <v>6</v>
      </c>
      <c r="E179" s="92">
        <v>7</v>
      </c>
      <c r="F179" s="92">
        <v>8</v>
      </c>
      <c r="G179" s="92">
        <v>9</v>
      </c>
      <c r="H179" s="92">
        <v>10</v>
      </c>
      <c r="I179" s="92">
        <v>11</v>
      </c>
      <c r="J179" s="92">
        <v>12</v>
      </c>
      <c r="K179" s="92">
        <v>1</v>
      </c>
      <c r="L179" s="92">
        <v>2</v>
      </c>
      <c r="M179" s="92">
        <v>3</v>
      </c>
    </row>
    <row r="180" spans="1:13" x14ac:dyDescent="0.25">
      <c r="A180" s="93">
        <v>20</v>
      </c>
      <c r="B180" s="94">
        <v>1</v>
      </c>
      <c r="C180" s="95">
        <v>1</v>
      </c>
      <c r="D180" s="95">
        <v>1</v>
      </c>
      <c r="E180" s="95">
        <v>1</v>
      </c>
      <c r="F180" s="95">
        <v>1</v>
      </c>
      <c r="G180" s="95">
        <v>1</v>
      </c>
      <c r="H180" s="95">
        <v>1</v>
      </c>
      <c r="I180" s="95">
        <v>1</v>
      </c>
      <c r="J180" s="95">
        <v>0.99471240235191016</v>
      </c>
      <c r="K180" s="95">
        <v>1</v>
      </c>
      <c r="L180" s="95">
        <v>1</v>
      </c>
      <c r="M180" s="96">
        <v>1</v>
      </c>
    </row>
    <row r="181" spans="1:13" x14ac:dyDescent="0.25">
      <c r="A181" s="93">
        <v>19</v>
      </c>
      <c r="B181" s="97">
        <v>1</v>
      </c>
      <c r="C181" s="98">
        <v>1</v>
      </c>
      <c r="D181" s="98">
        <v>1</v>
      </c>
      <c r="E181" s="98">
        <v>1</v>
      </c>
      <c r="F181" s="98">
        <v>1</v>
      </c>
      <c r="G181" s="98">
        <v>1</v>
      </c>
      <c r="H181" s="98">
        <v>1</v>
      </c>
      <c r="I181" s="98">
        <v>1</v>
      </c>
      <c r="J181" s="98">
        <v>0.99471240235191016</v>
      </c>
      <c r="K181" s="98">
        <v>1</v>
      </c>
      <c r="L181" s="98">
        <v>1</v>
      </c>
      <c r="M181" s="99">
        <v>1</v>
      </c>
    </row>
    <row r="182" spans="1:13" x14ac:dyDescent="0.25">
      <c r="A182" s="93">
        <v>18</v>
      </c>
      <c r="B182" s="97">
        <v>1</v>
      </c>
      <c r="C182" s="98">
        <v>1</v>
      </c>
      <c r="D182" s="98">
        <v>1</v>
      </c>
      <c r="E182" s="98">
        <v>1</v>
      </c>
      <c r="F182" s="98">
        <v>1</v>
      </c>
      <c r="G182" s="98">
        <v>1</v>
      </c>
      <c r="H182" s="98">
        <v>1</v>
      </c>
      <c r="I182" s="98">
        <v>1</v>
      </c>
      <c r="J182" s="98">
        <v>0.99471240235191016</v>
      </c>
      <c r="K182" s="98">
        <v>1</v>
      </c>
      <c r="L182" s="98">
        <v>1</v>
      </c>
      <c r="M182" s="99">
        <v>1</v>
      </c>
    </row>
    <row r="183" spans="1:13" x14ac:dyDescent="0.25">
      <c r="A183" s="93">
        <v>17</v>
      </c>
      <c r="B183" s="97">
        <v>1</v>
      </c>
      <c r="C183" s="98">
        <v>1</v>
      </c>
      <c r="D183" s="98">
        <v>1</v>
      </c>
      <c r="E183" s="98">
        <v>1</v>
      </c>
      <c r="F183" s="98">
        <v>1</v>
      </c>
      <c r="G183" s="98">
        <v>1</v>
      </c>
      <c r="H183" s="98">
        <v>1</v>
      </c>
      <c r="I183" s="98">
        <v>1</v>
      </c>
      <c r="J183" s="98">
        <v>0.99471240235191016</v>
      </c>
      <c r="K183" s="98">
        <v>1</v>
      </c>
      <c r="L183" s="98">
        <v>1</v>
      </c>
      <c r="M183" s="99">
        <v>1</v>
      </c>
    </row>
    <row r="184" spans="1:13" x14ac:dyDescent="0.25">
      <c r="A184" s="93">
        <v>16</v>
      </c>
      <c r="B184" s="97">
        <v>1</v>
      </c>
      <c r="C184" s="98">
        <v>1</v>
      </c>
      <c r="D184" s="98">
        <v>1</v>
      </c>
      <c r="E184" s="98">
        <v>1</v>
      </c>
      <c r="F184" s="98">
        <v>1</v>
      </c>
      <c r="G184" s="98">
        <v>1</v>
      </c>
      <c r="H184" s="98">
        <v>1</v>
      </c>
      <c r="I184" s="98">
        <v>1</v>
      </c>
      <c r="J184" s="98">
        <v>0.99471240235191016</v>
      </c>
      <c r="K184" s="98">
        <v>1</v>
      </c>
      <c r="L184" s="98">
        <v>1</v>
      </c>
      <c r="M184" s="99">
        <v>1</v>
      </c>
    </row>
    <row r="185" spans="1:13" x14ac:dyDescent="0.25">
      <c r="A185" s="93">
        <v>15</v>
      </c>
      <c r="B185" s="97">
        <v>1</v>
      </c>
      <c r="C185" s="98">
        <v>1</v>
      </c>
      <c r="D185" s="98">
        <v>1</v>
      </c>
      <c r="E185" s="98">
        <v>1</v>
      </c>
      <c r="F185" s="98">
        <v>1</v>
      </c>
      <c r="G185" s="98">
        <v>1</v>
      </c>
      <c r="H185" s="98">
        <v>1</v>
      </c>
      <c r="I185" s="98">
        <v>1</v>
      </c>
      <c r="J185" s="98">
        <v>0.99471240235191016</v>
      </c>
      <c r="K185" s="98">
        <v>1</v>
      </c>
      <c r="L185" s="98">
        <v>1</v>
      </c>
      <c r="M185" s="99">
        <v>1</v>
      </c>
    </row>
    <row r="186" spans="1:13" x14ac:dyDescent="0.25">
      <c r="A186" s="93">
        <v>14</v>
      </c>
      <c r="B186" s="97">
        <v>1</v>
      </c>
      <c r="C186" s="98">
        <v>1</v>
      </c>
      <c r="D186" s="98">
        <v>1</v>
      </c>
      <c r="E186" s="98">
        <v>1</v>
      </c>
      <c r="F186" s="98">
        <v>1</v>
      </c>
      <c r="G186" s="98">
        <v>1</v>
      </c>
      <c r="H186" s="98">
        <v>1</v>
      </c>
      <c r="I186" s="98">
        <v>1</v>
      </c>
      <c r="J186" s="98">
        <v>0.99471240235191016</v>
      </c>
      <c r="K186" s="98">
        <v>1</v>
      </c>
      <c r="L186" s="98">
        <v>1</v>
      </c>
      <c r="M186" s="99">
        <v>1</v>
      </c>
    </row>
    <row r="187" spans="1:13" x14ac:dyDescent="0.25">
      <c r="A187" s="93">
        <v>13</v>
      </c>
      <c r="B187" s="97">
        <v>1</v>
      </c>
      <c r="C187" s="98">
        <v>1</v>
      </c>
      <c r="D187" s="98">
        <v>1</v>
      </c>
      <c r="E187" s="98">
        <v>1</v>
      </c>
      <c r="F187" s="98">
        <v>1</v>
      </c>
      <c r="G187" s="98">
        <v>1</v>
      </c>
      <c r="H187" s="98">
        <v>1</v>
      </c>
      <c r="I187" s="98">
        <v>1</v>
      </c>
      <c r="J187" s="98">
        <v>0.99471240235191016</v>
      </c>
      <c r="K187" s="98">
        <v>1</v>
      </c>
      <c r="L187" s="98">
        <v>1</v>
      </c>
      <c r="M187" s="99">
        <v>1</v>
      </c>
    </row>
    <row r="188" spans="1:13" x14ac:dyDescent="0.25">
      <c r="A188" s="93">
        <v>12</v>
      </c>
      <c r="B188" s="97">
        <v>1</v>
      </c>
      <c r="C188" s="98">
        <v>1</v>
      </c>
      <c r="D188" s="98">
        <v>1</v>
      </c>
      <c r="E188" s="98">
        <v>1</v>
      </c>
      <c r="F188" s="98">
        <v>1</v>
      </c>
      <c r="G188" s="98">
        <v>1</v>
      </c>
      <c r="H188" s="98">
        <v>1</v>
      </c>
      <c r="I188" s="98">
        <v>1</v>
      </c>
      <c r="J188" s="98">
        <v>0.99471240235191016</v>
      </c>
      <c r="K188" s="98">
        <v>1</v>
      </c>
      <c r="L188" s="98">
        <v>1</v>
      </c>
      <c r="M188" s="99">
        <v>1</v>
      </c>
    </row>
    <row r="189" spans="1:13" x14ac:dyDescent="0.25">
      <c r="A189" s="93">
        <v>11</v>
      </c>
      <c r="B189" s="97">
        <v>1</v>
      </c>
      <c r="C189" s="98">
        <v>1</v>
      </c>
      <c r="D189" s="98">
        <v>1</v>
      </c>
      <c r="E189" s="98">
        <v>1</v>
      </c>
      <c r="F189" s="98">
        <v>1</v>
      </c>
      <c r="G189" s="98">
        <v>1</v>
      </c>
      <c r="H189" s="98">
        <v>1</v>
      </c>
      <c r="I189" s="98">
        <v>1</v>
      </c>
      <c r="J189" s="98">
        <v>0.99471240235191016</v>
      </c>
      <c r="K189" s="98">
        <v>1</v>
      </c>
      <c r="L189" s="98">
        <v>1</v>
      </c>
      <c r="M189" s="99">
        <v>1</v>
      </c>
    </row>
    <row r="190" spans="1:13" x14ac:dyDescent="0.25">
      <c r="A190" s="93">
        <v>10</v>
      </c>
      <c r="B190" s="97">
        <v>1</v>
      </c>
      <c r="C190" s="98">
        <v>1</v>
      </c>
      <c r="D190" s="98">
        <v>1</v>
      </c>
      <c r="E190" s="98">
        <v>1</v>
      </c>
      <c r="F190" s="98">
        <v>1</v>
      </c>
      <c r="G190" s="98">
        <v>1</v>
      </c>
      <c r="H190" s="98">
        <v>1</v>
      </c>
      <c r="I190" s="98">
        <v>1</v>
      </c>
      <c r="J190" s="98">
        <v>0.99471240235191016</v>
      </c>
      <c r="K190" s="98">
        <v>1</v>
      </c>
      <c r="L190" s="98">
        <v>1</v>
      </c>
      <c r="M190" s="99">
        <v>1</v>
      </c>
    </row>
    <row r="191" spans="1:13" x14ac:dyDescent="0.25">
      <c r="A191" s="93">
        <v>9</v>
      </c>
      <c r="B191" s="97">
        <v>1</v>
      </c>
      <c r="C191" s="98">
        <v>1</v>
      </c>
      <c r="D191" s="98">
        <v>1</v>
      </c>
      <c r="E191" s="98">
        <v>1</v>
      </c>
      <c r="F191" s="98">
        <v>1</v>
      </c>
      <c r="G191" s="98">
        <v>1</v>
      </c>
      <c r="H191" s="98">
        <v>1</v>
      </c>
      <c r="I191" s="98">
        <v>1</v>
      </c>
      <c r="J191" s="98">
        <v>0.98470725631512313</v>
      </c>
      <c r="K191" s="98">
        <v>1</v>
      </c>
      <c r="L191" s="98">
        <v>1</v>
      </c>
      <c r="M191" s="99">
        <v>1</v>
      </c>
    </row>
    <row r="192" spans="1:13" x14ac:dyDescent="0.25">
      <c r="A192" s="93">
        <v>8</v>
      </c>
      <c r="B192" s="97">
        <v>0.99830157212649295</v>
      </c>
      <c r="C192" s="98">
        <v>0.9906244049595001</v>
      </c>
      <c r="D192" s="98">
        <v>1</v>
      </c>
      <c r="E192" s="98">
        <v>1</v>
      </c>
      <c r="F192" s="98">
        <v>1</v>
      </c>
      <c r="G192" s="98">
        <v>1</v>
      </c>
      <c r="H192" s="98">
        <v>1</v>
      </c>
      <c r="I192" s="98">
        <v>1</v>
      </c>
      <c r="J192" s="98">
        <v>0.96180721402136682</v>
      </c>
      <c r="K192" s="98">
        <v>0.9865230464359952</v>
      </c>
      <c r="L192" s="98">
        <v>0.98290150955877098</v>
      </c>
      <c r="M192" s="99">
        <v>1</v>
      </c>
    </row>
    <row r="193" spans="1:13" x14ac:dyDescent="0.25">
      <c r="A193" s="93">
        <v>7</v>
      </c>
      <c r="B193" s="97">
        <v>0.9644154011208641</v>
      </c>
      <c r="C193" s="98">
        <v>0.95748378821628388</v>
      </c>
      <c r="D193" s="98">
        <v>0.96878170953525511</v>
      </c>
      <c r="E193" s="98">
        <v>1</v>
      </c>
      <c r="F193" s="98">
        <v>1</v>
      </c>
      <c r="G193" s="98">
        <v>0.99490394554657435</v>
      </c>
      <c r="H193" s="98">
        <v>0.99805224738611931</v>
      </c>
      <c r="I193" s="98">
        <v>0.97309517644656851</v>
      </c>
      <c r="J193" s="98">
        <v>0.92601227547064136</v>
      </c>
      <c r="K193" s="98">
        <v>0.95419258376292793</v>
      </c>
      <c r="L193" s="98">
        <v>0.94931241846959558</v>
      </c>
      <c r="M193" s="99">
        <v>0.99759588483255635</v>
      </c>
    </row>
    <row r="194" spans="1:13" x14ac:dyDescent="0.25">
      <c r="A194" s="93">
        <v>6</v>
      </c>
      <c r="B194" s="97">
        <v>0.91557403975790774</v>
      </c>
      <c r="C194" s="98">
        <v>0.9106137304738795</v>
      </c>
      <c r="D194" s="98">
        <v>0.9214754790970876</v>
      </c>
      <c r="E194" s="98">
        <v>0.97752993170625979</v>
      </c>
      <c r="F194" s="98">
        <v>0.97736986278197291</v>
      </c>
      <c r="G194" s="98">
        <v>0.95788106616683555</v>
      </c>
      <c r="H194" s="98">
        <v>0.95517999885063354</v>
      </c>
      <c r="I194" s="98">
        <v>0.9282580522745425</v>
      </c>
      <c r="J194" s="98">
        <v>0.87732244066294662</v>
      </c>
      <c r="K194" s="98">
        <v>0.90924389941479467</v>
      </c>
      <c r="L194" s="98">
        <v>0.90323507957284743</v>
      </c>
      <c r="M194" s="99">
        <v>0.96008848508704725</v>
      </c>
    </row>
    <row r="195" spans="1:13" x14ac:dyDescent="0.25">
      <c r="A195" s="93">
        <v>5</v>
      </c>
      <c r="B195" s="97">
        <v>0.85177748803762421</v>
      </c>
      <c r="C195" s="98">
        <v>0.85001423173228718</v>
      </c>
      <c r="D195" s="98">
        <v>0.85959415665589978</v>
      </c>
      <c r="E195" s="98">
        <v>0.94206512906219997</v>
      </c>
      <c r="F195" s="98">
        <v>0.94374153752932921</v>
      </c>
      <c r="G195" s="98">
        <v>0.90764970872745088</v>
      </c>
      <c r="H195" s="98">
        <v>0.89661479827116275</v>
      </c>
      <c r="I195" s="98">
        <v>0.86926209115388486</v>
      </c>
      <c r="J195" s="98">
        <v>0.81573770959828262</v>
      </c>
      <c r="K195" s="98">
        <v>0.85167699339159553</v>
      </c>
      <c r="L195" s="98">
        <v>0.84466949286852611</v>
      </c>
      <c r="M195" s="99">
        <v>0.9088860489154309</v>
      </c>
    </row>
    <row r="196" spans="1:13" x14ac:dyDescent="0.25">
      <c r="A196" s="93">
        <v>4</v>
      </c>
      <c r="B196" s="97">
        <v>0.77302574596001328</v>
      </c>
      <c r="C196" s="98">
        <v>0.77568529199150671</v>
      </c>
      <c r="D196" s="98">
        <v>0.78313774221169208</v>
      </c>
      <c r="E196" s="98">
        <v>0.89678523398286192</v>
      </c>
      <c r="F196" s="98">
        <v>0.90088688412172546</v>
      </c>
      <c r="G196" s="98">
        <v>0.84420987322841989</v>
      </c>
      <c r="H196" s="98">
        <v>0.82235664564770727</v>
      </c>
      <c r="I196" s="98">
        <v>0.79610729308459605</v>
      </c>
      <c r="J196" s="98">
        <v>0.74125808227664958</v>
      </c>
      <c r="K196" s="98">
        <v>0.78149186569333018</v>
      </c>
      <c r="L196" s="98">
        <v>0.77361565835663204</v>
      </c>
      <c r="M196" s="99">
        <v>0.8439885763177073</v>
      </c>
    </row>
    <row r="197" spans="1:13" x14ac:dyDescent="0.25">
      <c r="A197" s="93">
        <v>3</v>
      </c>
      <c r="B197" s="97">
        <v>0.67931881352507506</v>
      </c>
      <c r="C197" s="98">
        <v>0.68762691125153819</v>
      </c>
      <c r="D197" s="98">
        <v>0.69210623576446395</v>
      </c>
      <c r="E197" s="98">
        <v>0.84169024646824531</v>
      </c>
      <c r="F197" s="98">
        <v>0.84880590255916166</v>
      </c>
      <c r="G197" s="98">
        <v>0.76756155966974293</v>
      </c>
      <c r="H197" s="98">
        <v>0.73240554098026678</v>
      </c>
      <c r="I197" s="98">
        <v>0.70879365806667582</v>
      </c>
      <c r="J197" s="98">
        <v>0.65388355869804726</v>
      </c>
      <c r="K197" s="98">
        <v>0.69868851631999895</v>
      </c>
      <c r="L197" s="98">
        <v>0.69007357603716502</v>
      </c>
      <c r="M197" s="99">
        <v>0.76539606729387644</v>
      </c>
    </row>
    <row r="198" spans="1:13" x14ac:dyDescent="0.25">
      <c r="A198" s="93">
        <v>2</v>
      </c>
      <c r="B198" s="97">
        <v>0.57065669073280956</v>
      </c>
      <c r="C198" s="98">
        <v>0.58583908951238173</v>
      </c>
      <c r="D198" s="98">
        <v>0.58649963731421573</v>
      </c>
      <c r="E198" s="98">
        <v>0.77678016651835025</v>
      </c>
      <c r="F198" s="98">
        <v>0.78749859284163803</v>
      </c>
      <c r="G198" s="98">
        <v>0.67770476805141988</v>
      </c>
      <c r="H198" s="98">
        <v>0.62676148426884137</v>
      </c>
      <c r="I198" s="98">
        <v>0.60732118610012409</v>
      </c>
      <c r="J198" s="98">
        <v>0.55361413886247568</v>
      </c>
      <c r="K198" s="98">
        <v>0.60326694527160174</v>
      </c>
      <c r="L198" s="98">
        <v>0.59404324591012514</v>
      </c>
      <c r="M198" s="99">
        <v>0.67310852184393855</v>
      </c>
    </row>
    <row r="199" spans="1:13" x14ac:dyDescent="0.25">
      <c r="A199" s="93">
        <v>1</v>
      </c>
      <c r="B199" s="100">
        <v>0.44703937758321677</v>
      </c>
      <c r="C199" s="101">
        <v>0.47032182677403717</v>
      </c>
      <c r="D199" s="101">
        <v>0.46631794686094719</v>
      </c>
      <c r="E199" s="101">
        <v>0.70205499413317674</v>
      </c>
      <c r="F199" s="101">
        <v>0.71696495496915447</v>
      </c>
      <c r="G199" s="101">
        <v>0.57463949837345063</v>
      </c>
      <c r="H199" s="101">
        <v>0.50542447551343117</v>
      </c>
      <c r="I199" s="101">
        <v>0.49168987718494106</v>
      </c>
      <c r="J199" s="101">
        <v>0.44044982276993494</v>
      </c>
      <c r="K199" s="101">
        <v>0.49522715254813854</v>
      </c>
      <c r="L199" s="101">
        <v>0.4855246679755123</v>
      </c>
      <c r="M199" s="102">
        <v>0.56712593996789318</v>
      </c>
    </row>
    <row r="201" spans="1:13" x14ac:dyDescent="0.25">
      <c r="A201" s="59" t="s">
        <v>132</v>
      </c>
      <c r="B201" s="103">
        <v>4</v>
      </c>
      <c r="C201" s="103">
        <v>5</v>
      </c>
      <c r="D201" s="103">
        <v>6</v>
      </c>
      <c r="E201" s="103">
        <v>7</v>
      </c>
      <c r="F201" s="103">
        <v>8</v>
      </c>
      <c r="G201" s="103">
        <v>9</v>
      </c>
      <c r="H201" s="103">
        <v>10</v>
      </c>
      <c r="I201" s="103">
        <v>11</v>
      </c>
      <c r="J201" s="103">
        <v>12</v>
      </c>
      <c r="K201" s="103">
        <v>1</v>
      </c>
      <c r="L201" s="103">
        <v>2</v>
      </c>
      <c r="M201" s="103">
        <v>3</v>
      </c>
    </row>
    <row r="202" spans="1:13" x14ac:dyDescent="0.25">
      <c r="A202" s="104">
        <v>20</v>
      </c>
      <c r="B202" s="105" t="b">
        <f>IF(入力!$E$16="北海道",B4,IF(入力!$E$16="東北",B26,IF(入力!$E$16="東京",B48,IF(入力!$E$16="中部",B70,IF(入力!$E$16="北陸",B92,IF(入力!$E$16="関西",B114,IF(入力!$E$16="中国",B136,IF(入力!$E$16="四国",B158,IF(入力!$E$16="九州",B180)))))))))</f>
        <v>0</v>
      </c>
      <c r="C202" s="105" t="b">
        <f>IF(入力!$E$16="北海道",C4,IF(入力!$E$16="東北",C26,IF(入力!$E$16="東京",C48,IF(入力!$E$16="中部",C70,IF(入力!$E$16="北陸",C92,IF(入力!$E$16="関西",C114,IF(入力!$E$16="中国",C136,IF(入力!$E$16="四国",C158,IF(入力!$E$16="九州",C180)))))))))</f>
        <v>0</v>
      </c>
      <c r="D202" s="105" t="b">
        <f>IF(入力!$E$16="北海道",D4,IF(入力!$E$16="東北",D26,IF(入力!$E$16="東京",D48,IF(入力!$E$16="中部",D70,IF(入力!$E$16="北陸",D92,IF(入力!$E$16="関西",D114,IF(入力!$E$16="中国",D136,IF(入力!$E$16="四国",D158,IF(入力!$E$16="九州",D180)))))))))</f>
        <v>0</v>
      </c>
      <c r="E202" s="105" t="b">
        <f>IF(入力!$E$16="北海道",E4,IF(入力!$E$16="東北",E26,IF(入力!$E$16="東京",E48,IF(入力!$E$16="中部",E70,IF(入力!$E$16="北陸",E92,IF(入力!$E$16="関西",E114,IF(入力!$E$16="中国",E136,IF(入力!$E$16="四国",E158,IF(入力!$E$16="九州",E180)))))))))</f>
        <v>0</v>
      </c>
      <c r="F202" s="105" t="b">
        <f>IF(入力!$E$16="北海道",F4,IF(入力!$E$16="東北",F26,IF(入力!$E$16="東京",F48,IF(入力!$E$16="中部",F70,IF(入力!$E$16="北陸",F92,IF(入力!$E$16="関西",F114,IF(入力!$E$16="中国",F136,IF(入力!$E$16="四国",F158,IF(入力!$E$16="九州",F180)))))))))</f>
        <v>0</v>
      </c>
      <c r="G202" s="105" t="b">
        <f>IF(入力!$E$16="北海道",G4,IF(入力!$E$16="東北",G26,IF(入力!$E$16="東京",G48,IF(入力!$E$16="中部",G70,IF(入力!$E$16="北陸",G92,IF(入力!$E$16="関西",G114,IF(入力!$E$16="中国",G136,IF(入力!$E$16="四国",G158,IF(入力!$E$16="九州",G180)))))))))</f>
        <v>0</v>
      </c>
      <c r="H202" s="105" t="b">
        <f>IF(入力!$E$16="北海道",H4,IF(入力!$E$16="東北",H26,IF(入力!$E$16="東京",H48,IF(入力!$E$16="中部",H70,IF(入力!$E$16="北陸",H92,IF(入力!$E$16="関西",H114,IF(入力!$E$16="中国",H136,IF(入力!$E$16="四国",H158,IF(入力!$E$16="九州",H180)))))))))</f>
        <v>0</v>
      </c>
      <c r="I202" s="105" t="b">
        <f>IF(入力!$E$16="北海道",I4,IF(入力!$E$16="東北",I26,IF(入力!$E$16="東京",I48,IF(入力!$E$16="中部",I70,IF(入力!$E$16="北陸",I92,IF(入力!$E$16="関西",I114,IF(入力!$E$16="中国",I136,IF(入力!$E$16="四国",I158,IF(入力!$E$16="九州",I180)))))))))</f>
        <v>0</v>
      </c>
      <c r="J202" s="105" t="b">
        <f>IF(入力!$E$16="北海道",J4,IF(入力!$E$16="東北",J26,IF(入力!$E$16="東京",J48,IF(入力!$E$16="中部",J70,IF(入力!$E$16="北陸",J92,IF(入力!$E$16="関西",J114,IF(入力!$E$16="中国",J136,IF(入力!$E$16="四国",J158,IF(入力!$E$16="九州",J180)))))))))</f>
        <v>0</v>
      </c>
      <c r="K202" s="105" t="b">
        <f>IF(入力!$E$16="北海道",K4,IF(入力!$E$16="東北",K26,IF(入力!$E$16="東京",K48,IF(入力!$E$16="中部",K70,IF(入力!$E$16="北陸",K92,IF(入力!$E$16="関西",K114,IF(入力!$E$16="中国",K136,IF(入力!$E$16="四国",K158,IF(入力!$E$16="九州",K180)))))))))</f>
        <v>0</v>
      </c>
      <c r="L202" s="105" t="b">
        <f>IF(入力!$E$16="北海道",L4,IF(入力!$E$16="東北",L26,IF(入力!$E$16="東京",L48,IF(入力!$E$16="中部",L70,IF(入力!$E$16="北陸",L92,IF(入力!$E$16="関西",L114,IF(入力!$E$16="中国",L136,IF(入力!$E$16="四国",L158,IF(入力!$E$16="九州",L180)))))))))</f>
        <v>0</v>
      </c>
      <c r="M202" s="105" t="b">
        <f>IF(入力!$E$16="北海道",M4,IF(入力!$E$16="東北",M26,IF(入力!$E$16="東京",M48,IF(入力!$E$16="中部",M70,IF(入力!$E$16="北陸",M92,IF(入力!$E$16="関西",M114,IF(入力!$E$16="中国",M136,IF(入力!$E$16="四国",M158,IF(入力!$E$16="九州",M180)))))))))</f>
        <v>0</v>
      </c>
    </row>
    <row r="203" spans="1:13" x14ac:dyDescent="0.25">
      <c r="A203" s="104">
        <v>19</v>
      </c>
      <c r="B203" s="105" t="b">
        <f>IF(入力!$E$16="北海道",B5,IF(入力!$E$16="東北",B27,IF(入力!$E$16="東京",B49,IF(入力!$E$16="中部",B71,IF(入力!$E$16="北陸",B93,IF(入力!$E$16="関西",B115,IF(入力!$E$16="中国",B137,IF(入力!$E$16="四国",B159,IF(入力!$E$16="九州",B181)))))))))</f>
        <v>0</v>
      </c>
      <c r="C203" s="105" t="b">
        <f>IF(入力!$E$16="北海道",C5,IF(入力!$E$16="東北",C27,IF(入力!$E$16="東京",C49,IF(入力!$E$16="中部",C71,IF(入力!$E$16="北陸",C93,IF(入力!$E$16="関西",C115,IF(入力!$E$16="中国",C137,IF(入力!$E$16="四国",C159,IF(入力!$E$16="九州",C181)))))))))</f>
        <v>0</v>
      </c>
      <c r="D203" s="105" t="b">
        <f>IF(入力!$E$16="北海道",D5,IF(入力!$E$16="東北",D27,IF(入力!$E$16="東京",D49,IF(入力!$E$16="中部",D71,IF(入力!$E$16="北陸",D93,IF(入力!$E$16="関西",D115,IF(入力!$E$16="中国",D137,IF(入力!$E$16="四国",D159,IF(入力!$E$16="九州",D181)))))))))</f>
        <v>0</v>
      </c>
      <c r="E203" s="105" t="b">
        <f>IF(入力!$E$16="北海道",E5,IF(入力!$E$16="東北",E27,IF(入力!$E$16="東京",E49,IF(入力!$E$16="中部",E71,IF(入力!$E$16="北陸",E93,IF(入力!$E$16="関西",E115,IF(入力!$E$16="中国",E137,IF(入力!$E$16="四国",E159,IF(入力!$E$16="九州",E181)))))))))</f>
        <v>0</v>
      </c>
      <c r="F203" s="105" t="b">
        <f>IF(入力!$E$16="北海道",F5,IF(入力!$E$16="東北",F27,IF(入力!$E$16="東京",F49,IF(入力!$E$16="中部",F71,IF(入力!$E$16="北陸",F93,IF(入力!$E$16="関西",F115,IF(入力!$E$16="中国",F137,IF(入力!$E$16="四国",F159,IF(入力!$E$16="九州",F181)))))))))</f>
        <v>0</v>
      </c>
      <c r="G203" s="105" t="b">
        <f>IF(入力!$E$16="北海道",G5,IF(入力!$E$16="東北",G27,IF(入力!$E$16="東京",G49,IF(入力!$E$16="中部",G71,IF(入力!$E$16="北陸",G93,IF(入力!$E$16="関西",G115,IF(入力!$E$16="中国",G137,IF(入力!$E$16="四国",G159,IF(入力!$E$16="九州",G181)))))))))</f>
        <v>0</v>
      </c>
      <c r="H203" s="105" t="b">
        <f>IF(入力!$E$16="北海道",H5,IF(入力!$E$16="東北",H27,IF(入力!$E$16="東京",H49,IF(入力!$E$16="中部",H71,IF(入力!$E$16="北陸",H93,IF(入力!$E$16="関西",H115,IF(入力!$E$16="中国",H137,IF(入力!$E$16="四国",H159,IF(入力!$E$16="九州",H181)))))))))</f>
        <v>0</v>
      </c>
      <c r="I203" s="105" t="b">
        <f>IF(入力!$E$16="北海道",I5,IF(入力!$E$16="東北",I27,IF(入力!$E$16="東京",I49,IF(入力!$E$16="中部",I71,IF(入力!$E$16="北陸",I93,IF(入力!$E$16="関西",I115,IF(入力!$E$16="中国",I137,IF(入力!$E$16="四国",I159,IF(入力!$E$16="九州",I181)))))))))</f>
        <v>0</v>
      </c>
      <c r="J203" s="105" t="b">
        <f>IF(入力!$E$16="北海道",J5,IF(入力!$E$16="東北",J27,IF(入力!$E$16="東京",J49,IF(入力!$E$16="中部",J71,IF(入力!$E$16="北陸",J93,IF(入力!$E$16="関西",J115,IF(入力!$E$16="中国",J137,IF(入力!$E$16="四国",J159,IF(入力!$E$16="九州",J181)))))))))</f>
        <v>0</v>
      </c>
      <c r="K203" s="105" t="b">
        <f>IF(入力!$E$16="北海道",K5,IF(入力!$E$16="東北",K27,IF(入力!$E$16="東京",K49,IF(入力!$E$16="中部",K71,IF(入力!$E$16="北陸",K93,IF(入力!$E$16="関西",K115,IF(入力!$E$16="中国",K137,IF(入力!$E$16="四国",K159,IF(入力!$E$16="九州",K181)))))))))</f>
        <v>0</v>
      </c>
      <c r="L203" s="105" t="b">
        <f>IF(入力!$E$16="北海道",L5,IF(入力!$E$16="東北",L27,IF(入力!$E$16="東京",L49,IF(入力!$E$16="中部",L71,IF(入力!$E$16="北陸",L93,IF(入力!$E$16="関西",L115,IF(入力!$E$16="中国",L137,IF(入力!$E$16="四国",L159,IF(入力!$E$16="九州",L181)))))))))</f>
        <v>0</v>
      </c>
      <c r="M203" s="105" t="b">
        <f>IF(入力!$E$16="北海道",M5,IF(入力!$E$16="東北",M27,IF(入力!$E$16="東京",M49,IF(入力!$E$16="中部",M71,IF(入力!$E$16="北陸",M93,IF(入力!$E$16="関西",M115,IF(入力!$E$16="中国",M137,IF(入力!$E$16="四国",M159,IF(入力!$E$16="九州",M181)))))))))</f>
        <v>0</v>
      </c>
    </row>
    <row r="204" spans="1:13" x14ac:dyDescent="0.25">
      <c r="A204" s="104">
        <v>18</v>
      </c>
      <c r="B204" s="105" t="b">
        <f>IF(入力!$E$16="北海道",B6,IF(入力!$E$16="東北",B28,IF(入力!$E$16="東京",B50,IF(入力!$E$16="中部",B72,IF(入力!$E$16="北陸",B94,IF(入力!$E$16="関西",B116,IF(入力!$E$16="中国",B138,IF(入力!$E$16="四国",B160,IF(入力!$E$16="九州",B182)))))))))</f>
        <v>0</v>
      </c>
      <c r="C204" s="105" t="b">
        <f>IF(入力!$E$16="北海道",C6,IF(入力!$E$16="東北",C28,IF(入力!$E$16="東京",C50,IF(入力!$E$16="中部",C72,IF(入力!$E$16="北陸",C94,IF(入力!$E$16="関西",C116,IF(入力!$E$16="中国",C138,IF(入力!$E$16="四国",C160,IF(入力!$E$16="九州",C182)))))))))</f>
        <v>0</v>
      </c>
      <c r="D204" s="105" t="b">
        <f>IF(入力!$E$16="北海道",D6,IF(入力!$E$16="東北",D28,IF(入力!$E$16="東京",D50,IF(入力!$E$16="中部",D72,IF(入力!$E$16="北陸",D94,IF(入力!$E$16="関西",D116,IF(入力!$E$16="中国",D138,IF(入力!$E$16="四国",D160,IF(入力!$E$16="九州",D182)))))))))</f>
        <v>0</v>
      </c>
      <c r="E204" s="105" t="b">
        <f>IF(入力!$E$16="北海道",E6,IF(入力!$E$16="東北",E28,IF(入力!$E$16="東京",E50,IF(入力!$E$16="中部",E72,IF(入力!$E$16="北陸",E94,IF(入力!$E$16="関西",E116,IF(入力!$E$16="中国",E138,IF(入力!$E$16="四国",E160,IF(入力!$E$16="九州",E182)))))))))</f>
        <v>0</v>
      </c>
      <c r="F204" s="105" t="b">
        <f>IF(入力!$E$16="北海道",F6,IF(入力!$E$16="東北",F28,IF(入力!$E$16="東京",F50,IF(入力!$E$16="中部",F72,IF(入力!$E$16="北陸",F94,IF(入力!$E$16="関西",F116,IF(入力!$E$16="中国",F138,IF(入力!$E$16="四国",F160,IF(入力!$E$16="九州",F182)))))))))</f>
        <v>0</v>
      </c>
      <c r="G204" s="105" t="b">
        <f>IF(入力!$E$16="北海道",G6,IF(入力!$E$16="東北",G28,IF(入力!$E$16="東京",G50,IF(入力!$E$16="中部",G72,IF(入力!$E$16="北陸",G94,IF(入力!$E$16="関西",G116,IF(入力!$E$16="中国",G138,IF(入力!$E$16="四国",G160,IF(入力!$E$16="九州",G182)))))))))</f>
        <v>0</v>
      </c>
      <c r="H204" s="105" t="b">
        <f>IF(入力!$E$16="北海道",H6,IF(入力!$E$16="東北",H28,IF(入力!$E$16="東京",H50,IF(入力!$E$16="中部",H72,IF(入力!$E$16="北陸",H94,IF(入力!$E$16="関西",H116,IF(入力!$E$16="中国",H138,IF(入力!$E$16="四国",H160,IF(入力!$E$16="九州",H182)))))))))</f>
        <v>0</v>
      </c>
      <c r="I204" s="105" t="b">
        <f>IF(入力!$E$16="北海道",I6,IF(入力!$E$16="東北",I28,IF(入力!$E$16="東京",I50,IF(入力!$E$16="中部",I72,IF(入力!$E$16="北陸",I94,IF(入力!$E$16="関西",I116,IF(入力!$E$16="中国",I138,IF(入力!$E$16="四国",I160,IF(入力!$E$16="九州",I182)))))))))</f>
        <v>0</v>
      </c>
      <c r="J204" s="105" t="b">
        <f>IF(入力!$E$16="北海道",J6,IF(入力!$E$16="東北",J28,IF(入力!$E$16="東京",J50,IF(入力!$E$16="中部",J72,IF(入力!$E$16="北陸",J94,IF(入力!$E$16="関西",J116,IF(入力!$E$16="中国",J138,IF(入力!$E$16="四国",J160,IF(入力!$E$16="九州",J182)))))))))</f>
        <v>0</v>
      </c>
      <c r="K204" s="105" t="b">
        <f>IF(入力!$E$16="北海道",K6,IF(入力!$E$16="東北",K28,IF(入力!$E$16="東京",K50,IF(入力!$E$16="中部",K72,IF(入力!$E$16="北陸",K94,IF(入力!$E$16="関西",K116,IF(入力!$E$16="中国",K138,IF(入力!$E$16="四国",K160,IF(入力!$E$16="九州",K182)))))))))</f>
        <v>0</v>
      </c>
      <c r="L204" s="105" t="b">
        <f>IF(入力!$E$16="北海道",L6,IF(入力!$E$16="東北",L28,IF(入力!$E$16="東京",L50,IF(入力!$E$16="中部",L72,IF(入力!$E$16="北陸",L94,IF(入力!$E$16="関西",L116,IF(入力!$E$16="中国",L138,IF(入力!$E$16="四国",L160,IF(入力!$E$16="九州",L182)))))))))</f>
        <v>0</v>
      </c>
      <c r="M204" s="105" t="b">
        <f>IF(入力!$E$16="北海道",M6,IF(入力!$E$16="東北",M28,IF(入力!$E$16="東京",M50,IF(入力!$E$16="中部",M72,IF(入力!$E$16="北陸",M94,IF(入力!$E$16="関西",M116,IF(入力!$E$16="中国",M138,IF(入力!$E$16="四国",M160,IF(入力!$E$16="九州",M182)))))))))</f>
        <v>0</v>
      </c>
    </row>
    <row r="205" spans="1:13" x14ac:dyDescent="0.25">
      <c r="A205" s="104">
        <v>17</v>
      </c>
      <c r="B205" s="105" t="b">
        <f>IF(入力!$E$16="北海道",B7,IF(入力!$E$16="東北",B29,IF(入力!$E$16="東京",B51,IF(入力!$E$16="中部",B73,IF(入力!$E$16="北陸",B95,IF(入力!$E$16="関西",B117,IF(入力!$E$16="中国",B139,IF(入力!$E$16="四国",B161,IF(入力!$E$16="九州",B183)))))))))</f>
        <v>0</v>
      </c>
      <c r="C205" s="105" t="b">
        <f>IF(入力!$E$16="北海道",C7,IF(入力!$E$16="東北",C29,IF(入力!$E$16="東京",C51,IF(入力!$E$16="中部",C73,IF(入力!$E$16="北陸",C95,IF(入力!$E$16="関西",C117,IF(入力!$E$16="中国",C139,IF(入力!$E$16="四国",C161,IF(入力!$E$16="九州",C183)))))))))</f>
        <v>0</v>
      </c>
      <c r="D205" s="105" t="b">
        <f>IF(入力!$E$16="北海道",D7,IF(入力!$E$16="東北",D29,IF(入力!$E$16="東京",D51,IF(入力!$E$16="中部",D73,IF(入力!$E$16="北陸",D95,IF(入力!$E$16="関西",D117,IF(入力!$E$16="中国",D139,IF(入力!$E$16="四国",D161,IF(入力!$E$16="九州",D183)))))))))</f>
        <v>0</v>
      </c>
      <c r="E205" s="105" t="b">
        <f>IF(入力!$E$16="北海道",E7,IF(入力!$E$16="東北",E29,IF(入力!$E$16="東京",E51,IF(入力!$E$16="中部",E73,IF(入力!$E$16="北陸",E95,IF(入力!$E$16="関西",E117,IF(入力!$E$16="中国",E139,IF(入力!$E$16="四国",E161,IF(入力!$E$16="九州",E183)))))))))</f>
        <v>0</v>
      </c>
      <c r="F205" s="105" t="b">
        <f>IF(入力!$E$16="北海道",F7,IF(入力!$E$16="東北",F29,IF(入力!$E$16="東京",F51,IF(入力!$E$16="中部",F73,IF(入力!$E$16="北陸",F95,IF(入力!$E$16="関西",F117,IF(入力!$E$16="中国",F139,IF(入力!$E$16="四国",F161,IF(入力!$E$16="九州",F183)))))))))</f>
        <v>0</v>
      </c>
      <c r="G205" s="105" t="b">
        <f>IF(入力!$E$16="北海道",G7,IF(入力!$E$16="東北",G29,IF(入力!$E$16="東京",G51,IF(入力!$E$16="中部",G73,IF(入力!$E$16="北陸",G95,IF(入力!$E$16="関西",G117,IF(入力!$E$16="中国",G139,IF(入力!$E$16="四国",G161,IF(入力!$E$16="九州",G183)))))))))</f>
        <v>0</v>
      </c>
      <c r="H205" s="105" t="b">
        <f>IF(入力!$E$16="北海道",H7,IF(入力!$E$16="東北",H29,IF(入力!$E$16="東京",H51,IF(入力!$E$16="中部",H73,IF(入力!$E$16="北陸",H95,IF(入力!$E$16="関西",H117,IF(入力!$E$16="中国",H139,IF(入力!$E$16="四国",H161,IF(入力!$E$16="九州",H183)))))))))</f>
        <v>0</v>
      </c>
      <c r="I205" s="105" t="b">
        <f>IF(入力!$E$16="北海道",I7,IF(入力!$E$16="東北",I29,IF(入力!$E$16="東京",I51,IF(入力!$E$16="中部",I73,IF(入力!$E$16="北陸",I95,IF(入力!$E$16="関西",I117,IF(入力!$E$16="中国",I139,IF(入力!$E$16="四国",I161,IF(入力!$E$16="九州",I183)))))))))</f>
        <v>0</v>
      </c>
      <c r="J205" s="105" t="b">
        <f>IF(入力!$E$16="北海道",J7,IF(入力!$E$16="東北",J29,IF(入力!$E$16="東京",J51,IF(入力!$E$16="中部",J73,IF(入力!$E$16="北陸",J95,IF(入力!$E$16="関西",J117,IF(入力!$E$16="中国",J139,IF(入力!$E$16="四国",J161,IF(入力!$E$16="九州",J183)))))))))</f>
        <v>0</v>
      </c>
      <c r="K205" s="105" t="b">
        <f>IF(入力!$E$16="北海道",K7,IF(入力!$E$16="東北",K29,IF(入力!$E$16="東京",K51,IF(入力!$E$16="中部",K73,IF(入力!$E$16="北陸",K95,IF(入力!$E$16="関西",K117,IF(入力!$E$16="中国",K139,IF(入力!$E$16="四国",K161,IF(入力!$E$16="九州",K183)))))))))</f>
        <v>0</v>
      </c>
      <c r="L205" s="105" t="b">
        <f>IF(入力!$E$16="北海道",L7,IF(入力!$E$16="東北",L29,IF(入力!$E$16="東京",L51,IF(入力!$E$16="中部",L73,IF(入力!$E$16="北陸",L95,IF(入力!$E$16="関西",L117,IF(入力!$E$16="中国",L139,IF(入力!$E$16="四国",L161,IF(入力!$E$16="九州",L183)))))))))</f>
        <v>0</v>
      </c>
      <c r="M205" s="105" t="b">
        <f>IF(入力!$E$16="北海道",M7,IF(入力!$E$16="東北",M29,IF(入力!$E$16="東京",M51,IF(入力!$E$16="中部",M73,IF(入力!$E$16="北陸",M95,IF(入力!$E$16="関西",M117,IF(入力!$E$16="中国",M139,IF(入力!$E$16="四国",M161,IF(入力!$E$16="九州",M183)))))))))</f>
        <v>0</v>
      </c>
    </row>
    <row r="206" spans="1:13" x14ac:dyDescent="0.25">
      <c r="A206" s="104">
        <v>16</v>
      </c>
      <c r="B206" s="105" t="b">
        <f>IF(入力!$E$16="北海道",B8,IF(入力!$E$16="東北",B30,IF(入力!$E$16="東京",B52,IF(入力!$E$16="中部",B74,IF(入力!$E$16="北陸",B96,IF(入力!$E$16="関西",B118,IF(入力!$E$16="中国",B140,IF(入力!$E$16="四国",B162,IF(入力!$E$16="九州",B184)))))))))</f>
        <v>0</v>
      </c>
      <c r="C206" s="105" t="b">
        <f>IF(入力!$E$16="北海道",C8,IF(入力!$E$16="東北",C30,IF(入力!$E$16="東京",C52,IF(入力!$E$16="中部",C74,IF(入力!$E$16="北陸",C96,IF(入力!$E$16="関西",C118,IF(入力!$E$16="中国",C140,IF(入力!$E$16="四国",C162,IF(入力!$E$16="九州",C184)))))))))</f>
        <v>0</v>
      </c>
      <c r="D206" s="105" t="b">
        <f>IF(入力!$E$16="北海道",D8,IF(入力!$E$16="東北",D30,IF(入力!$E$16="東京",D52,IF(入力!$E$16="中部",D74,IF(入力!$E$16="北陸",D96,IF(入力!$E$16="関西",D118,IF(入力!$E$16="中国",D140,IF(入力!$E$16="四国",D162,IF(入力!$E$16="九州",D184)))))))))</f>
        <v>0</v>
      </c>
      <c r="E206" s="105" t="b">
        <f>IF(入力!$E$16="北海道",E8,IF(入力!$E$16="東北",E30,IF(入力!$E$16="東京",E52,IF(入力!$E$16="中部",E74,IF(入力!$E$16="北陸",E96,IF(入力!$E$16="関西",E118,IF(入力!$E$16="中国",E140,IF(入力!$E$16="四国",E162,IF(入力!$E$16="九州",E184)))))))))</f>
        <v>0</v>
      </c>
      <c r="F206" s="105" t="b">
        <f>IF(入力!$E$16="北海道",F8,IF(入力!$E$16="東北",F30,IF(入力!$E$16="東京",F52,IF(入力!$E$16="中部",F74,IF(入力!$E$16="北陸",F96,IF(入力!$E$16="関西",F118,IF(入力!$E$16="中国",F140,IF(入力!$E$16="四国",F162,IF(入力!$E$16="九州",F184)))))))))</f>
        <v>0</v>
      </c>
      <c r="G206" s="105" t="b">
        <f>IF(入力!$E$16="北海道",G8,IF(入力!$E$16="東北",G30,IF(入力!$E$16="東京",G52,IF(入力!$E$16="中部",G74,IF(入力!$E$16="北陸",G96,IF(入力!$E$16="関西",G118,IF(入力!$E$16="中国",G140,IF(入力!$E$16="四国",G162,IF(入力!$E$16="九州",G184)))))))))</f>
        <v>0</v>
      </c>
      <c r="H206" s="105" t="b">
        <f>IF(入力!$E$16="北海道",H8,IF(入力!$E$16="東北",H30,IF(入力!$E$16="東京",H52,IF(入力!$E$16="中部",H74,IF(入力!$E$16="北陸",H96,IF(入力!$E$16="関西",H118,IF(入力!$E$16="中国",H140,IF(入力!$E$16="四国",H162,IF(入力!$E$16="九州",H184)))))))))</f>
        <v>0</v>
      </c>
      <c r="I206" s="105" t="b">
        <f>IF(入力!$E$16="北海道",I8,IF(入力!$E$16="東北",I30,IF(入力!$E$16="東京",I52,IF(入力!$E$16="中部",I74,IF(入力!$E$16="北陸",I96,IF(入力!$E$16="関西",I118,IF(入力!$E$16="中国",I140,IF(入力!$E$16="四国",I162,IF(入力!$E$16="九州",I184)))))))))</f>
        <v>0</v>
      </c>
      <c r="J206" s="105" t="b">
        <f>IF(入力!$E$16="北海道",J8,IF(入力!$E$16="東北",J30,IF(入力!$E$16="東京",J52,IF(入力!$E$16="中部",J74,IF(入力!$E$16="北陸",J96,IF(入力!$E$16="関西",J118,IF(入力!$E$16="中国",J140,IF(入力!$E$16="四国",J162,IF(入力!$E$16="九州",J184)))))))))</f>
        <v>0</v>
      </c>
      <c r="K206" s="105" t="b">
        <f>IF(入力!$E$16="北海道",K8,IF(入力!$E$16="東北",K30,IF(入力!$E$16="東京",K52,IF(入力!$E$16="中部",K74,IF(入力!$E$16="北陸",K96,IF(入力!$E$16="関西",K118,IF(入力!$E$16="中国",K140,IF(入力!$E$16="四国",K162,IF(入力!$E$16="九州",K184)))))))))</f>
        <v>0</v>
      </c>
      <c r="L206" s="105" t="b">
        <f>IF(入力!$E$16="北海道",L8,IF(入力!$E$16="東北",L30,IF(入力!$E$16="東京",L52,IF(入力!$E$16="中部",L74,IF(入力!$E$16="北陸",L96,IF(入力!$E$16="関西",L118,IF(入力!$E$16="中国",L140,IF(入力!$E$16="四国",L162,IF(入力!$E$16="九州",L184)))))))))</f>
        <v>0</v>
      </c>
      <c r="M206" s="105" t="b">
        <f>IF(入力!$E$16="北海道",M8,IF(入力!$E$16="東北",M30,IF(入力!$E$16="東京",M52,IF(入力!$E$16="中部",M74,IF(入力!$E$16="北陸",M96,IF(入力!$E$16="関西",M118,IF(入力!$E$16="中国",M140,IF(入力!$E$16="四国",M162,IF(入力!$E$16="九州",M184)))))))))</f>
        <v>0</v>
      </c>
    </row>
    <row r="207" spans="1:13" x14ac:dyDescent="0.25">
      <c r="A207" s="104">
        <v>15</v>
      </c>
      <c r="B207" s="105" t="b">
        <f>IF(入力!$E$16="北海道",B9,IF(入力!$E$16="東北",B31,IF(入力!$E$16="東京",B53,IF(入力!$E$16="中部",B75,IF(入力!$E$16="北陸",B97,IF(入力!$E$16="関西",B119,IF(入力!$E$16="中国",B141,IF(入力!$E$16="四国",B163,IF(入力!$E$16="九州",B185)))))))))</f>
        <v>0</v>
      </c>
      <c r="C207" s="105" t="b">
        <f>IF(入力!$E$16="北海道",C9,IF(入力!$E$16="東北",C31,IF(入力!$E$16="東京",C53,IF(入力!$E$16="中部",C75,IF(入力!$E$16="北陸",C97,IF(入力!$E$16="関西",C119,IF(入力!$E$16="中国",C141,IF(入力!$E$16="四国",C163,IF(入力!$E$16="九州",C185)))))))))</f>
        <v>0</v>
      </c>
      <c r="D207" s="105" t="b">
        <f>IF(入力!$E$16="北海道",D9,IF(入力!$E$16="東北",D31,IF(入力!$E$16="東京",D53,IF(入力!$E$16="中部",D75,IF(入力!$E$16="北陸",D97,IF(入力!$E$16="関西",D119,IF(入力!$E$16="中国",D141,IF(入力!$E$16="四国",D163,IF(入力!$E$16="九州",D185)))))))))</f>
        <v>0</v>
      </c>
      <c r="E207" s="105" t="b">
        <f>IF(入力!$E$16="北海道",E9,IF(入力!$E$16="東北",E31,IF(入力!$E$16="東京",E53,IF(入力!$E$16="中部",E75,IF(入力!$E$16="北陸",E97,IF(入力!$E$16="関西",E119,IF(入力!$E$16="中国",E141,IF(入力!$E$16="四国",E163,IF(入力!$E$16="九州",E185)))))))))</f>
        <v>0</v>
      </c>
      <c r="F207" s="105" t="b">
        <f>IF(入力!$E$16="北海道",F9,IF(入力!$E$16="東北",F31,IF(入力!$E$16="東京",F53,IF(入力!$E$16="中部",F75,IF(入力!$E$16="北陸",F97,IF(入力!$E$16="関西",F119,IF(入力!$E$16="中国",F141,IF(入力!$E$16="四国",F163,IF(入力!$E$16="九州",F185)))))))))</f>
        <v>0</v>
      </c>
      <c r="G207" s="105" t="b">
        <f>IF(入力!$E$16="北海道",G9,IF(入力!$E$16="東北",G31,IF(入力!$E$16="東京",G53,IF(入力!$E$16="中部",G75,IF(入力!$E$16="北陸",G97,IF(入力!$E$16="関西",G119,IF(入力!$E$16="中国",G141,IF(入力!$E$16="四国",G163,IF(入力!$E$16="九州",G185)))))))))</f>
        <v>0</v>
      </c>
      <c r="H207" s="105" t="b">
        <f>IF(入力!$E$16="北海道",H9,IF(入力!$E$16="東北",H31,IF(入力!$E$16="東京",H53,IF(入力!$E$16="中部",H75,IF(入力!$E$16="北陸",H97,IF(入力!$E$16="関西",H119,IF(入力!$E$16="中国",H141,IF(入力!$E$16="四国",H163,IF(入力!$E$16="九州",H185)))))))))</f>
        <v>0</v>
      </c>
      <c r="I207" s="105" t="b">
        <f>IF(入力!$E$16="北海道",I9,IF(入力!$E$16="東北",I31,IF(入力!$E$16="東京",I53,IF(入力!$E$16="中部",I75,IF(入力!$E$16="北陸",I97,IF(入力!$E$16="関西",I119,IF(入力!$E$16="中国",I141,IF(入力!$E$16="四国",I163,IF(入力!$E$16="九州",I185)))))))))</f>
        <v>0</v>
      </c>
      <c r="J207" s="105" t="b">
        <f>IF(入力!$E$16="北海道",J9,IF(入力!$E$16="東北",J31,IF(入力!$E$16="東京",J53,IF(入力!$E$16="中部",J75,IF(入力!$E$16="北陸",J97,IF(入力!$E$16="関西",J119,IF(入力!$E$16="中国",J141,IF(入力!$E$16="四国",J163,IF(入力!$E$16="九州",J185)))))))))</f>
        <v>0</v>
      </c>
      <c r="K207" s="105" t="b">
        <f>IF(入力!$E$16="北海道",K9,IF(入力!$E$16="東北",K31,IF(入力!$E$16="東京",K53,IF(入力!$E$16="中部",K75,IF(入力!$E$16="北陸",K97,IF(入力!$E$16="関西",K119,IF(入力!$E$16="中国",K141,IF(入力!$E$16="四国",K163,IF(入力!$E$16="九州",K185)))))))))</f>
        <v>0</v>
      </c>
      <c r="L207" s="105" t="b">
        <f>IF(入力!$E$16="北海道",L9,IF(入力!$E$16="東北",L31,IF(入力!$E$16="東京",L53,IF(入力!$E$16="中部",L75,IF(入力!$E$16="北陸",L97,IF(入力!$E$16="関西",L119,IF(入力!$E$16="中国",L141,IF(入力!$E$16="四国",L163,IF(入力!$E$16="九州",L185)))))))))</f>
        <v>0</v>
      </c>
      <c r="M207" s="105" t="b">
        <f>IF(入力!$E$16="北海道",M9,IF(入力!$E$16="東北",M31,IF(入力!$E$16="東京",M53,IF(入力!$E$16="中部",M75,IF(入力!$E$16="北陸",M97,IF(入力!$E$16="関西",M119,IF(入力!$E$16="中国",M141,IF(入力!$E$16="四国",M163,IF(入力!$E$16="九州",M185)))))))))</f>
        <v>0</v>
      </c>
    </row>
    <row r="208" spans="1:13" x14ac:dyDescent="0.25">
      <c r="A208" s="104">
        <v>14</v>
      </c>
      <c r="B208" s="105" t="b">
        <f>IF(入力!$E$16="北海道",B10,IF(入力!$E$16="東北",B32,IF(入力!$E$16="東京",B54,IF(入力!$E$16="中部",B76,IF(入力!$E$16="北陸",B98,IF(入力!$E$16="関西",B120,IF(入力!$E$16="中国",B142,IF(入力!$E$16="四国",B164,IF(入力!$E$16="九州",B186)))))))))</f>
        <v>0</v>
      </c>
      <c r="C208" s="105" t="b">
        <f>IF(入力!$E$16="北海道",C10,IF(入力!$E$16="東北",C32,IF(入力!$E$16="東京",C54,IF(入力!$E$16="中部",C76,IF(入力!$E$16="北陸",C98,IF(入力!$E$16="関西",C120,IF(入力!$E$16="中国",C142,IF(入力!$E$16="四国",C164,IF(入力!$E$16="九州",C186)))))))))</f>
        <v>0</v>
      </c>
      <c r="D208" s="105" t="b">
        <f>IF(入力!$E$16="北海道",D10,IF(入力!$E$16="東北",D32,IF(入力!$E$16="東京",D54,IF(入力!$E$16="中部",D76,IF(入力!$E$16="北陸",D98,IF(入力!$E$16="関西",D120,IF(入力!$E$16="中国",D142,IF(入力!$E$16="四国",D164,IF(入力!$E$16="九州",D186)))))))))</f>
        <v>0</v>
      </c>
      <c r="E208" s="105" t="b">
        <f>IF(入力!$E$16="北海道",E10,IF(入力!$E$16="東北",E32,IF(入力!$E$16="東京",E54,IF(入力!$E$16="中部",E76,IF(入力!$E$16="北陸",E98,IF(入力!$E$16="関西",E120,IF(入力!$E$16="中国",E142,IF(入力!$E$16="四国",E164,IF(入力!$E$16="九州",E186)))))))))</f>
        <v>0</v>
      </c>
      <c r="F208" s="105" t="b">
        <f>IF(入力!$E$16="北海道",F10,IF(入力!$E$16="東北",F32,IF(入力!$E$16="東京",F54,IF(入力!$E$16="中部",F76,IF(入力!$E$16="北陸",F98,IF(入力!$E$16="関西",F120,IF(入力!$E$16="中国",F142,IF(入力!$E$16="四国",F164,IF(入力!$E$16="九州",F186)))))))))</f>
        <v>0</v>
      </c>
      <c r="G208" s="105" t="b">
        <f>IF(入力!$E$16="北海道",G10,IF(入力!$E$16="東北",G32,IF(入力!$E$16="東京",G54,IF(入力!$E$16="中部",G76,IF(入力!$E$16="北陸",G98,IF(入力!$E$16="関西",G120,IF(入力!$E$16="中国",G142,IF(入力!$E$16="四国",G164,IF(入力!$E$16="九州",G186)))))))))</f>
        <v>0</v>
      </c>
      <c r="H208" s="105" t="b">
        <f>IF(入力!$E$16="北海道",H10,IF(入力!$E$16="東北",H32,IF(入力!$E$16="東京",H54,IF(入力!$E$16="中部",H76,IF(入力!$E$16="北陸",H98,IF(入力!$E$16="関西",H120,IF(入力!$E$16="中国",H142,IF(入力!$E$16="四国",H164,IF(入力!$E$16="九州",H186)))))))))</f>
        <v>0</v>
      </c>
      <c r="I208" s="105" t="b">
        <f>IF(入力!$E$16="北海道",I10,IF(入力!$E$16="東北",I32,IF(入力!$E$16="東京",I54,IF(入力!$E$16="中部",I76,IF(入力!$E$16="北陸",I98,IF(入力!$E$16="関西",I120,IF(入力!$E$16="中国",I142,IF(入力!$E$16="四国",I164,IF(入力!$E$16="九州",I186)))))))))</f>
        <v>0</v>
      </c>
      <c r="J208" s="105" t="b">
        <f>IF(入力!$E$16="北海道",J10,IF(入力!$E$16="東北",J32,IF(入力!$E$16="東京",J54,IF(入力!$E$16="中部",J76,IF(入力!$E$16="北陸",J98,IF(入力!$E$16="関西",J120,IF(入力!$E$16="中国",J142,IF(入力!$E$16="四国",J164,IF(入力!$E$16="九州",J186)))))))))</f>
        <v>0</v>
      </c>
      <c r="K208" s="105" t="b">
        <f>IF(入力!$E$16="北海道",K10,IF(入力!$E$16="東北",K32,IF(入力!$E$16="東京",K54,IF(入力!$E$16="中部",K76,IF(入力!$E$16="北陸",K98,IF(入力!$E$16="関西",K120,IF(入力!$E$16="中国",K142,IF(入力!$E$16="四国",K164,IF(入力!$E$16="九州",K186)))))))))</f>
        <v>0</v>
      </c>
      <c r="L208" s="105" t="b">
        <f>IF(入力!$E$16="北海道",L10,IF(入力!$E$16="東北",L32,IF(入力!$E$16="東京",L54,IF(入力!$E$16="中部",L76,IF(入力!$E$16="北陸",L98,IF(入力!$E$16="関西",L120,IF(入力!$E$16="中国",L142,IF(入力!$E$16="四国",L164,IF(入力!$E$16="九州",L186)))))))))</f>
        <v>0</v>
      </c>
      <c r="M208" s="105" t="b">
        <f>IF(入力!$E$16="北海道",M10,IF(入力!$E$16="東北",M32,IF(入力!$E$16="東京",M54,IF(入力!$E$16="中部",M76,IF(入力!$E$16="北陸",M98,IF(入力!$E$16="関西",M120,IF(入力!$E$16="中国",M142,IF(入力!$E$16="四国",M164,IF(入力!$E$16="九州",M186)))))))))</f>
        <v>0</v>
      </c>
    </row>
    <row r="209" spans="1:13" x14ac:dyDescent="0.25">
      <c r="A209" s="104">
        <v>13</v>
      </c>
      <c r="B209" s="105" t="b">
        <f>IF(入力!$E$16="北海道",B11,IF(入力!$E$16="東北",B33,IF(入力!$E$16="東京",B55,IF(入力!$E$16="中部",B77,IF(入力!$E$16="北陸",B99,IF(入力!$E$16="関西",B121,IF(入力!$E$16="中国",B143,IF(入力!$E$16="四国",B165,IF(入力!$E$16="九州",B187)))))))))</f>
        <v>0</v>
      </c>
      <c r="C209" s="105" t="b">
        <f>IF(入力!$E$16="北海道",C11,IF(入力!$E$16="東北",C33,IF(入力!$E$16="東京",C55,IF(入力!$E$16="中部",C77,IF(入力!$E$16="北陸",C99,IF(入力!$E$16="関西",C121,IF(入力!$E$16="中国",C143,IF(入力!$E$16="四国",C165,IF(入力!$E$16="九州",C187)))))))))</f>
        <v>0</v>
      </c>
      <c r="D209" s="105" t="b">
        <f>IF(入力!$E$16="北海道",D11,IF(入力!$E$16="東北",D33,IF(入力!$E$16="東京",D55,IF(入力!$E$16="中部",D77,IF(入力!$E$16="北陸",D99,IF(入力!$E$16="関西",D121,IF(入力!$E$16="中国",D143,IF(入力!$E$16="四国",D165,IF(入力!$E$16="九州",D187)))))))))</f>
        <v>0</v>
      </c>
      <c r="E209" s="105" t="b">
        <f>IF(入力!$E$16="北海道",E11,IF(入力!$E$16="東北",E33,IF(入力!$E$16="東京",E55,IF(入力!$E$16="中部",E77,IF(入力!$E$16="北陸",E99,IF(入力!$E$16="関西",E121,IF(入力!$E$16="中国",E143,IF(入力!$E$16="四国",E165,IF(入力!$E$16="九州",E187)))))))))</f>
        <v>0</v>
      </c>
      <c r="F209" s="105" t="b">
        <f>IF(入力!$E$16="北海道",F11,IF(入力!$E$16="東北",F33,IF(入力!$E$16="東京",F55,IF(入力!$E$16="中部",F77,IF(入力!$E$16="北陸",F99,IF(入力!$E$16="関西",F121,IF(入力!$E$16="中国",F143,IF(入力!$E$16="四国",F165,IF(入力!$E$16="九州",F187)))))))))</f>
        <v>0</v>
      </c>
      <c r="G209" s="105" t="b">
        <f>IF(入力!$E$16="北海道",G11,IF(入力!$E$16="東北",G33,IF(入力!$E$16="東京",G55,IF(入力!$E$16="中部",G77,IF(入力!$E$16="北陸",G99,IF(入力!$E$16="関西",G121,IF(入力!$E$16="中国",G143,IF(入力!$E$16="四国",G165,IF(入力!$E$16="九州",G187)))))))))</f>
        <v>0</v>
      </c>
      <c r="H209" s="105" t="b">
        <f>IF(入力!$E$16="北海道",H11,IF(入力!$E$16="東北",H33,IF(入力!$E$16="東京",H55,IF(入力!$E$16="中部",H77,IF(入力!$E$16="北陸",H99,IF(入力!$E$16="関西",H121,IF(入力!$E$16="中国",H143,IF(入力!$E$16="四国",H165,IF(入力!$E$16="九州",H187)))))))))</f>
        <v>0</v>
      </c>
      <c r="I209" s="105" t="b">
        <f>IF(入力!$E$16="北海道",I11,IF(入力!$E$16="東北",I33,IF(入力!$E$16="東京",I55,IF(入力!$E$16="中部",I77,IF(入力!$E$16="北陸",I99,IF(入力!$E$16="関西",I121,IF(入力!$E$16="中国",I143,IF(入力!$E$16="四国",I165,IF(入力!$E$16="九州",I187)))))))))</f>
        <v>0</v>
      </c>
      <c r="J209" s="105" t="b">
        <f>IF(入力!$E$16="北海道",J11,IF(入力!$E$16="東北",J33,IF(入力!$E$16="東京",J55,IF(入力!$E$16="中部",J77,IF(入力!$E$16="北陸",J99,IF(入力!$E$16="関西",J121,IF(入力!$E$16="中国",J143,IF(入力!$E$16="四国",J165,IF(入力!$E$16="九州",J187)))))))))</f>
        <v>0</v>
      </c>
      <c r="K209" s="105" t="b">
        <f>IF(入力!$E$16="北海道",K11,IF(入力!$E$16="東北",K33,IF(入力!$E$16="東京",K55,IF(入力!$E$16="中部",K77,IF(入力!$E$16="北陸",K99,IF(入力!$E$16="関西",K121,IF(入力!$E$16="中国",K143,IF(入力!$E$16="四国",K165,IF(入力!$E$16="九州",K187)))))))))</f>
        <v>0</v>
      </c>
      <c r="L209" s="105" t="b">
        <f>IF(入力!$E$16="北海道",L11,IF(入力!$E$16="東北",L33,IF(入力!$E$16="東京",L55,IF(入力!$E$16="中部",L77,IF(入力!$E$16="北陸",L99,IF(入力!$E$16="関西",L121,IF(入力!$E$16="中国",L143,IF(入力!$E$16="四国",L165,IF(入力!$E$16="九州",L187)))))))))</f>
        <v>0</v>
      </c>
      <c r="M209" s="105" t="b">
        <f>IF(入力!$E$16="北海道",M11,IF(入力!$E$16="東北",M33,IF(入力!$E$16="東京",M55,IF(入力!$E$16="中部",M77,IF(入力!$E$16="北陸",M99,IF(入力!$E$16="関西",M121,IF(入力!$E$16="中国",M143,IF(入力!$E$16="四国",M165,IF(入力!$E$16="九州",M187)))))))))</f>
        <v>0</v>
      </c>
    </row>
    <row r="210" spans="1:13" x14ac:dyDescent="0.25">
      <c r="A210" s="104">
        <v>12</v>
      </c>
      <c r="B210" s="105" t="b">
        <f>IF(入力!$E$16="北海道",B12,IF(入力!$E$16="東北",B34,IF(入力!$E$16="東京",B56,IF(入力!$E$16="中部",B78,IF(入力!$E$16="北陸",B100,IF(入力!$E$16="関西",B122,IF(入力!$E$16="中国",B144,IF(入力!$E$16="四国",B166,IF(入力!$E$16="九州",B188)))))))))</f>
        <v>0</v>
      </c>
      <c r="C210" s="105" t="b">
        <f>IF(入力!$E$16="北海道",C12,IF(入力!$E$16="東北",C34,IF(入力!$E$16="東京",C56,IF(入力!$E$16="中部",C78,IF(入力!$E$16="北陸",C100,IF(入力!$E$16="関西",C122,IF(入力!$E$16="中国",C144,IF(入力!$E$16="四国",C166,IF(入力!$E$16="九州",C188)))))))))</f>
        <v>0</v>
      </c>
      <c r="D210" s="105" t="b">
        <f>IF(入力!$E$16="北海道",D12,IF(入力!$E$16="東北",D34,IF(入力!$E$16="東京",D56,IF(入力!$E$16="中部",D78,IF(入力!$E$16="北陸",D100,IF(入力!$E$16="関西",D122,IF(入力!$E$16="中国",D144,IF(入力!$E$16="四国",D166,IF(入力!$E$16="九州",D188)))))))))</f>
        <v>0</v>
      </c>
      <c r="E210" s="105" t="b">
        <f>IF(入力!$E$16="北海道",E12,IF(入力!$E$16="東北",E34,IF(入力!$E$16="東京",E56,IF(入力!$E$16="中部",E78,IF(入力!$E$16="北陸",E100,IF(入力!$E$16="関西",E122,IF(入力!$E$16="中国",E144,IF(入力!$E$16="四国",E166,IF(入力!$E$16="九州",E188)))))))))</f>
        <v>0</v>
      </c>
      <c r="F210" s="105" t="b">
        <f>IF(入力!$E$16="北海道",F12,IF(入力!$E$16="東北",F34,IF(入力!$E$16="東京",F56,IF(入力!$E$16="中部",F78,IF(入力!$E$16="北陸",F100,IF(入力!$E$16="関西",F122,IF(入力!$E$16="中国",F144,IF(入力!$E$16="四国",F166,IF(入力!$E$16="九州",F188)))))))))</f>
        <v>0</v>
      </c>
      <c r="G210" s="105" t="b">
        <f>IF(入力!$E$16="北海道",G12,IF(入力!$E$16="東北",G34,IF(入力!$E$16="東京",G56,IF(入力!$E$16="中部",G78,IF(入力!$E$16="北陸",G100,IF(入力!$E$16="関西",G122,IF(入力!$E$16="中国",G144,IF(入力!$E$16="四国",G166,IF(入力!$E$16="九州",G188)))))))))</f>
        <v>0</v>
      </c>
      <c r="H210" s="105" t="b">
        <f>IF(入力!$E$16="北海道",H12,IF(入力!$E$16="東北",H34,IF(入力!$E$16="東京",H56,IF(入力!$E$16="中部",H78,IF(入力!$E$16="北陸",H100,IF(入力!$E$16="関西",H122,IF(入力!$E$16="中国",H144,IF(入力!$E$16="四国",H166,IF(入力!$E$16="九州",H188)))))))))</f>
        <v>0</v>
      </c>
      <c r="I210" s="105" t="b">
        <f>IF(入力!$E$16="北海道",I12,IF(入力!$E$16="東北",I34,IF(入力!$E$16="東京",I56,IF(入力!$E$16="中部",I78,IF(入力!$E$16="北陸",I100,IF(入力!$E$16="関西",I122,IF(入力!$E$16="中国",I144,IF(入力!$E$16="四国",I166,IF(入力!$E$16="九州",I188)))))))))</f>
        <v>0</v>
      </c>
      <c r="J210" s="105" t="b">
        <f>IF(入力!$E$16="北海道",J12,IF(入力!$E$16="東北",J34,IF(入力!$E$16="東京",J56,IF(入力!$E$16="中部",J78,IF(入力!$E$16="北陸",J100,IF(入力!$E$16="関西",J122,IF(入力!$E$16="中国",J144,IF(入力!$E$16="四国",J166,IF(入力!$E$16="九州",J188)))))))))</f>
        <v>0</v>
      </c>
      <c r="K210" s="105" t="b">
        <f>IF(入力!$E$16="北海道",K12,IF(入力!$E$16="東北",K34,IF(入力!$E$16="東京",K56,IF(入力!$E$16="中部",K78,IF(入力!$E$16="北陸",K100,IF(入力!$E$16="関西",K122,IF(入力!$E$16="中国",K144,IF(入力!$E$16="四国",K166,IF(入力!$E$16="九州",K188)))))))))</f>
        <v>0</v>
      </c>
      <c r="L210" s="105" t="b">
        <f>IF(入力!$E$16="北海道",L12,IF(入力!$E$16="東北",L34,IF(入力!$E$16="東京",L56,IF(入力!$E$16="中部",L78,IF(入力!$E$16="北陸",L100,IF(入力!$E$16="関西",L122,IF(入力!$E$16="中国",L144,IF(入力!$E$16="四国",L166,IF(入力!$E$16="九州",L188)))))))))</f>
        <v>0</v>
      </c>
      <c r="M210" s="105" t="b">
        <f>IF(入力!$E$16="北海道",M12,IF(入力!$E$16="東北",M34,IF(入力!$E$16="東京",M56,IF(入力!$E$16="中部",M78,IF(入力!$E$16="北陸",M100,IF(入力!$E$16="関西",M122,IF(入力!$E$16="中国",M144,IF(入力!$E$16="四国",M166,IF(入力!$E$16="九州",M188)))))))))</f>
        <v>0</v>
      </c>
    </row>
    <row r="211" spans="1:13" x14ac:dyDescent="0.25">
      <c r="A211" s="104">
        <v>11</v>
      </c>
      <c r="B211" s="105" t="b">
        <f>IF(入力!$E$16="北海道",B13,IF(入力!$E$16="東北",B35,IF(入力!$E$16="東京",B57,IF(入力!$E$16="中部",B79,IF(入力!$E$16="北陸",B101,IF(入力!$E$16="関西",B123,IF(入力!$E$16="中国",B145,IF(入力!$E$16="四国",B167,IF(入力!$E$16="九州",B189)))))))))</f>
        <v>0</v>
      </c>
      <c r="C211" s="105" t="b">
        <f>IF(入力!$E$16="北海道",C13,IF(入力!$E$16="東北",C35,IF(入力!$E$16="東京",C57,IF(入力!$E$16="中部",C79,IF(入力!$E$16="北陸",C101,IF(入力!$E$16="関西",C123,IF(入力!$E$16="中国",C145,IF(入力!$E$16="四国",C167,IF(入力!$E$16="九州",C189)))))))))</f>
        <v>0</v>
      </c>
      <c r="D211" s="105" t="b">
        <f>IF(入力!$E$16="北海道",D13,IF(入力!$E$16="東北",D35,IF(入力!$E$16="東京",D57,IF(入力!$E$16="中部",D79,IF(入力!$E$16="北陸",D101,IF(入力!$E$16="関西",D123,IF(入力!$E$16="中国",D145,IF(入力!$E$16="四国",D167,IF(入力!$E$16="九州",D189)))))))))</f>
        <v>0</v>
      </c>
      <c r="E211" s="105" t="b">
        <f>IF(入力!$E$16="北海道",E13,IF(入力!$E$16="東北",E35,IF(入力!$E$16="東京",E57,IF(入力!$E$16="中部",E79,IF(入力!$E$16="北陸",E101,IF(入力!$E$16="関西",E123,IF(入力!$E$16="中国",E145,IF(入力!$E$16="四国",E167,IF(入力!$E$16="九州",E189)))))))))</f>
        <v>0</v>
      </c>
      <c r="F211" s="105" t="b">
        <f>IF(入力!$E$16="北海道",F13,IF(入力!$E$16="東北",F35,IF(入力!$E$16="東京",F57,IF(入力!$E$16="中部",F79,IF(入力!$E$16="北陸",F101,IF(入力!$E$16="関西",F123,IF(入力!$E$16="中国",F145,IF(入力!$E$16="四国",F167,IF(入力!$E$16="九州",F189)))))))))</f>
        <v>0</v>
      </c>
      <c r="G211" s="105" t="b">
        <f>IF(入力!$E$16="北海道",G13,IF(入力!$E$16="東北",G35,IF(入力!$E$16="東京",G57,IF(入力!$E$16="中部",G79,IF(入力!$E$16="北陸",G101,IF(入力!$E$16="関西",G123,IF(入力!$E$16="中国",G145,IF(入力!$E$16="四国",G167,IF(入力!$E$16="九州",G189)))))))))</f>
        <v>0</v>
      </c>
      <c r="H211" s="105" t="b">
        <f>IF(入力!$E$16="北海道",H13,IF(入力!$E$16="東北",H35,IF(入力!$E$16="東京",H57,IF(入力!$E$16="中部",H79,IF(入力!$E$16="北陸",H101,IF(入力!$E$16="関西",H123,IF(入力!$E$16="中国",H145,IF(入力!$E$16="四国",H167,IF(入力!$E$16="九州",H189)))))))))</f>
        <v>0</v>
      </c>
      <c r="I211" s="105" t="b">
        <f>IF(入力!$E$16="北海道",I13,IF(入力!$E$16="東北",I35,IF(入力!$E$16="東京",I57,IF(入力!$E$16="中部",I79,IF(入力!$E$16="北陸",I101,IF(入力!$E$16="関西",I123,IF(入力!$E$16="中国",I145,IF(入力!$E$16="四国",I167,IF(入力!$E$16="九州",I189)))))))))</f>
        <v>0</v>
      </c>
      <c r="J211" s="105" t="b">
        <f>IF(入力!$E$16="北海道",J13,IF(入力!$E$16="東北",J35,IF(入力!$E$16="東京",J57,IF(入力!$E$16="中部",J79,IF(入力!$E$16="北陸",J101,IF(入力!$E$16="関西",J123,IF(入力!$E$16="中国",J145,IF(入力!$E$16="四国",J167,IF(入力!$E$16="九州",J189)))))))))</f>
        <v>0</v>
      </c>
      <c r="K211" s="105" t="b">
        <f>IF(入力!$E$16="北海道",K13,IF(入力!$E$16="東北",K35,IF(入力!$E$16="東京",K57,IF(入力!$E$16="中部",K79,IF(入力!$E$16="北陸",K101,IF(入力!$E$16="関西",K123,IF(入力!$E$16="中国",K145,IF(入力!$E$16="四国",K167,IF(入力!$E$16="九州",K189)))))))))</f>
        <v>0</v>
      </c>
      <c r="L211" s="105" t="b">
        <f>IF(入力!$E$16="北海道",L13,IF(入力!$E$16="東北",L35,IF(入力!$E$16="東京",L57,IF(入力!$E$16="中部",L79,IF(入力!$E$16="北陸",L101,IF(入力!$E$16="関西",L123,IF(入力!$E$16="中国",L145,IF(入力!$E$16="四国",L167,IF(入力!$E$16="九州",L189)))))))))</f>
        <v>0</v>
      </c>
      <c r="M211" s="105" t="b">
        <f>IF(入力!$E$16="北海道",M13,IF(入力!$E$16="東北",M35,IF(入力!$E$16="東京",M57,IF(入力!$E$16="中部",M79,IF(入力!$E$16="北陸",M101,IF(入力!$E$16="関西",M123,IF(入力!$E$16="中国",M145,IF(入力!$E$16="四国",M167,IF(入力!$E$16="九州",M189)))))))))</f>
        <v>0</v>
      </c>
    </row>
    <row r="212" spans="1:13" x14ac:dyDescent="0.25">
      <c r="A212" s="104">
        <v>10</v>
      </c>
      <c r="B212" s="105" t="b">
        <f>IF(入力!$E$16="北海道",B14,IF(入力!$E$16="東北",B36,IF(入力!$E$16="東京",B58,IF(入力!$E$16="中部",B80,IF(入力!$E$16="北陸",B102,IF(入力!$E$16="関西",B124,IF(入力!$E$16="中国",B146,IF(入力!$E$16="四国",B168,IF(入力!$E$16="九州",B190)))))))))</f>
        <v>0</v>
      </c>
      <c r="C212" s="105" t="b">
        <f>IF(入力!$E$16="北海道",C14,IF(入力!$E$16="東北",C36,IF(入力!$E$16="東京",C58,IF(入力!$E$16="中部",C80,IF(入力!$E$16="北陸",C102,IF(入力!$E$16="関西",C124,IF(入力!$E$16="中国",C146,IF(入力!$E$16="四国",C168,IF(入力!$E$16="九州",C190)))))))))</f>
        <v>0</v>
      </c>
      <c r="D212" s="105" t="b">
        <f>IF(入力!$E$16="北海道",D14,IF(入力!$E$16="東北",D36,IF(入力!$E$16="東京",D58,IF(入力!$E$16="中部",D80,IF(入力!$E$16="北陸",D102,IF(入力!$E$16="関西",D124,IF(入力!$E$16="中国",D146,IF(入力!$E$16="四国",D168,IF(入力!$E$16="九州",D190)))))))))</f>
        <v>0</v>
      </c>
      <c r="E212" s="105" t="b">
        <f>IF(入力!$E$16="北海道",E14,IF(入力!$E$16="東北",E36,IF(入力!$E$16="東京",E58,IF(入力!$E$16="中部",E80,IF(入力!$E$16="北陸",E102,IF(入力!$E$16="関西",E124,IF(入力!$E$16="中国",E146,IF(入力!$E$16="四国",E168,IF(入力!$E$16="九州",E190)))))))))</f>
        <v>0</v>
      </c>
      <c r="F212" s="105" t="b">
        <f>IF(入力!$E$16="北海道",F14,IF(入力!$E$16="東北",F36,IF(入力!$E$16="東京",F58,IF(入力!$E$16="中部",F80,IF(入力!$E$16="北陸",F102,IF(入力!$E$16="関西",F124,IF(入力!$E$16="中国",F146,IF(入力!$E$16="四国",F168,IF(入力!$E$16="九州",F190)))))))))</f>
        <v>0</v>
      </c>
      <c r="G212" s="105" t="b">
        <f>IF(入力!$E$16="北海道",G14,IF(入力!$E$16="東北",G36,IF(入力!$E$16="東京",G58,IF(入力!$E$16="中部",G80,IF(入力!$E$16="北陸",G102,IF(入力!$E$16="関西",G124,IF(入力!$E$16="中国",G146,IF(入力!$E$16="四国",G168,IF(入力!$E$16="九州",G190)))))))))</f>
        <v>0</v>
      </c>
      <c r="H212" s="105" t="b">
        <f>IF(入力!$E$16="北海道",H14,IF(入力!$E$16="東北",H36,IF(入力!$E$16="東京",H58,IF(入力!$E$16="中部",H80,IF(入力!$E$16="北陸",H102,IF(入力!$E$16="関西",H124,IF(入力!$E$16="中国",H146,IF(入力!$E$16="四国",H168,IF(入力!$E$16="九州",H190)))))))))</f>
        <v>0</v>
      </c>
      <c r="I212" s="105" t="b">
        <f>IF(入力!$E$16="北海道",I14,IF(入力!$E$16="東北",I36,IF(入力!$E$16="東京",I58,IF(入力!$E$16="中部",I80,IF(入力!$E$16="北陸",I102,IF(入力!$E$16="関西",I124,IF(入力!$E$16="中国",I146,IF(入力!$E$16="四国",I168,IF(入力!$E$16="九州",I190)))))))))</f>
        <v>0</v>
      </c>
      <c r="J212" s="105" t="b">
        <f>IF(入力!$E$16="北海道",J14,IF(入力!$E$16="東北",J36,IF(入力!$E$16="東京",J58,IF(入力!$E$16="中部",J80,IF(入力!$E$16="北陸",J102,IF(入力!$E$16="関西",J124,IF(入力!$E$16="中国",J146,IF(入力!$E$16="四国",J168,IF(入力!$E$16="九州",J190)))))))))</f>
        <v>0</v>
      </c>
      <c r="K212" s="105" t="b">
        <f>IF(入力!$E$16="北海道",K14,IF(入力!$E$16="東北",K36,IF(入力!$E$16="東京",K58,IF(入力!$E$16="中部",K80,IF(入力!$E$16="北陸",K102,IF(入力!$E$16="関西",K124,IF(入力!$E$16="中国",K146,IF(入力!$E$16="四国",K168,IF(入力!$E$16="九州",K190)))))))))</f>
        <v>0</v>
      </c>
      <c r="L212" s="105" t="b">
        <f>IF(入力!$E$16="北海道",L14,IF(入力!$E$16="東北",L36,IF(入力!$E$16="東京",L58,IF(入力!$E$16="中部",L80,IF(入力!$E$16="北陸",L102,IF(入力!$E$16="関西",L124,IF(入力!$E$16="中国",L146,IF(入力!$E$16="四国",L168,IF(入力!$E$16="九州",L190)))))))))</f>
        <v>0</v>
      </c>
      <c r="M212" s="105" t="b">
        <f>IF(入力!$E$16="北海道",M14,IF(入力!$E$16="東北",M36,IF(入力!$E$16="東京",M58,IF(入力!$E$16="中部",M80,IF(入力!$E$16="北陸",M102,IF(入力!$E$16="関西",M124,IF(入力!$E$16="中国",M146,IF(入力!$E$16="四国",M168,IF(入力!$E$16="九州",M190)))))))))</f>
        <v>0</v>
      </c>
    </row>
    <row r="213" spans="1:13" x14ac:dyDescent="0.25">
      <c r="A213" s="104">
        <v>9</v>
      </c>
      <c r="B213" s="105" t="b">
        <f>IF(入力!$E$16="北海道",B15,IF(入力!$E$16="東北",B37,IF(入力!$E$16="東京",B59,IF(入力!$E$16="中部",B81,IF(入力!$E$16="北陸",B103,IF(入力!$E$16="関西",B125,IF(入力!$E$16="中国",B147,IF(入力!$E$16="四国",B169,IF(入力!$E$16="九州",B191)))))))))</f>
        <v>0</v>
      </c>
      <c r="C213" s="105" t="b">
        <f>IF(入力!$E$16="北海道",C15,IF(入力!$E$16="東北",C37,IF(入力!$E$16="東京",C59,IF(入力!$E$16="中部",C81,IF(入力!$E$16="北陸",C103,IF(入力!$E$16="関西",C125,IF(入力!$E$16="中国",C147,IF(入力!$E$16="四国",C169,IF(入力!$E$16="九州",C191)))))))))</f>
        <v>0</v>
      </c>
      <c r="D213" s="105" t="b">
        <f>IF(入力!$E$16="北海道",D15,IF(入力!$E$16="東北",D37,IF(入力!$E$16="東京",D59,IF(入力!$E$16="中部",D81,IF(入力!$E$16="北陸",D103,IF(入力!$E$16="関西",D125,IF(入力!$E$16="中国",D147,IF(入力!$E$16="四国",D169,IF(入力!$E$16="九州",D191)))))))))</f>
        <v>0</v>
      </c>
      <c r="E213" s="105" t="b">
        <f>IF(入力!$E$16="北海道",E15,IF(入力!$E$16="東北",E37,IF(入力!$E$16="東京",E59,IF(入力!$E$16="中部",E81,IF(入力!$E$16="北陸",E103,IF(入力!$E$16="関西",E125,IF(入力!$E$16="中国",E147,IF(入力!$E$16="四国",E169,IF(入力!$E$16="九州",E191)))))))))</f>
        <v>0</v>
      </c>
      <c r="F213" s="105" t="b">
        <f>IF(入力!$E$16="北海道",F15,IF(入力!$E$16="東北",F37,IF(入力!$E$16="東京",F59,IF(入力!$E$16="中部",F81,IF(入力!$E$16="北陸",F103,IF(入力!$E$16="関西",F125,IF(入力!$E$16="中国",F147,IF(入力!$E$16="四国",F169,IF(入力!$E$16="九州",F191)))))))))</f>
        <v>0</v>
      </c>
      <c r="G213" s="105" t="b">
        <f>IF(入力!$E$16="北海道",G15,IF(入力!$E$16="東北",G37,IF(入力!$E$16="東京",G59,IF(入力!$E$16="中部",G81,IF(入力!$E$16="北陸",G103,IF(入力!$E$16="関西",G125,IF(入力!$E$16="中国",G147,IF(入力!$E$16="四国",G169,IF(入力!$E$16="九州",G191)))))))))</f>
        <v>0</v>
      </c>
      <c r="H213" s="105" t="b">
        <f>IF(入力!$E$16="北海道",H15,IF(入力!$E$16="東北",H37,IF(入力!$E$16="東京",H59,IF(入力!$E$16="中部",H81,IF(入力!$E$16="北陸",H103,IF(入力!$E$16="関西",H125,IF(入力!$E$16="中国",H147,IF(入力!$E$16="四国",H169,IF(入力!$E$16="九州",H191)))))))))</f>
        <v>0</v>
      </c>
      <c r="I213" s="105" t="b">
        <f>IF(入力!$E$16="北海道",I15,IF(入力!$E$16="東北",I37,IF(入力!$E$16="東京",I59,IF(入力!$E$16="中部",I81,IF(入力!$E$16="北陸",I103,IF(入力!$E$16="関西",I125,IF(入力!$E$16="中国",I147,IF(入力!$E$16="四国",I169,IF(入力!$E$16="九州",I191)))))))))</f>
        <v>0</v>
      </c>
      <c r="J213" s="105" t="b">
        <f>IF(入力!$E$16="北海道",J15,IF(入力!$E$16="東北",J37,IF(入力!$E$16="東京",J59,IF(入力!$E$16="中部",J81,IF(入力!$E$16="北陸",J103,IF(入力!$E$16="関西",J125,IF(入力!$E$16="中国",J147,IF(入力!$E$16="四国",J169,IF(入力!$E$16="九州",J191)))))))))</f>
        <v>0</v>
      </c>
      <c r="K213" s="105" t="b">
        <f>IF(入力!$E$16="北海道",K15,IF(入力!$E$16="東北",K37,IF(入力!$E$16="東京",K59,IF(入力!$E$16="中部",K81,IF(入力!$E$16="北陸",K103,IF(入力!$E$16="関西",K125,IF(入力!$E$16="中国",K147,IF(入力!$E$16="四国",K169,IF(入力!$E$16="九州",K191)))))))))</f>
        <v>0</v>
      </c>
      <c r="L213" s="105" t="b">
        <f>IF(入力!$E$16="北海道",L15,IF(入力!$E$16="東北",L37,IF(入力!$E$16="東京",L59,IF(入力!$E$16="中部",L81,IF(入力!$E$16="北陸",L103,IF(入力!$E$16="関西",L125,IF(入力!$E$16="中国",L147,IF(入力!$E$16="四国",L169,IF(入力!$E$16="九州",L191)))))))))</f>
        <v>0</v>
      </c>
      <c r="M213" s="105" t="b">
        <f>IF(入力!$E$16="北海道",M15,IF(入力!$E$16="東北",M37,IF(入力!$E$16="東京",M59,IF(入力!$E$16="中部",M81,IF(入力!$E$16="北陸",M103,IF(入力!$E$16="関西",M125,IF(入力!$E$16="中国",M147,IF(入力!$E$16="四国",M169,IF(入力!$E$16="九州",M191)))))))))</f>
        <v>0</v>
      </c>
    </row>
    <row r="214" spans="1:13" x14ac:dyDescent="0.25">
      <c r="A214" s="104">
        <v>8</v>
      </c>
      <c r="B214" s="105" t="b">
        <f>IF(入力!$E$16="北海道",B16,IF(入力!$E$16="東北",B38,IF(入力!$E$16="東京",B60,IF(入力!$E$16="中部",B82,IF(入力!$E$16="北陸",B104,IF(入力!$E$16="関西",B126,IF(入力!$E$16="中国",B148,IF(入力!$E$16="四国",B170,IF(入力!$E$16="九州",B192)))))))))</f>
        <v>0</v>
      </c>
      <c r="C214" s="105" t="b">
        <f>IF(入力!$E$16="北海道",C16,IF(入力!$E$16="東北",C38,IF(入力!$E$16="東京",C60,IF(入力!$E$16="中部",C82,IF(入力!$E$16="北陸",C104,IF(入力!$E$16="関西",C126,IF(入力!$E$16="中国",C148,IF(入力!$E$16="四国",C170,IF(入力!$E$16="九州",C192)))))))))</f>
        <v>0</v>
      </c>
      <c r="D214" s="105" t="b">
        <f>IF(入力!$E$16="北海道",D16,IF(入力!$E$16="東北",D38,IF(入力!$E$16="東京",D60,IF(入力!$E$16="中部",D82,IF(入力!$E$16="北陸",D104,IF(入力!$E$16="関西",D126,IF(入力!$E$16="中国",D148,IF(入力!$E$16="四国",D170,IF(入力!$E$16="九州",D192)))))))))</f>
        <v>0</v>
      </c>
      <c r="E214" s="105" t="b">
        <f>IF(入力!$E$16="北海道",E16,IF(入力!$E$16="東北",E38,IF(入力!$E$16="東京",E60,IF(入力!$E$16="中部",E82,IF(入力!$E$16="北陸",E104,IF(入力!$E$16="関西",E126,IF(入力!$E$16="中国",E148,IF(入力!$E$16="四国",E170,IF(入力!$E$16="九州",E192)))))))))</f>
        <v>0</v>
      </c>
      <c r="F214" s="105" t="b">
        <f>IF(入力!$E$16="北海道",F16,IF(入力!$E$16="東北",F38,IF(入力!$E$16="東京",F60,IF(入力!$E$16="中部",F82,IF(入力!$E$16="北陸",F104,IF(入力!$E$16="関西",F126,IF(入力!$E$16="中国",F148,IF(入力!$E$16="四国",F170,IF(入力!$E$16="九州",F192)))))))))</f>
        <v>0</v>
      </c>
      <c r="G214" s="105" t="b">
        <f>IF(入力!$E$16="北海道",G16,IF(入力!$E$16="東北",G38,IF(入力!$E$16="東京",G60,IF(入力!$E$16="中部",G82,IF(入力!$E$16="北陸",G104,IF(入力!$E$16="関西",G126,IF(入力!$E$16="中国",G148,IF(入力!$E$16="四国",G170,IF(入力!$E$16="九州",G192)))))))))</f>
        <v>0</v>
      </c>
      <c r="H214" s="105" t="b">
        <f>IF(入力!$E$16="北海道",H16,IF(入力!$E$16="東北",H38,IF(入力!$E$16="東京",H60,IF(入力!$E$16="中部",H82,IF(入力!$E$16="北陸",H104,IF(入力!$E$16="関西",H126,IF(入力!$E$16="中国",H148,IF(入力!$E$16="四国",H170,IF(入力!$E$16="九州",H192)))))))))</f>
        <v>0</v>
      </c>
      <c r="I214" s="105" t="b">
        <f>IF(入力!$E$16="北海道",I16,IF(入力!$E$16="東北",I38,IF(入力!$E$16="東京",I60,IF(入力!$E$16="中部",I82,IF(入力!$E$16="北陸",I104,IF(入力!$E$16="関西",I126,IF(入力!$E$16="中国",I148,IF(入力!$E$16="四国",I170,IF(入力!$E$16="九州",I192)))))))))</f>
        <v>0</v>
      </c>
      <c r="J214" s="105" t="b">
        <f>IF(入力!$E$16="北海道",J16,IF(入力!$E$16="東北",J38,IF(入力!$E$16="東京",J60,IF(入力!$E$16="中部",J82,IF(入力!$E$16="北陸",J104,IF(入力!$E$16="関西",J126,IF(入力!$E$16="中国",J148,IF(入力!$E$16="四国",J170,IF(入力!$E$16="九州",J192)))))))))</f>
        <v>0</v>
      </c>
      <c r="K214" s="105" t="b">
        <f>IF(入力!$E$16="北海道",K16,IF(入力!$E$16="東北",K38,IF(入力!$E$16="東京",K60,IF(入力!$E$16="中部",K82,IF(入力!$E$16="北陸",K104,IF(入力!$E$16="関西",K126,IF(入力!$E$16="中国",K148,IF(入力!$E$16="四国",K170,IF(入力!$E$16="九州",K192)))))))))</f>
        <v>0</v>
      </c>
      <c r="L214" s="105" t="b">
        <f>IF(入力!$E$16="北海道",L16,IF(入力!$E$16="東北",L38,IF(入力!$E$16="東京",L60,IF(入力!$E$16="中部",L82,IF(入力!$E$16="北陸",L104,IF(入力!$E$16="関西",L126,IF(入力!$E$16="中国",L148,IF(入力!$E$16="四国",L170,IF(入力!$E$16="九州",L192)))))))))</f>
        <v>0</v>
      </c>
      <c r="M214" s="105" t="b">
        <f>IF(入力!$E$16="北海道",M16,IF(入力!$E$16="東北",M38,IF(入力!$E$16="東京",M60,IF(入力!$E$16="中部",M82,IF(入力!$E$16="北陸",M104,IF(入力!$E$16="関西",M126,IF(入力!$E$16="中国",M148,IF(入力!$E$16="四国",M170,IF(入力!$E$16="九州",M192)))))))))</f>
        <v>0</v>
      </c>
    </row>
    <row r="215" spans="1:13" x14ac:dyDescent="0.25">
      <c r="A215" s="104">
        <v>7</v>
      </c>
      <c r="B215" s="105" t="b">
        <f>IF(入力!$E$16="北海道",B17,IF(入力!$E$16="東北",B39,IF(入力!$E$16="東京",B61,IF(入力!$E$16="中部",B83,IF(入力!$E$16="北陸",B105,IF(入力!$E$16="関西",B127,IF(入力!$E$16="中国",B149,IF(入力!$E$16="四国",B171,IF(入力!$E$16="九州",B193)))))))))</f>
        <v>0</v>
      </c>
      <c r="C215" s="105" t="b">
        <f>IF(入力!$E$16="北海道",C17,IF(入力!$E$16="東北",C39,IF(入力!$E$16="東京",C61,IF(入力!$E$16="中部",C83,IF(入力!$E$16="北陸",C105,IF(入力!$E$16="関西",C127,IF(入力!$E$16="中国",C149,IF(入力!$E$16="四国",C171,IF(入力!$E$16="九州",C193)))))))))</f>
        <v>0</v>
      </c>
      <c r="D215" s="105" t="b">
        <f>IF(入力!$E$16="北海道",D17,IF(入力!$E$16="東北",D39,IF(入力!$E$16="東京",D61,IF(入力!$E$16="中部",D83,IF(入力!$E$16="北陸",D105,IF(入力!$E$16="関西",D127,IF(入力!$E$16="中国",D149,IF(入力!$E$16="四国",D171,IF(入力!$E$16="九州",D193)))))))))</f>
        <v>0</v>
      </c>
      <c r="E215" s="105" t="b">
        <f>IF(入力!$E$16="北海道",E17,IF(入力!$E$16="東北",E39,IF(入力!$E$16="東京",E61,IF(入力!$E$16="中部",E83,IF(入力!$E$16="北陸",E105,IF(入力!$E$16="関西",E127,IF(入力!$E$16="中国",E149,IF(入力!$E$16="四国",E171,IF(入力!$E$16="九州",E193)))))))))</f>
        <v>0</v>
      </c>
      <c r="F215" s="105" t="b">
        <f>IF(入力!$E$16="北海道",F17,IF(入力!$E$16="東北",F39,IF(入力!$E$16="東京",F61,IF(入力!$E$16="中部",F83,IF(入力!$E$16="北陸",F105,IF(入力!$E$16="関西",F127,IF(入力!$E$16="中国",F149,IF(入力!$E$16="四国",F171,IF(入力!$E$16="九州",F193)))))))))</f>
        <v>0</v>
      </c>
      <c r="G215" s="105" t="b">
        <f>IF(入力!$E$16="北海道",G17,IF(入力!$E$16="東北",G39,IF(入力!$E$16="東京",G61,IF(入力!$E$16="中部",G83,IF(入力!$E$16="北陸",G105,IF(入力!$E$16="関西",G127,IF(入力!$E$16="中国",G149,IF(入力!$E$16="四国",G171,IF(入力!$E$16="九州",G193)))))))))</f>
        <v>0</v>
      </c>
      <c r="H215" s="105" t="b">
        <f>IF(入力!$E$16="北海道",H17,IF(入力!$E$16="東北",H39,IF(入力!$E$16="東京",H61,IF(入力!$E$16="中部",H83,IF(入力!$E$16="北陸",H105,IF(入力!$E$16="関西",H127,IF(入力!$E$16="中国",H149,IF(入力!$E$16="四国",H171,IF(入力!$E$16="九州",H193)))))))))</f>
        <v>0</v>
      </c>
      <c r="I215" s="105" t="b">
        <f>IF(入力!$E$16="北海道",I17,IF(入力!$E$16="東北",I39,IF(入力!$E$16="東京",I61,IF(入力!$E$16="中部",I83,IF(入力!$E$16="北陸",I105,IF(入力!$E$16="関西",I127,IF(入力!$E$16="中国",I149,IF(入力!$E$16="四国",I171,IF(入力!$E$16="九州",I193)))))))))</f>
        <v>0</v>
      </c>
      <c r="J215" s="105" t="b">
        <f>IF(入力!$E$16="北海道",J17,IF(入力!$E$16="東北",J39,IF(入力!$E$16="東京",J61,IF(入力!$E$16="中部",J83,IF(入力!$E$16="北陸",J105,IF(入力!$E$16="関西",J127,IF(入力!$E$16="中国",J149,IF(入力!$E$16="四国",J171,IF(入力!$E$16="九州",J193)))))))))</f>
        <v>0</v>
      </c>
      <c r="K215" s="105" t="b">
        <f>IF(入力!$E$16="北海道",K17,IF(入力!$E$16="東北",K39,IF(入力!$E$16="東京",K61,IF(入力!$E$16="中部",K83,IF(入力!$E$16="北陸",K105,IF(入力!$E$16="関西",K127,IF(入力!$E$16="中国",K149,IF(入力!$E$16="四国",K171,IF(入力!$E$16="九州",K193)))))))))</f>
        <v>0</v>
      </c>
      <c r="L215" s="105" t="b">
        <f>IF(入力!$E$16="北海道",L17,IF(入力!$E$16="東北",L39,IF(入力!$E$16="東京",L61,IF(入力!$E$16="中部",L83,IF(入力!$E$16="北陸",L105,IF(入力!$E$16="関西",L127,IF(入力!$E$16="中国",L149,IF(入力!$E$16="四国",L171,IF(入力!$E$16="九州",L193)))))))))</f>
        <v>0</v>
      </c>
      <c r="M215" s="105" t="b">
        <f>IF(入力!$E$16="北海道",M17,IF(入力!$E$16="東北",M39,IF(入力!$E$16="東京",M61,IF(入力!$E$16="中部",M83,IF(入力!$E$16="北陸",M105,IF(入力!$E$16="関西",M127,IF(入力!$E$16="中国",M149,IF(入力!$E$16="四国",M171,IF(入力!$E$16="九州",M193)))))))))</f>
        <v>0</v>
      </c>
    </row>
    <row r="216" spans="1:13" x14ac:dyDescent="0.25">
      <c r="A216" s="104">
        <v>6</v>
      </c>
      <c r="B216" s="105" t="b">
        <f>IF(入力!$E$16="北海道",B18,IF(入力!$E$16="東北",B40,IF(入力!$E$16="東京",B62,IF(入力!$E$16="中部",B84,IF(入力!$E$16="北陸",B106,IF(入力!$E$16="関西",B128,IF(入力!$E$16="中国",B150,IF(入力!$E$16="四国",B172,IF(入力!$E$16="九州",B194)))))))))</f>
        <v>0</v>
      </c>
      <c r="C216" s="105" t="b">
        <f>IF(入力!$E$16="北海道",C18,IF(入力!$E$16="東北",C40,IF(入力!$E$16="東京",C62,IF(入力!$E$16="中部",C84,IF(入力!$E$16="北陸",C106,IF(入力!$E$16="関西",C128,IF(入力!$E$16="中国",C150,IF(入力!$E$16="四国",C172,IF(入力!$E$16="九州",C194)))))))))</f>
        <v>0</v>
      </c>
      <c r="D216" s="105" t="b">
        <f>IF(入力!$E$16="北海道",D18,IF(入力!$E$16="東北",D40,IF(入力!$E$16="東京",D62,IF(入力!$E$16="中部",D84,IF(入力!$E$16="北陸",D106,IF(入力!$E$16="関西",D128,IF(入力!$E$16="中国",D150,IF(入力!$E$16="四国",D172,IF(入力!$E$16="九州",D194)))))))))</f>
        <v>0</v>
      </c>
      <c r="E216" s="105" t="b">
        <f>IF(入力!$E$16="北海道",E18,IF(入力!$E$16="東北",E40,IF(入力!$E$16="東京",E62,IF(入力!$E$16="中部",E84,IF(入力!$E$16="北陸",E106,IF(入力!$E$16="関西",E128,IF(入力!$E$16="中国",E150,IF(入力!$E$16="四国",E172,IF(入力!$E$16="九州",E194)))))))))</f>
        <v>0</v>
      </c>
      <c r="F216" s="105" t="b">
        <f>IF(入力!$E$16="北海道",F18,IF(入力!$E$16="東北",F40,IF(入力!$E$16="東京",F62,IF(入力!$E$16="中部",F84,IF(入力!$E$16="北陸",F106,IF(入力!$E$16="関西",F128,IF(入力!$E$16="中国",F150,IF(入力!$E$16="四国",F172,IF(入力!$E$16="九州",F194)))))))))</f>
        <v>0</v>
      </c>
      <c r="G216" s="105" t="b">
        <f>IF(入力!$E$16="北海道",G18,IF(入力!$E$16="東北",G40,IF(入力!$E$16="東京",G62,IF(入力!$E$16="中部",G84,IF(入力!$E$16="北陸",G106,IF(入力!$E$16="関西",G128,IF(入力!$E$16="中国",G150,IF(入力!$E$16="四国",G172,IF(入力!$E$16="九州",G194)))))))))</f>
        <v>0</v>
      </c>
      <c r="H216" s="105" t="b">
        <f>IF(入力!$E$16="北海道",H18,IF(入力!$E$16="東北",H40,IF(入力!$E$16="東京",H62,IF(入力!$E$16="中部",H84,IF(入力!$E$16="北陸",H106,IF(入力!$E$16="関西",H128,IF(入力!$E$16="中国",H150,IF(入力!$E$16="四国",H172,IF(入力!$E$16="九州",H194)))))))))</f>
        <v>0</v>
      </c>
      <c r="I216" s="105" t="b">
        <f>IF(入力!$E$16="北海道",I18,IF(入力!$E$16="東北",I40,IF(入力!$E$16="東京",I62,IF(入力!$E$16="中部",I84,IF(入力!$E$16="北陸",I106,IF(入力!$E$16="関西",I128,IF(入力!$E$16="中国",I150,IF(入力!$E$16="四国",I172,IF(入力!$E$16="九州",I194)))))))))</f>
        <v>0</v>
      </c>
      <c r="J216" s="105" t="b">
        <f>IF(入力!$E$16="北海道",J18,IF(入力!$E$16="東北",J40,IF(入力!$E$16="東京",J62,IF(入力!$E$16="中部",J84,IF(入力!$E$16="北陸",J106,IF(入力!$E$16="関西",J128,IF(入力!$E$16="中国",J150,IF(入力!$E$16="四国",J172,IF(入力!$E$16="九州",J194)))))))))</f>
        <v>0</v>
      </c>
      <c r="K216" s="105" t="b">
        <f>IF(入力!$E$16="北海道",K18,IF(入力!$E$16="東北",K40,IF(入力!$E$16="東京",K62,IF(入力!$E$16="中部",K84,IF(入力!$E$16="北陸",K106,IF(入力!$E$16="関西",K128,IF(入力!$E$16="中国",K150,IF(入力!$E$16="四国",K172,IF(入力!$E$16="九州",K194)))))))))</f>
        <v>0</v>
      </c>
      <c r="L216" s="105" t="b">
        <f>IF(入力!$E$16="北海道",L18,IF(入力!$E$16="東北",L40,IF(入力!$E$16="東京",L62,IF(入力!$E$16="中部",L84,IF(入力!$E$16="北陸",L106,IF(入力!$E$16="関西",L128,IF(入力!$E$16="中国",L150,IF(入力!$E$16="四国",L172,IF(入力!$E$16="九州",L194)))))))))</f>
        <v>0</v>
      </c>
      <c r="M216" s="105" t="b">
        <f>IF(入力!$E$16="北海道",M18,IF(入力!$E$16="東北",M40,IF(入力!$E$16="東京",M62,IF(入力!$E$16="中部",M84,IF(入力!$E$16="北陸",M106,IF(入力!$E$16="関西",M128,IF(入力!$E$16="中国",M150,IF(入力!$E$16="四国",M172,IF(入力!$E$16="九州",M194)))))))))</f>
        <v>0</v>
      </c>
    </row>
    <row r="217" spans="1:13" x14ac:dyDescent="0.25">
      <c r="A217" s="104">
        <v>5</v>
      </c>
      <c r="B217" s="105" t="b">
        <f>IF(入力!$E$16="北海道",B19,IF(入力!$E$16="東北",B41,IF(入力!$E$16="東京",B63,IF(入力!$E$16="中部",B85,IF(入力!$E$16="北陸",B107,IF(入力!$E$16="関西",B129,IF(入力!$E$16="中国",B151,IF(入力!$E$16="四国",B173,IF(入力!$E$16="九州",B195)))))))))</f>
        <v>0</v>
      </c>
      <c r="C217" s="105" t="b">
        <f>IF(入力!$E$16="北海道",C19,IF(入力!$E$16="東北",C41,IF(入力!$E$16="東京",C63,IF(入力!$E$16="中部",C85,IF(入力!$E$16="北陸",C107,IF(入力!$E$16="関西",C129,IF(入力!$E$16="中国",C151,IF(入力!$E$16="四国",C173,IF(入力!$E$16="九州",C195)))))))))</f>
        <v>0</v>
      </c>
      <c r="D217" s="105" t="b">
        <f>IF(入力!$E$16="北海道",D19,IF(入力!$E$16="東北",D41,IF(入力!$E$16="東京",D63,IF(入力!$E$16="中部",D85,IF(入力!$E$16="北陸",D107,IF(入力!$E$16="関西",D129,IF(入力!$E$16="中国",D151,IF(入力!$E$16="四国",D173,IF(入力!$E$16="九州",D195)))))))))</f>
        <v>0</v>
      </c>
      <c r="E217" s="105" t="b">
        <f>IF(入力!$E$16="北海道",E19,IF(入力!$E$16="東北",E41,IF(入力!$E$16="東京",E63,IF(入力!$E$16="中部",E85,IF(入力!$E$16="北陸",E107,IF(入力!$E$16="関西",E129,IF(入力!$E$16="中国",E151,IF(入力!$E$16="四国",E173,IF(入力!$E$16="九州",E195)))))))))</f>
        <v>0</v>
      </c>
      <c r="F217" s="105" t="b">
        <f>IF(入力!$E$16="北海道",F19,IF(入力!$E$16="東北",F41,IF(入力!$E$16="東京",F63,IF(入力!$E$16="中部",F85,IF(入力!$E$16="北陸",F107,IF(入力!$E$16="関西",F129,IF(入力!$E$16="中国",F151,IF(入力!$E$16="四国",F173,IF(入力!$E$16="九州",F195)))))))))</f>
        <v>0</v>
      </c>
      <c r="G217" s="105" t="b">
        <f>IF(入力!$E$16="北海道",G19,IF(入力!$E$16="東北",G41,IF(入力!$E$16="東京",G63,IF(入力!$E$16="中部",G85,IF(入力!$E$16="北陸",G107,IF(入力!$E$16="関西",G129,IF(入力!$E$16="中国",G151,IF(入力!$E$16="四国",G173,IF(入力!$E$16="九州",G195)))))))))</f>
        <v>0</v>
      </c>
      <c r="H217" s="105" t="b">
        <f>IF(入力!$E$16="北海道",H19,IF(入力!$E$16="東北",H41,IF(入力!$E$16="東京",H63,IF(入力!$E$16="中部",H85,IF(入力!$E$16="北陸",H107,IF(入力!$E$16="関西",H129,IF(入力!$E$16="中国",H151,IF(入力!$E$16="四国",H173,IF(入力!$E$16="九州",H195)))))))))</f>
        <v>0</v>
      </c>
      <c r="I217" s="105" t="b">
        <f>IF(入力!$E$16="北海道",I19,IF(入力!$E$16="東北",I41,IF(入力!$E$16="東京",I63,IF(入力!$E$16="中部",I85,IF(入力!$E$16="北陸",I107,IF(入力!$E$16="関西",I129,IF(入力!$E$16="中国",I151,IF(入力!$E$16="四国",I173,IF(入力!$E$16="九州",I195)))))))))</f>
        <v>0</v>
      </c>
      <c r="J217" s="105" t="b">
        <f>IF(入力!$E$16="北海道",J19,IF(入力!$E$16="東北",J41,IF(入力!$E$16="東京",J63,IF(入力!$E$16="中部",J85,IF(入力!$E$16="北陸",J107,IF(入力!$E$16="関西",J129,IF(入力!$E$16="中国",J151,IF(入力!$E$16="四国",J173,IF(入力!$E$16="九州",J195)))))))))</f>
        <v>0</v>
      </c>
      <c r="K217" s="105" t="b">
        <f>IF(入力!$E$16="北海道",K19,IF(入力!$E$16="東北",K41,IF(入力!$E$16="東京",K63,IF(入力!$E$16="中部",K85,IF(入力!$E$16="北陸",K107,IF(入力!$E$16="関西",K129,IF(入力!$E$16="中国",K151,IF(入力!$E$16="四国",K173,IF(入力!$E$16="九州",K195)))))))))</f>
        <v>0</v>
      </c>
      <c r="L217" s="105" t="b">
        <f>IF(入力!$E$16="北海道",L19,IF(入力!$E$16="東北",L41,IF(入力!$E$16="東京",L63,IF(入力!$E$16="中部",L85,IF(入力!$E$16="北陸",L107,IF(入力!$E$16="関西",L129,IF(入力!$E$16="中国",L151,IF(入力!$E$16="四国",L173,IF(入力!$E$16="九州",L195)))))))))</f>
        <v>0</v>
      </c>
      <c r="M217" s="105" t="b">
        <f>IF(入力!$E$16="北海道",M19,IF(入力!$E$16="東北",M41,IF(入力!$E$16="東京",M63,IF(入力!$E$16="中部",M85,IF(入力!$E$16="北陸",M107,IF(入力!$E$16="関西",M129,IF(入力!$E$16="中国",M151,IF(入力!$E$16="四国",M173,IF(入力!$E$16="九州",M195)))))))))</f>
        <v>0</v>
      </c>
    </row>
    <row r="218" spans="1:13" x14ac:dyDescent="0.25">
      <c r="A218" s="104">
        <v>4</v>
      </c>
      <c r="B218" s="105" t="b">
        <f>IF(入力!$E$16="北海道",B20,IF(入力!$E$16="東北",B42,IF(入力!$E$16="東京",B64,IF(入力!$E$16="中部",B86,IF(入力!$E$16="北陸",B108,IF(入力!$E$16="関西",B130,IF(入力!$E$16="中国",B152,IF(入力!$E$16="四国",B174,IF(入力!$E$16="九州",B196)))))))))</f>
        <v>0</v>
      </c>
      <c r="C218" s="105" t="b">
        <f>IF(入力!$E$16="北海道",C20,IF(入力!$E$16="東北",C42,IF(入力!$E$16="東京",C64,IF(入力!$E$16="中部",C86,IF(入力!$E$16="北陸",C108,IF(入力!$E$16="関西",C130,IF(入力!$E$16="中国",C152,IF(入力!$E$16="四国",C174,IF(入力!$E$16="九州",C196)))))))))</f>
        <v>0</v>
      </c>
      <c r="D218" s="105" t="b">
        <f>IF(入力!$E$16="北海道",D20,IF(入力!$E$16="東北",D42,IF(入力!$E$16="東京",D64,IF(入力!$E$16="中部",D86,IF(入力!$E$16="北陸",D108,IF(入力!$E$16="関西",D130,IF(入力!$E$16="中国",D152,IF(入力!$E$16="四国",D174,IF(入力!$E$16="九州",D196)))))))))</f>
        <v>0</v>
      </c>
      <c r="E218" s="105" t="b">
        <f>IF(入力!$E$16="北海道",E20,IF(入力!$E$16="東北",E42,IF(入力!$E$16="東京",E64,IF(入力!$E$16="中部",E86,IF(入力!$E$16="北陸",E108,IF(入力!$E$16="関西",E130,IF(入力!$E$16="中国",E152,IF(入力!$E$16="四国",E174,IF(入力!$E$16="九州",E196)))))))))</f>
        <v>0</v>
      </c>
      <c r="F218" s="105" t="b">
        <f>IF(入力!$E$16="北海道",F20,IF(入力!$E$16="東北",F42,IF(入力!$E$16="東京",F64,IF(入力!$E$16="中部",F86,IF(入力!$E$16="北陸",F108,IF(入力!$E$16="関西",F130,IF(入力!$E$16="中国",F152,IF(入力!$E$16="四国",F174,IF(入力!$E$16="九州",F196)))))))))</f>
        <v>0</v>
      </c>
      <c r="G218" s="105" t="b">
        <f>IF(入力!$E$16="北海道",G20,IF(入力!$E$16="東北",G42,IF(入力!$E$16="東京",G64,IF(入力!$E$16="中部",G86,IF(入力!$E$16="北陸",G108,IF(入力!$E$16="関西",G130,IF(入力!$E$16="中国",G152,IF(入力!$E$16="四国",G174,IF(入力!$E$16="九州",G196)))))))))</f>
        <v>0</v>
      </c>
      <c r="H218" s="105" t="b">
        <f>IF(入力!$E$16="北海道",H20,IF(入力!$E$16="東北",H42,IF(入力!$E$16="東京",H64,IF(入力!$E$16="中部",H86,IF(入力!$E$16="北陸",H108,IF(入力!$E$16="関西",H130,IF(入力!$E$16="中国",H152,IF(入力!$E$16="四国",H174,IF(入力!$E$16="九州",H196)))))))))</f>
        <v>0</v>
      </c>
      <c r="I218" s="105" t="b">
        <f>IF(入力!$E$16="北海道",I20,IF(入力!$E$16="東北",I42,IF(入力!$E$16="東京",I64,IF(入力!$E$16="中部",I86,IF(入力!$E$16="北陸",I108,IF(入力!$E$16="関西",I130,IF(入力!$E$16="中国",I152,IF(入力!$E$16="四国",I174,IF(入力!$E$16="九州",I196)))))))))</f>
        <v>0</v>
      </c>
      <c r="J218" s="105" t="b">
        <f>IF(入力!$E$16="北海道",J20,IF(入力!$E$16="東北",J42,IF(入力!$E$16="東京",J64,IF(入力!$E$16="中部",J86,IF(入力!$E$16="北陸",J108,IF(入力!$E$16="関西",J130,IF(入力!$E$16="中国",J152,IF(入力!$E$16="四国",J174,IF(入力!$E$16="九州",J196)))))))))</f>
        <v>0</v>
      </c>
      <c r="K218" s="105" t="b">
        <f>IF(入力!$E$16="北海道",K20,IF(入力!$E$16="東北",K42,IF(入力!$E$16="東京",K64,IF(入力!$E$16="中部",K86,IF(入力!$E$16="北陸",K108,IF(入力!$E$16="関西",K130,IF(入力!$E$16="中国",K152,IF(入力!$E$16="四国",K174,IF(入力!$E$16="九州",K196)))))))))</f>
        <v>0</v>
      </c>
      <c r="L218" s="105" t="b">
        <f>IF(入力!$E$16="北海道",L20,IF(入力!$E$16="東北",L42,IF(入力!$E$16="東京",L64,IF(入力!$E$16="中部",L86,IF(入力!$E$16="北陸",L108,IF(入力!$E$16="関西",L130,IF(入力!$E$16="中国",L152,IF(入力!$E$16="四国",L174,IF(入力!$E$16="九州",L196)))))))))</f>
        <v>0</v>
      </c>
      <c r="M218" s="105" t="b">
        <f>IF(入力!$E$16="北海道",M20,IF(入力!$E$16="東北",M42,IF(入力!$E$16="東京",M64,IF(入力!$E$16="中部",M86,IF(入力!$E$16="北陸",M108,IF(入力!$E$16="関西",M130,IF(入力!$E$16="中国",M152,IF(入力!$E$16="四国",M174,IF(入力!$E$16="九州",M196)))))))))</f>
        <v>0</v>
      </c>
    </row>
    <row r="219" spans="1:13" x14ac:dyDescent="0.25">
      <c r="A219" s="104">
        <v>3</v>
      </c>
      <c r="B219" s="105" t="b">
        <f>IF(入力!$E$16="北海道",B21,IF(入力!$E$16="東北",B43,IF(入力!$E$16="東京",B65,IF(入力!$E$16="中部",B87,IF(入力!$E$16="北陸",B109,IF(入力!$E$16="関西",B131,IF(入力!$E$16="中国",B153,IF(入力!$E$16="四国",B175,IF(入力!$E$16="九州",B197)))))))))</f>
        <v>0</v>
      </c>
      <c r="C219" s="105" t="b">
        <f>IF(入力!$E$16="北海道",C21,IF(入力!$E$16="東北",C43,IF(入力!$E$16="東京",C65,IF(入力!$E$16="中部",C87,IF(入力!$E$16="北陸",C109,IF(入力!$E$16="関西",C131,IF(入力!$E$16="中国",C153,IF(入力!$E$16="四国",C175,IF(入力!$E$16="九州",C197)))))))))</f>
        <v>0</v>
      </c>
      <c r="D219" s="105" t="b">
        <f>IF(入力!$E$16="北海道",D21,IF(入力!$E$16="東北",D43,IF(入力!$E$16="東京",D65,IF(入力!$E$16="中部",D87,IF(入力!$E$16="北陸",D109,IF(入力!$E$16="関西",D131,IF(入力!$E$16="中国",D153,IF(入力!$E$16="四国",D175,IF(入力!$E$16="九州",D197)))))))))</f>
        <v>0</v>
      </c>
      <c r="E219" s="105" t="b">
        <f>IF(入力!$E$16="北海道",E21,IF(入力!$E$16="東北",E43,IF(入力!$E$16="東京",E65,IF(入力!$E$16="中部",E87,IF(入力!$E$16="北陸",E109,IF(入力!$E$16="関西",E131,IF(入力!$E$16="中国",E153,IF(入力!$E$16="四国",E175,IF(入力!$E$16="九州",E197)))))))))</f>
        <v>0</v>
      </c>
      <c r="F219" s="105" t="b">
        <f>IF(入力!$E$16="北海道",F21,IF(入力!$E$16="東北",F43,IF(入力!$E$16="東京",F65,IF(入力!$E$16="中部",F87,IF(入力!$E$16="北陸",F109,IF(入力!$E$16="関西",F131,IF(入力!$E$16="中国",F153,IF(入力!$E$16="四国",F175,IF(入力!$E$16="九州",F197)))))))))</f>
        <v>0</v>
      </c>
      <c r="G219" s="105" t="b">
        <f>IF(入力!$E$16="北海道",G21,IF(入力!$E$16="東北",G43,IF(入力!$E$16="東京",G65,IF(入力!$E$16="中部",G87,IF(入力!$E$16="北陸",G109,IF(入力!$E$16="関西",G131,IF(入力!$E$16="中国",G153,IF(入力!$E$16="四国",G175,IF(入力!$E$16="九州",G197)))))))))</f>
        <v>0</v>
      </c>
      <c r="H219" s="105" t="b">
        <f>IF(入力!$E$16="北海道",H21,IF(入力!$E$16="東北",H43,IF(入力!$E$16="東京",H65,IF(入力!$E$16="中部",H87,IF(入力!$E$16="北陸",H109,IF(入力!$E$16="関西",H131,IF(入力!$E$16="中国",H153,IF(入力!$E$16="四国",H175,IF(入力!$E$16="九州",H197)))))))))</f>
        <v>0</v>
      </c>
      <c r="I219" s="105" t="b">
        <f>IF(入力!$E$16="北海道",I21,IF(入力!$E$16="東北",I43,IF(入力!$E$16="東京",I65,IF(入力!$E$16="中部",I87,IF(入力!$E$16="北陸",I109,IF(入力!$E$16="関西",I131,IF(入力!$E$16="中国",I153,IF(入力!$E$16="四国",I175,IF(入力!$E$16="九州",I197)))))))))</f>
        <v>0</v>
      </c>
      <c r="J219" s="105" t="b">
        <f>IF(入力!$E$16="北海道",J21,IF(入力!$E$16="東北",J43,IF(入力!$E$16="東京",J65,IF(入力!$E$16="中部",J87,IF(入力!$E$16="北陸",J109,IF(入力!$E$16="関西",J131,IF(入力!$E$16="中国",J153,IF(入力!$E$16="四国",J175,IF(入力!$E$16="九州",J197)))))))))</f>
        <v>0</v>
      </c>
      <c r="K219" s="105" t="b">
        <f>IF(入力!$E$16="北海道",K21,IF(入力!$E$16="東北",K43,IF(入力!$E$16="東京",K65,IF(入力!$E$16="中部",K87,IF(入力!$E$16="北陸",K109,IF(入力!$E$16="関西",K131,IF(入力!$E$16="中国",K153,IF(入力!$E$16="四国",K175,IF(入力!$E$16="九州",K197)))))))))</f>
        <v>0</v>
      </c>
      <c r="L219" s="105" t="b">
        <f>IF(入力!$E$16="北海道",L21,IF(入力!$E$16="東北",L43,IF(入力!$E$16="東京",L65,IF(入力!$E$16="中部",L87,IF(入力!$E$16="北陸",L109,IF(入力!$E$16="関西",L131,IF(入力!$E$16="中国",L153,IF(入力!$E$16="四国",L175,IF(入力!$E$16="九州",L197)))))))))</f>
        <v>0</v>
      </c>
      <c r="M219" s="105" t="b">
        <f>IF(入力!$E$16="北海道",M21,IF(入力!$E$16="東北",M43,IF(入力!$E$16="東京",M65,IF(入力!$E$16="中部",M87,IF(入力!$E$16="北陸",M109,IF(入力!$E$16="関西",M131,IF(入力!$E$16="中国",M153,IF(入力!$E$16="四国",M175,IF(入力!$E$16="九州",M197)))))))))</f>
        <v>0</v>
      </c>
    </row>
    <row r="220" spans="1:13" x14ac:dyDescent="0.25">
      <c r="A220" s="104">
        <v>2</v>
      </c>
      <c r="B220" s="105" t="b">
        <f>IF(入力!$E$16="北海道",B22,IF(入力!$E$16="東北",B44,IF(入力!$E$16="東京",B66,IF(入力!$E$16="中部",B88,IF(入力!$E$16="北陸",B110,IF(入力!$E$16="関西",B132,IF(入力!$E$16="中国",B154,IF(入力!$E$16="四国",B176,IF(入力!$E$16="九州",B198)))))))))</f>
        <v>0</v>
      </c>
      <c r="C220" s="105" t="b">
        <f>IF(入力!$E$16="北海道",C22,IF(入力!$E$16="東北",C44,IF(入力!$E$16="東京",C66,IF(入力!$E$16="中部",C88,IF(入力!$E$16="北陸",C110,IF(入力!$E$16="関西",C132,IF(入力!$E$16="中国",C154,IF(入力!$E$16="四国",C176,IF(入力!$E$16="九州",C198)))))))))</f>
        <v>0</v>
      </c>
      <c r="D220" s="105" t="b">
        <f>IF(入力!$E$16="北海道",D22,IF(入力!$E$16="東北",D44,IF(入力!$E$16="東京",D66,IF(入力!$E$16="中部",D88,IF(入力!$E$16="北陸",D110,IF(入力!$E$16="関西",D132,IF(入力!$E$16="中国",D154,IF(入力!$E$16="四国",D176,IF(入力!$E$16="九州",D198)))))))))</f>
        <v>0</v>
      </c>
      <c r="E220" s="105" t="b">
        <f>IF(入力!$E$16="北海道",E22,IF(入力!$E$16="東北",E44,IF(入力!$E$16="東京",E66,IF(入力!$E$16="中部",E88,IF(入力!$E$16="北陸",E110,IF(入力!$E$16="関西",E132,IF(入力!$E$16="中国",E154,IF(入力!$E$16="四国",E176,IF(入力!$E$16="九州",E198)))))))))</f>
        <v>0</v>
      </c>
      <c r="F220" s="105" t="b">
        <f>IF(入力!$E$16="北海道",F22,IF(入力!$E$16="東北",F44,IF(入力!$E$16="東京",F66,IF(入力!$E$16="中部",F88,IF(入力!$E$16="北陸",F110,IF(入力!$E$16="関西",F132,IF(入力!$E$16="中国",F154,IF(入力!$E$16="四国",F176,IF(入力!$E$16="九州",F198)))))))))</f>
        <v>0</v>
      </c>
      <c r="G220" s="105" t="b">
        <f>IF(入力!$E$16="北海道",G22,IF(入力!$E$16="東北",G44,IF(入力!$E$16="東京",G66,IF(入力!$E$16="中部",G88,IF(入力!$E$16="北陸",G110,IF(入力!$E$16="関西",G132,IF(入力!$E$16="中国",G154,IF(入力!$E$16="四国",G176,IF(入力!$E$16="九州",G198)))))))))</f>
        <v>0</v>
      </c>
      <c r="H220" s="105" t="b">
        <f>IF(入力!$E$16="北海道",H22,IF(入力!$E$16="東北",H44,IF(入力!$E$16="東京",H66,IF(入力!$E$16="中部",H88,IF(入力!$E$16="北陸",H110,IF(入力!$E$16="関西",H132,IF(入力!$E$16="中国",H154,IF(入力!$E$16="四国",H176,IF(入力!$E$16="九州",H198)))))))))</f>
        <v>0</v>
      </c>
      <c r="I220" s="105" t="b">
        <f>IF(入力!$E$16="北海道",I22,IF(入力!$E$16="東北",I44,IF(入力!$E$16="東京",I66,IF(入力!$E$16="中部",I88,IF(入力!$E$16="北陸",I110,IF(入力!$E$16="関西",I132,IF(入力!$E$16="中国",I154,IF(入力!$E$16="四国",I176,IF(入力!$E$16="九州",I198)))))))))</f>
        <v>0</v>
      </c>
      <c r="J220" s="105" t="b">
        <f>IF(入力!$E$16="北海道",J22,IF(入力!$E$16="東北",J44,IF(入力!$E$16="東京",J66,IF(入力!$E$16="中部",J88,IF(入力!$E$16="北陸",J110,IF(入力!$E$16="関西",J132,IF(入力!$E$16="中国",J154,IF(入力!$E$16="四国",J176,IF(入力!$E$16="九州",J198)))))))))</f>
        <v>0</v>
      </c>
      <c r="K220" s="105" t="b">
        <f>IF(入力!$E$16="北海道",K22,IF(入力!$E$16="東北",K44,IF(入力!$E$16="東京",K66,IF(入力!$E$16="中部",K88,IF(入力!$E$16="北陸",K110,IF(入力!$E$16="関西",K132,IF(入力!$E$16="中国",K154,IF(入力!$E$16="四国",K176,IF(入力!$E$16="九州",K198)))))))))</f>
        <v>0</v>
      </c>
      <c r="L220" s="105" t="b">
        <f>IF(入力!$E$16="北海道",L22,IF(入力!$E$16="東北",L44,IF(入力!$E$16="東京",L66,IF(入力!$E$16="中部",L88,IF(入力!$E$16="北陸",L110,IF(入力!$E$16="関西",L132,IF(入力!$E$16="中国",L154,IF(入力!$E$16="四国",L176,IF(入力!$E$16="九州",L198)))))))))</f>
        <v>0</v>
      </c>
      <c r="M220" s="105" t="b">
        <f>IF(入力!$E$16="北海道",M22,IF(入力!$E$16="東北",M44,IF(入力!$E$16="東京",M66,IF(入力!$E$16="中部",M88,IF(入力!$E$16="北陸",M110,IF(入力!$E$16="関西",M132,IF(入力!$E$16="中国",M154,IF(入力!$E$16="四国",M176,IF(入力!$E$16="九州",M198)))))))))</f>
        <v>0</v>
      </c>
    </row>
    <row r="221" spans="1:13" x14ac:dyDescent="0.25">
      <c r="A221" s="104">
        <v>1</v>
      </c>
      <c r="B221" s="105" t="b">
        <f>IF(入力!$E$16="北海道",B23,IF(入力!$E$16="東北",B45,IF(入力!$E$16="東京",B67,IF(入力!$E$16="中部",B89,IF(入力!$E$16="北陸",B111,IF(入力!$E$16="関西",B133,IF(入力!$E$16="中国",B155,IF(入力!$E$16="四国",B177,IF(入力!$E$16="九州",B199)))))))))</f>
        <v>0</v>
      </c>
      <c r="C221" s="105" t="b">
        <f>IF(入力!$E$16="北海道",C23,IF(入力!$E$16="東北",C45,IF(入力!$E$16="東京",C67,IF(入力!$E$16="中部",C89,IF(入力!$E$16="北陸",C111,IF(入力!$E$16="関西",C133,IF(入力!$E$16="中国",C155,IF(入力!$E$16="四国",C177,IF(入力!$E$16="九州",C199)))))))))</f>
        <v>0</v>
      </c>
      <c r="D221" s="105" t="b">
        <f>IF(入力!$E$16="北海道",D23,IF(入力!$E$16="東北",D45,IF(入力!$E$16="東京",D67,IF(入力!$E$16="中部",D89,IF(入力!$E$16="北陸",D111,IF(入力!$E$16="関西",D133,IF(入力!$E$16="中国",D155,IF(入力!$E$16="四国",D177,IF(入力!$E$16="九州",D199)))))))))</f>
        <v>0</v>
      </c>
      <c r="E221" s="105" t="b">
        <f>IF(入力!$E$16="北海道",E23,IF(入力!$E$16="東北",E45,IF(入力!$E$16="東京",E67,IF(入力!$E$16="中部",E89,IF(入力!$E$16="北陸",E111,IF(入力!$E$16="関西",E133,IF(入力!$E$16="中国",E155,IF(入力!$E$16="四国",E177,IF(入力!$E$16="九州",E199)))))))))</f>
        <v>0</v>
      </c>
      <c r="F221" s="105" t="b">
        <f>IF(入力!$E$16="北海道",F23,IF(入力!$E$16="東北",F45,IF(入力!$E$16="東京",F67,IF(入力!$E$16="中部",F89,IF(入力!$E$16="北陸",F111,IF(入力!$E$16="関西",F133,IF(入力!$E$16="中国",F155,IF(入力!$E$16="四国",F177,IF(入力!$E$16="九州",F199)))))))))</f>
        <v>0</v>
      </c>
      <c r="G221" s="105" t="b">
        <f>IF(入力!$E$16="北海道",G23,IF(入力!$E$16="東北",G45,IF(入力!$E$16="東京",G67,IF(入力!$E$16="中部",G89,IF(入力!$E$16="北陸",G111,IF(入力!$E$16="関西",G133,IF(入力!$E$16="中国",G155,IF(入力!$E$16="四国",G177,IF(入力!$E$16="九州",G199)))))))))</f>
        <v>0</v>
      </c>
      <c r="H221" s="105" t="b">
        <f>IF(入力!$E$16="北海道",H23,IF(入力!$E$16="東北",H45,IF(入力!$E$16="東京",H67,IF(入力!$E$16="中部",H89,IF(入力!$E$16="北陸",H111,IF(入力!$E$16="関西",H133,IF(入力!$E$16="中国",H155,IF(入力!$E$16="四国",H177,IF(入力!$E$16="九州",H199)))))))))</f>
        <v>0</v>
      </c>
      <c r="I221" s="105" t="b">
        <f>IF(入力!$E$16="北海道",I23,IF(入力!$E$16="東北",I45,IF(入力!$E$16="東京",I67,IF(入力!$E$16="中部",I89,IF(入力!$E$16="北陸",I111,IF(入力!$E$16="関西",I133,IF(入力!$E$16="中国",I155,IF(入力!$E$16="四国",I177,IF(入力!$E$16="九州",I199)))))))))</f>
        <v>0</v>
      </c>
      <c r="J221" s="105" t="b">
        <f>IF(入力!$E$16="北海道",J23,IF(入力!$E$16="東北",J45,IF(入力!$E$16="東京",J67,IF(入力!$E$16="中部",J89,IF(入力!$E$16="北陸",J111,IF(入力!$E$16="関西",J133,IF(入力!$E$16="中国",J155,IF(入力!$E$16="四国",J177,IF(入力!$E$16="九州",J199)))))))))</f>
        <v>0</v>
      </c>
      <c r="K221" s="105" t="b">
        <f>IF(入力!$E$16="北海道",K23,IF(入力!$E$16="東北",K45,IF(入力!$E$16="東京",K67,IF(入力!$E$16="中部",K89,IF(入力!$E$16="北陸",K111,IF(入力!$E$16="関西",K133,IF(入力!$E$16="中国",K155,IF(入力!$E$16="四国",K177,IF(入力!$E$16="九州",K199)))))))))</f>
        <v>0</v>
      </c>
      <c r="L221" s="105" t="b">
        <f>IF(入力!$E$16="北海道",L23,IF(入力!$E$16="東北",L45,IF(入力!$E$16="東京",L67,IF(入力!$E$16="中部",L89,IF(入力!$E$16="北陸",L111,IF(入力!$E$16="関西",L133,IF(入力!$E$16="中国",L155,IF(入力!$E$16="四国",L177,IF(入力!$E$16="九州",L199)))))))))</f>
        <v>0</v>
      </c>
      <c r="M221" s="105" t="b">
        <f>IF(入力!$E$16="北海道",M23,IF(入力!$E$16="東北",M45,IF(入力!$E$16="東京",M67,IF(入力!$E$16="中部",M89,IF(入力!$E$16="北陸",M111,IF(入力!$E$16="関西",M133,IF(入力!$E$16="中国",M155,IF(入力!$E$16="四国",M177,IF(入力!$E$16="九州",M199)))))))))</f>
        <v>0</v>
      </c>
    </row>
  </sheetData>
  <phoneticPr fontId="2"/>
  <hyperlinks>
    <hyperlink ref="A1" r:id="rId1" xr:uid="{48291986-CA8D-429F-945C-520F4E2D7822}"/>
  </hyperlinks>
  <pageMargins left="0.7" right="0.7" top="0.75" bottom="0.75" header="0.3" footer="0.3"/>
  <pageSetup paperSize="9" orientation="portrait" horizontalDpi="300" verticalDpi="300"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BAD2F-D99A-4D6A-BE26-FF697DF31849}">
  <dimension ref="A1:C12"/>
  <sheetViews>
    <sheetView showGridLines="0" zoomScaleNormal="100" workbookViewId="0">
      <selection activeCell="D14" sqref="D14:O14"/>
    </sheetView>
  </sheetViews>
  <sheetFormatPr defaultColWidth="8.875" defaultRowHeight="18.75" x14ac:dyDescent="0.4"/>
  <cols>
    <col min="2" max="2" width="40.25" bestFit="1" customWidth="1"/>
    <col min="3" max="3" width="35.875" bestFit="1" customWidth="1"/>
    <col min="4" max="4" width="41.875" bestFit="1" customWidth="1"/>
  </cols>
  <sheetData>
    <row r="1" spans="1:3" x14ac:dyDescent="0.4">
      <c r="A1" s="24" t="s">
        <v>0</v>
      </c>
      <c r="B1" s="1" t="s">
        <v>10</v>
      </c>
      <c r="C1" s="1" t="s">
        <v>137</v>
      </c>
    </row>
    <row r="2" spans="1:3" x14ac:dyDescent="0.4">
      <c r="A2" s="1" t="s">
        <v>1</v>
      </c>
      <c r="B2" s="122" t="s">
        <v>150</v>
      </c>
      <c r="C2" s="122" t="s">
        <v>150</v>
      </c>
    </row>
    <row r="3" spans="1:3" x14ac:dyDescent="0.4">
      <c r="A3" s="1" t="s">
        <v>2</v>
      </c>
      <c r="B3" s="122" t="s">
        <v>151</v>
      </c>
      <c r="C3" s="122" t="s">
        <v>151</v>
      </c>
    </row>
    <row r="4" spans="1:3" x14ac:dyDescent="0.4">
      <c r="A4" s="1" t="s">
        <v>3</v>
      </c>
      <c r="B4" s="122" t="s">
        <v>144</v>
      </c>
      <c r="C4" s="122" t="s">
        <v>144</v>
      </c>
    </row>
    <row r="5" spans="1:3" x14ac:dyDescent="0.4">
      <c r="A5" s="1" t="s">
        <v>4</v>
      </c>
      <c r="B5" s="122" t="s">
        <v>145</v>
      </c>
      <c r="C5" s="122" t="s">
        <v>145</v>
      </c>
    </row>
    <row r="6" spans="1:3" x14ac:dyDescent="0.4">
      <c r="A6" s="1" t="s">
        <v>5</v>
      </c>
      <c r="B6" s="1"/>
      <c r="C6" s="1"/>
    </row>
    <row r="7" spans="1:3" x14ac:dyDescent="0.4">
      <c r="A7" s="1" t="s">
        <v>6</v>
      </c>
      <c r="B7" s="1"/>
      <c r="C7" s="1"/>
    </row>
    <row r="8" spans="1:3" x14ac:dyDescent="0.4">
      <c r="A8" s="1" t="s">
        <v>7</v>
      </c>
      <c r="B8" s="1"/>
      <c r="C8" s="1"/>
    </row>
    <row r="9" spans="1:3" x14ac:dyDescent="0.4">
      <c r="A9" s="1" t="s">
        <v>8</v>
      </c>
      <c r="B9" s="1"/>
      <c r="C9" s="1"/>
    </row>
    <row r="10" spans="1:3" x14ac:dyDescent="0.4">
      <c r="A10" s="1" t="s">
        <v>9</v>
      </c>
      <c r="B10" s="1"/>
      <c r="C10" s="1"/>
    </row>
    <row r="11" spans="1:3" x14ac:dyDescent="0.4">
      <c r="B11" s="1"/>
      <c r="C11" s="1"/>
    </row>
    <row r="12" spans="1:3" x14ac:dyDescent="0.4">
      <c r="B12" s="1"/>
    </row>
  </sheetData>
  <phoneticPr fontId="2"/>
  <pageMargins left="0.7" right="0.7" top="0.75" bottom="0.75" header="0.3" footer="0.3"/>
  <pageSetup paperSize="9"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9F0C5-2EB7-4A46-A1F4-C6DEF8373606}">
  <dimension ref="B2:F13"/>
  <sheetViews>
    <sheetView showGridLines="0" zoomScaleNormal="100" workbookViewId="0">
      <selection activeCell="D14" sqref="D14:O14"/>
    </sheetView>
  </sheetViews>
  <sheetFormatPr defaultRowHeight="15.75" x14ac:dyDescent="0.25"/>
  <cols>
    <col min="1" max="1" width="9" style="137"/>
    <col min="2" max="2" width="65.875" style="137" bestFit="1" customWidth="1"/>
    <col min="3" max="3" width="15.625" style="137" bestFit="1" customWidth="1"/>
    <col min="4" max="4" width="81.75" style="137" bestFit="1" customWidth="1"/>
    <col min="5" max="5" width="17.5" style="137" bestFit="1" customWidth="1"/>
    <col min="6" max="16384" width="9" style="137"/>
  </cols>
  <sheetData>
    <row r="2" spans="2:6" x14ac:dyDescent="0.25">
      <c r="B2" s="138" t="s">
        <v>188</v>
      </c>
      <c r="C2" s="139" t="e">
        <f>VLOOKUP(入力シート!D12&amp;入力シート!D13, B6:E14, 4, FALSE)</f>
        <v>#N/A</v>
      </c>
    </row>
    <row r="4" spans="2:6" x14ac:dyDescent="0.25">
      <c r="B4" s="140" t="s">
        <v>189</v>
      </c>
    </row>
    <row r="5" spans="2:6" x14ac:dyDescent="0.25">
      <c r="B5" s="141" t="s">
        <v>190</v>
      </c>
      <c r="C5" s="141" t="s">
        <v>138</v>
      </c>
      <c r="D5" s="141" t="s">
        <v>191</v>
      </c>
      <c r="E5" s="141" t="s">
        <v>192</v>
      </c>
    </row>
    <row r="6" spans="2:6" x14ac:dyDescent="0.25">
      <c r="B6" s="142" t="str">
        <f>C6&amp;D6</f>
        <v>新設蓄電池（リチウムイオン蓄電池）</v>
      </c>
      <c r="C6" s="142" t="s">
        <v>10</v>
      </c>
      <c r="D6" s="142" t="s">
        <v>150</v>
      </c>
      <c r="E6" s="142">
        <v>40</v>
      </c>
    </row>
    <row r="7" spans="2:6" x14ac:dyDescent="0.25">
      <c r="B7" s="142" t="str">
        <f t="shared" ref="B7:B13" si="0">C7&amp;D7</f>
        <v>新設蓄電池（リチウムイオン蓄電池以外の蓄電池）</v>
      </c>
      <c r="C7" s="142" t="s">
        <v>10</v>
      </c>
      <c r="D7" s="142" t="s">
        <v>151</v>
      </c>
      <c r="E7" s="142">
        <v>40</v>
      </c>
    </row>
    <row r="8" spans="2:6" x14ac:dyDescent="0.25">
      <c r="B8" s="142" t="str">
        <f t="shared" si="0"/>
        <v>新設揚水</v>
      </c>
      <c r="C8" s="142" t="s">
        <v>10</v>
      </c>
      <c r="D8" s="142" t="s">
        <v>144</v>
      </c>
      <c r="E8" s="142">
        <v>30</v>
      </c>
    </row>
    <row r="9" spans="2:6" x14ac:dyDescent="0.25">
      <c r="B9" s="142" t="str">
        <f t="shared" si="0"/>
        <v>新設長期エネルギー貯蔵システム</v>
      </c>
      <c r="C9" s="142" t="s">
        <v>10</v>
      </c>
      <c r="D9" s="142" t="s">
        <v>145</v>
      </c>
      <c r="E9" s="142">
        <v>30</v>
      </c>
    </row>
    <row r="10" spans="2:6" x14ac:dyDescent="0.25">
      <c r="B10" s="142" t="str">
        <f t="shared" si="0"/>
        <v>リプレース等蓄電池（リチウムイオン蓄電池）</v>
      </c>
      <c r="C10" s="142" t="s">
        <v>137</v>
      </c>
      <c r="D10" s="142" t="s">
        <v>150</v>
      </c>
      <c r="E10" s="142">
        <v>40</v>
      </c>
      <c r="F10" s="140"/>
    </row>
    <row r="11" spans="2:6" x14ac:dyDescent="0.25">
      <c r="B11" s="142" t="str">
        <f t="shared" si="0"/>
        <v>リプレース等蓄電池（リチウムイオン蓄電池以外の蓄電池）</v>
      </c>
      <c r="C11" s="142" t="s">
        <v>137</v>
      </c>
      <c r="D11" s="142" t="s">
        <v>151</v>
      </c>
      <c r="E11" s="142">
        <v>40</v>
      </c>
    </row>
    <row r="12" spans="2:6" x14ac:dyDescent="0.25">
      <c r="B12" s="142" t="str">
        <f t="shared" si="0"/>
        <v>リプレース等揚水</v>
      </c>
      <c r="C12" s="142" t="s">
        <v>137</v>
      </c>
      <c r="D12" s="142" t="s">
        <v>144</v>
      </c>
      <c r="E12" s="142">
        <v>40</v>
      </c>
    </row>
    <row r="13" spans="2:6" x14ac:dyDescent="0.25">
      <c r="B13" s="142" t="str">
        <f t="shared" si="0"/>
        <v>リプレース等長期エネルギー貯蔵システム</v>
      </c>
      <c r="C13" s="142" t="s">
        <v>137</v>
      </c>
      <c r="D13" s="142" t="s">
        <v>145</v>
      </c>
      <c r="E13" s="142">
        <v>30</v>
      </c>
    </row>
  </sheetData>
  <phoneticPr fontId="2"/>
  <conditionalFormatting sqref="E1:E1048576">
    <cfRule type="cellIs" dxfId="1" priority="1" operator="equal">
      <formula>40</formula>
    </cfRule>
    <cfRule type="cellIs" dxfId="0" priority="2" operator="equal">
      <formula>30</formula>
    </cfRule>
  </conditionalFormatting>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2C41088DA2514887FE16A7F2FAF15D" ma:contentTypeVersion="14" ma:contentTypeDescription="Create a new document." ma:contentTypeScope="" ma:versionID="a7ee596ffef0ca7d8d723fbefcc3e17b">
  <xsd:schema xmlns:xsd="http://www.w3.org/2001/XMLSchema" xmlns:xs="http://www.w3.org/2001/XMLSchema" xmlns:p="http://schemas.microsoft.com/office/2006/metadata/properties" xmlns:ns2="11dc30f6-d6eb-49a3-8252-8d1ada14f778" xmlns:ns3="2681aabb-7a2b-48ac-9a2c-81c6f9fa375f" targetNamespace="http://schemas.microsoft.com/office/2006/metadata/properties" ma:root="true" ma:fieldsID="1495af56c3bc6cf1f121fcee569eddf0" ns2:_="" ns3:_="">
    <xsd:import namespace="11dc30f6-d6eb-49a3-8252-8d1ada14f778"/>
    <xsd:import namespace="2681aabb-7a2b-48ac-9a2c-81c6f9fa375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dc30f6-d6eb-49a3-8252-8d1ada14f7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description=""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8883d318-f35c-4577-94aa-4c8e836d27a7"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681aabb-7a2b-48ac-9a2c-81c6f9fa375f"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f27899b0-4823-4505-8cec-84ffaab4cb66}" ma:internalName="TaxCatchAll" ma:showField="CatchAllData" ma:web="2681aabb-7a2b-48ac-9a2c-81c6f9fa375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1dc30f6-d6eb-49a3-8252-8d1ada14f778">
      <Terms xmlns="http://schemas.microsoft.com/office/infopath/2007/PartnerControls"/>
    </lcf76f155ced4ddcb4097134ff3c332f>
    <TaxCatchAll xmlns="2681aabb-7a2b-48ac-9a2c-81c6f9fa375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D10F390-7E6B-4F60-BEB8-11FFBBE83B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dc30f6-d6eb-49a3-8252-8d1ada14f778"/>
    <ds:schemaRef ds:uri="2681aabb-7a2b-48ac-9a2c-81c6f9fa37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76953AC-6A8D-432D-A7A5-86A601422489}">
  <ds:schemaRefs>
    <ds:schemaRef ds:uri="http://www.w3.org/XML/1998/namespace"/>
    <ds:schemaRef ds:uri="http://purl.org/dc/dcmitype/"/>
    <ds:schemaRef ds:uri="http://schemas.openxmlformats.org/package/2006/metadata/core-properties"/>
    <ds:schemaRef ds:uri="11dc30f6-d6eb-49a3-8252-8d1ada14f778"/>
    <ds:schemaRef ds:uri="http://purl.org/dc/terms/"/>
    <ds:schemaRef ds:uri="http://schemas.microsoft.com/office/2006/documentManagement/types"/>
    <ds:schemaRef ds:uri="http://schemas.microsoft.com/office/2006/metadata/properties"/>
    <ds:schemaRef ds:uri="http://schemas.microsoft.com/office/infopath/2007/PartnerControls"/>
    <ds:schemaRef ds:uri="2681aabb-7a2b-48ac-9a2c-81c6f9fa375f"/>
    <ds:schemaRef ds:uri="http://purl.org/dc/elements/1.1/"/>
  </ds:schemaRefs>
</ds:datastoreItem>
</file>

<file path=customXml/itemProps3.xml><?xml version="1.0" encoding="utf-8"?>
<ds:datastoreItem xmlns:ds="http://schemas.openxmlformats.org/officeDocument/2006/customXml" ds:itemID="{8D59191B-40CE-4D5A-BC2C-10247977F46C}">
  <ds:schemaRefs>
    <ds:schemaRef ds:uri="http://schemas.microsoft.com/sharepoint/v3/contenttype/forms"/>
  </ds:schemaRefs>
</ds:datastoreItem>
</file>

<file path=docMetadata/LabelInfo.xml><?xml version="1.0" encoding="utf-8"?>
<clbl:labelList xmlns:clbl="http://schemas.microsoft.com/office/2020/mipLabelMetadata">
  <clbl:label id="{0810b5de-6137-4290-b45d-86a8c6de7d1e}" enabled="1" method="Privileged" siteId="{deff24bb-2089-4400-8c8e-f71e680378b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7</vt:i4>
      </vt:variant>
    </vt:vector>
  </HeadingPairs>
  <TitlesOfParts>
    <vt:vector size="17" baseType="lpstr">
      <vt:lpstr>各項目の解説</vt:lpstr>
      <vt:lpstr>記載例</vt:lpstr>
      <vt:lpstr>入力シート</vt:lpstr>
      <vt:lpstr>webにUP時は非表示にする⇒</vt:lpstr>
      <vt:lpstr>入力</vt:lpstr>
      <vt:lpstr>計算用(期待容量)</vt:lpstr>
      <vt:lpstr>計算用(応札容量)</vt:lpstr>
      <vt:lpstr>調整係数一覧</vt:lpstr>
      <vt:lpstr>プルダウンテーブル(非表示)</vt:lpstr>
      <vt:lpstr>制度適用期間上限一覧_antei_long_yousui(非表</vt:lpstr>
      <vt:lpstr>各項目の解説!Print_Area</vt:lpstr>
      <vt:lpstr>記載例!Print_Area</vt:lpstr>
      <vt:lpstr>入力!Print_Area</vt:lpstr>
      <vt:lpstr>エリア</vt:lpstr>
      <vt:lpstr>リプレース等</vt:lpstr>
      <vt:lpstr>新設</vt:lpstr>
      <vt:lpstr>電源種</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2026-07-23T08:29:51Z</dcterms:created>
  <dcterms:modified xsi:type="dcterms:W3CDTF">2026-09-08T11:14:10Z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0x010100C92C41088DA2514887FE16A7F2FAF15D</vt:lpwstr>
  </property>
  <property fmtid="{D5CDD505-2E9C-101B-9397-08002B2CF9AE}" pid="3" name="MediaServiceImageTags">
    <vt:lpwstr/>
  </property>
</Properties>
</file>