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codeName="ThisWorkbook" defaultThemeVersion="124226"/>
  <xr:revisionPtr revIDLastSave="0" documentId="13_ncr:1_{08427B21-241F-46B8-BADA-455D18349675}" xr6:coauthVersionLast="47" xr6:coauthVersionMax="47" xr10:uidLastSave="{00000000-0000-0000-0000-000000000000}"/>
  <workbookProtection workbookAlgorithmName="SHA-512" workbookHashValue="Npe16RCk6053Gd9syZRaM8zq6TFKaFyldYMsYg0Ay0ty5NM2rx4Ag/3W0KyI2I5nCpmKbgBZEIcpYVvqGfKUPQ==" workbookSaltValue="n2LW7hv+sCl0/Q7k4dJfTA==" workbookSpinCount="100000" lockStructure="1"/>
  <bookViews>
    <workbookView xWindow="4500" yWindow="-26148" windowWidth="41112" windowHeight="22788" tabRatio="826" xr2:uid="{00000000-000D-0000-FFFF-FFFF00000000}"/>
  </bookViews>
  <sheets>
    <sheet name="入力欄(基本情報)" sheetId="21" r:id="rId1"/>
    <sheet name="入力欄(差替情報)" sheetId="22" r:id="rId2"/>
    <sheet name="提出用（算定諸元一覧(差替元)）" sheetId="15" r:id="rId3"/>
    <sheet name="webにUP時は非表示にする⇒" sheetId="13" state="hidden" r:id="rId4"/>
    <sheet name="計算用(差替元差替可能容量)" sheetId="19" state="hidden" r:id="rId5"/>
    <sheet name="調整係数一覧" sheetId="7" state="hidden" r:id="rId6"/>
    <sheet name="リスト" sheetId="23" state="hidden" r:id="rId7"/>
  </sheets>
  <definedNames>
    <definedName name="_xlnm.Print_Area" localSheetId="0">'入力欄(基本情報)'!$A$1:$D$31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2" l="1"/>
  <c r="E34" i="22"/>
  <c r="F34" i="22"/>
  <c r="G34" i="22"/>
  <c r="H34" i="22"/>
  <c r="I34" i="22"/>
  <c r="J34" i="22"/>
  <c r="K34" i="22"/>
  <c r="L34" i="22"/>
  <c r="M34" i="22"/>
  <c r="N34" i="22"/>
  <c r="O34" i="22"/>
  <c r="E12" i="15" l="1"/>
  <c r="D8" i="22" l="1"/>
  <c r="B38" i="19" l="1"/>
  <c r="C38" i="19" l="1"/>
  <c r="D38" i="19"/>
  <c r="E38" i="19"/>
  <c r="F38" i="19"/>
  <c r="G38" i="19"/>
  <c r="H38" i="19"/>
  <c r="I38" i="19"/>
  <c r="J38" i="19"/>
  <c r="B39" i="19"/>
  <c r="C39" i="19"/>
  <c r="D39" i="19"/>
  <c r="E39" i="19"/>
  <c r="F39" i="19"/>
  <c r="G39" i="19"/>
  <c r="H39" i="19"/>
  <c r="I39" i="19"/>
  <c r="J39" i="19"/>
  <c r="B40" i="19"/>
  <c r="C40" i="19"/>
  <c r="D40" i="19"/>
  <c r="E40" i="19"/>
  <c r="F40" i="19"/>
  <c r="G40" i="19"/>
  <c r="H40" i="19"/>
  <c r="I40" i="19"/>
  <c r="J40" i="19"/>
  <c r="B41" i="19"/>
  <c r="C41" i="19"/>
  <c r="D41" i="19"/>
  <c r="E41" i="19"/>
  <c r="F41" i="19"/>
  <c r="G41" i="19"/>
  <c r="H41" i="19"/>
  <c r="I41" i="19"/>
  <c r="J41" i="19"/>
  <c r="B42" i="19"/>
  <c r="C42" i="19"/>
  <c r="D42" i="19"/>
  <c r="E42" i="19"/>
  <c r="F42" i="19"/>
  <c r="G42" i="19"/>
  <c r="H42" i="19"/>
  <c r="I42" i="19"/>
  <c r="J42" i="19"/>
  <c r="B43" i="19"/>
  <c r="C43" i="19"/>
  <c r="D43" i="19"/>
  <c r="E43" i="19"/>
  <c r="F43" i="19"/>
  <c r="G43" i="19"/>
  <c r="H43" i="19"/>
  <c r="I43" i="19"/>
  <c r="J43" i="19"/>
  <c r="B44" i="19"/>
  <c r="C44" i="19"/>
  <c r="D44" i="19"/>
  <c r="E44" i="19"/>
  <c r="F44" i="19"/>
  <c r="G44" i="19"/>
  <c r="H44" i="19"/>
  <c r="I44" i="19"/>
  <c r="J44" i="19"/>
  <c r="B45" i="19"/>
  <c r="C45" i="19"/>
  <c r="D45" i="19"/>
  <c r="E45" i="19"/>
  <c r="F45" i="19"/>
  <c r="G45" i="19"/>
  <c r="H45" i="19"/>
  <c r="I45" i="19"/>
  <c r="J45" i="19"/>
  <c r="B46" i="19"/>
  <c r="C46" i="19"/>
  <c r="D46" i="19"/>
  <c r="E46" i="19"/>
  <c r="F46" i="19"/>
  <c r="G46" i="19"/>
  <c r="H46" i="19"/>
  <c r="I46" i="19"/>
  <c r="J46" i="19"/>
  <c r="B47" i="19"/>
  <c r="C47" i="19"/>
  <c r="D47" i="19"/>
  <c r="E47" i="19"/>
  <c r="F47" i="19"/>
  <c r="G47" i="19"/>
  <c r="H47" i="19"/>
  <c r="I47" i="19"/>
  <c r="J47" i="19"/>
  <c r="B48" i="19"/>
  <c r="C48" i="19"/>
  <c r="D48" i="19"/>
  <c r="E48" i="19"/>
  <c r="F48" i="19"/>
  <c r="G48" i="19"/>
  <c r="H48" i="19"/>
  <c r="I48" i="19"/>
  <c r="J48" i="19"/>
  <c r="B49" i="19"/>
  <c r="C49" i="19"/>
  <c r="D49" i="19"/>
  <c r="E49" i="19"/>
  <c r="F49" i="19"/>
  <c r="G49" i="19"/>
  <c r="H49" i="19"/>
  <c r="I49" i="19"/>
  <c r="J49" i="19"/>
  <c r="D115" i="22" l="1"/>
  <c r="D100" i="22"/>
  <c r="O98" i="22"/>
  <c r="N98" i="22"/>
  <c r="M98" i="22"/>
  <c r="L98" i="22"/>
  <c r="K98" i="22"/>
  <c r="J98" i="22"/>
  <c r="I98" i="22"/>
  <c r="H98" i="22"/>
  <c r="G98" i="22"/>
  <c r="F98" i="22"/>
  <c r="E98" i="22"/>
  <c r="D98" i="22"/>
  <c r="D92" i="22"/>
  <c r="O90" i="22"/>
  <c r="N90" i="22"/>
  <c r="M90" i="22"/>
  <c r="L90" i="22"/>
  <c r="K90" i="22"/>
  <c r="J90" i="22"/>
  <c r="J102" i="22" s="1"/>
  <c r="I90" i="22"/>
  <c r="H90" i="22"/>
  <c r="G90" i="22"/>
  <c r="F90" i="22"/>
  <c r="E90" i="22"/>
  <c r="D90" i="22"/>
  <c r="D84" i="22"/>
  <c r="O82" i="22"/>
  <c r="N82" i="22"/>
  <c r="M82" i="22"/>
  <c r="L82" i="22"/>
  <c r="K82" i="22"/>
  <c r="J82" i="22"/>
  <c r="I82" i="22"/>
  <c r="H82" i="22"/>
  <c r="G82" i="22"/>
  <c r="F82" i="22"/>
  <c r="E82" i="22"/>
  <c r="D82" i="22"/>
  <c r="D76" i="22"/>
  <c r="O74" i="22"/>
  <c r="N74" i="22"/>
  <c r="M74" i="22"/>
  <c r="L74" i="22"/>
  <c r="K74" i="22"/>
  <c r="J74" i="22"/>
  <c r="I74" i="22"/>
  <c r="H74" i="22"/>
  <c r="G74" i="22"/>
  <c r="F74" i="22"/>
  <c r="E74" i="22"/>
  <c r="D74" i="22"/>
  <c r="D68" i="22"/>
  <c r="O66" i="22"/>
  <c r="N66" i="22"/>
  <c r="M66" i="22"/>
  <c r="L66" i="22"/>
  <c r="K66" i="22"/>
  <c r="J66" i="22"/>
  <c r="I66" i="22"/>
  <c r="H66" i="22"/>
  <c r="G66" i="22"/>
  <c r="F66" i="22"/>
  <c r="E66" i="22"/>
  <c r="D66" i="22"/>
  <c r="D60" i="22"/>
  <c r="O58" i="22"/>
  <c r="N58" i="22"/>
  <c r="M58" i="22"/>
  <c r="L58" i="22"/>
  <c r="K58" i="22"/>
  <c r="K102" i="22" s="1"/>
  <c r="J58" i="22"/>
  <c r="I58" i="22"/>
  <c r="H58" i="22"/>
  <c r="G58" i="22"/>
  <c r="F58" i="22"/>
  <c r="E58" i="22"/>
  <c r="E102" i="22" s="1"/>
  <c r="D58" i="22"/>
  <c r="D52" i="22"/>
  <c r="O50" i="22"/>
  <c r="N50" i="22"/>
  <c r="M50" i="22"/>
  <c r="L50" i="22"/>
  <c r="K50" i="22"/>
  <c r="J50" i="22"/>
  <c r="I50" i="22"/>
  <c r="H50" i="22"/>
  <c r="G50" i="22"/>
  <c r="F50" i="22"/>
  <c r="E50" i="22"/>
  <c r="D50" i="22"/>
  <c r="D44" i="22"/>
  <c r="O42" i="22"/>
  <c r="O102" i="22" s="1"/>
  <c r="N42" i="22"/>
  <c r="N102" i="22" s="1"/>
  <c r="M42" i="22"/>
  <c r="L42" i="22"/>
  <c r="L102" i="22" s="1"/>
  <c r="K42" i="22"/>
  <c r="J42" i="22"/>
  <c r="I42" i="22"/>
  <c r="I102" i="22" s="1"/>
  <c r="H42" i="22"/>
  <c r="H102" i="22" s="1"/>
  <c r="G42" i="22"/>
  <c r="G102" i="22" s="1"/>
  <c r="F42" i="22"/>
  <c r="F102" i="22" s="1"/>
  <c r="E42" i="22"/>
  <c r="D42" i="22"/>
  <c r="D102" i="22" s="1"/>
  <c r="D36" i="22"/>
  <c r="D103" i="22" s="1"/>
  <c r="M102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E15" i="22"/>
  <c r="F15" i="22"/>
  <c r="G15" i="22"/>
  <c r="H15" i="22"/>
  <c r="I15" i="22"/>
  <c r="J15" i="22"/>
  <c r="K15" i="22"/>
  <c r="L15" i="22"/>
  <c r="M15" i="22"/>
  <c r="N15" i="22"/>
  <c r="O15" i="22"/>
  <c r="D15" i="22"/>
  <c r="D20" i="22" l="1"/>
  <c r="E49" i="15"/>
  <c r="O20" i="22"/>
  <c r="N20" i="22"/>
  <c r="M20" i="22"/>
  <c r="L20" i="22"/>
  <c r="K20" i="22"/>
  <c r="J20" i="22"/>
  <c r="I20" i="22"/>
  <c r="H20" i="22"/>
  <c r="G20" i="22"/>
  <c r="F20" i="22"/>
  <c r="E20" i="22"/>
  <c r="P46" i="15"/>
  <c r="O46" i="15"/>
  <c r="N46" i="15"/>
  <c r="M46" i="15"/>
  <c r="L46" i="15"/>
  <c r="K46" i="15"/>
  <c r="J46" i="15"/>
  <c r="I46" i="15"/>
  <c r="H46" i="15"/>
  <c r="G46" i="15"/>
  <c r="F46" i="15"/>
  <c r="E46" i="15"/>
  <c r="D109" i="22"/>
  <c r="D108" i="22"/>
  <c r="D7" i="22" l="1"/>
  <c r="D6" i="22"/>
  <c r="E15" i="15" l="1"/>
  <c r="D9" i="22"/>
  <c r="B52" i="19" s="1"/>
  <c r="G58" i="19" l="1"/>
  <c r="F58" i="19"/>
  <c r="I55" i="19"/>
  <c r="J53" i="19"/>
  <c r="I63" i="19"/>
  <c r="H63" i="19"/>
  <c r="I62" i="19"/>
  <c r="J61" i="19"/>
  <c r="E58" i="19"/>
  <c r="F57" i="19"/>
  <c r="G56" i="19"/>
  <c r="H55" i="19"/>
  <c r="G63" i="19"/>
  <c r="H62" i="19"/>
  <c r="I61" i="19"/>
  <c r="J60" i="19"/>
  <c r="E57" i="19"/>
  <c r="F56" i="19"/>
  <c r="G55" i="19"/>
  <c r="H54" i="19"/>
  <c r="I53" i="19"/>
  <c r="J52" i="19"/>
  <c r="F60" i="19"/>
  <c r="G59" i="19"/>
  <c r="J56" i="19"/>
  <c r="E53" i="19"/>
  <c r="F59" i="19"/>
  <c r="E52" i="19"/>
  <c r="E59" i="19"/>
  <c r="G57" i="19"/>
  <c r="J54" i="19"/>
  <c r="I54" i="19"/>
  <c r="F63" i="19"/>
  <c r="G62" i="19"/>
  <c r="H61" i="19"/>
  <c r="I60" i="19"/>
  <c r="J59" i="19"/>
  <c r="E56" i="19"/>
  <c r="F55" i="19"/>
  <c r="G54" i="19"/>
  <c r="H53" i="19"/>
  <c r="I52" i="19"/>
  <c r="H58" i="19"/>
  <c r="J63" i="19"/>
  <c r="E60" i="19"/>
  <c r="H57" i="19"/>
  <c r="I56" i="19"/>
  <c r="J55" i="19"/>
  <c r="E63" i="19"/>
  <c r="F62" i="19"/>
  <c r="G61" i="19"/>
  <c r="H60" i="19"/>
  <c r="I59" i="19"/>
  <c r="J58" i="19"/>
  <c r="E55" i="19"/>
  <c r="F54" i="19"/>
  <c r="G53" i="19"/>
  <c r="H52" i="19"/>
  <c r="I57" i="19"/>
  <c r="J62" i="19"/>
  <c r="H56" i="19"/>
  <c r="E62" i="19"/>
  <c r="F61" i="19"/>
  <c r="G60" i="19"/>
  <c r="H59" i="19"/>
  <c r="I58" i="19"/>
  <c r="J57" i="19"/>
  <c r="E54" i="19"/>
  <c r="F53" i="19"/>
  <c r="G52" i="19"/>
  <c r="E61" i="19"/>
  <c r="F52" i="19"/>
  <c r="E43" i="15"/>
  <c r="E42" i="15"/>
  <c r="E41" i="15"/>
  <c r="E40" i="15"/>
  <c r="E39" i="15"/>
  <c r="E38" i="15"/>
  <c r="E37" i="15"/>
  <c r="E36" i="15"/>
  <c r="E35" i="15"/>
  <c r="E34" i="15"/>
  <c r="E26" i="15"/>
  <c r="E20" i="15" s="1"/>
  <c r="E25" i="15"/>
  <c r="E24" i="15"/>
  <c r="E23" i="15"/>
  <c r="E22" i="15"/>
  <c r="E21" i="15"/>
  <c r="E19" i="15"/>
  <c r="E18" i="15"/>
  <c r="E17" i="15"/>
  <c r="E16" i="15"/>
  <c r="E13" i="15"/>
  <c r="J31" i="15"/>
  <c r="G31" i="15"/>
  <c r="O31" i="15"/>
  <c r="C202" i="7"/>
  <c r="D202" i="7"/>
  <c r="E202" i="7"/>
  <c r="F202" i="7"/>
  <c r="G202" i="7"/>
  <c r="H202" i="7"/>
  <c r="I202" i="7"/>
  <c r="J202" i="7"/>
  <c r="K202" i="7"/>
  <c r="L202" i="7"/>
  <c r="M202" i="7"/>
  <c r="C203" i="7"/>
  <c r="D203" i="7"/>
  <c r="E203" i="7"/>
  <c r="F203" i="7"/>
  <c r="G203" i="7"/>
  <c r="H203" i="7"/>
  <c r="I203" i="7"/>
  <c r="J203" i="7"/>
  <c r="K203" i="7"/>
  <c r="L203" i="7"/>
  <c r="M203" i="7"/>
  <c r="C204" i="7"/>
  <c r="D204" i="7"/>
  <c r="E204" i="7"/>
  <c r="F204" i="7"/>
  <c r="G204" i="7"/>
  <c r="H204" i="7"/>
  <c r="I204" i="7"/>
  <c r="J204" i="7"/>
  <c r="K204" i="7"/>
  <c r="L204" i="7"/>
  <c r="M204" i="7"/>
  <c r="C205" i="7"/>
  <c r="D205" i="7"/>
  <c r="E205" i="7"/>
  <c r="F205" i="7"/>
  <c r="G205" i="7"/>
  <c r="H205" i="7"/>
  <c r="I205" i="7"/>
  <c r="J205" i="7"/>
  <c r="K205" i="7"/>
  <c r="L205" i="7"/>
  <c r="M205" i="7"/>
  <c r="C206" i="7"/>
  <c r="D206" i="7"/>
  <c r="E206" i="7"/>
  <c r="F206" i="7"/>
  <c r="G206" i="7"/>
  <c r="H206" i="7"/>
  <c r="I206" i="7"/>
  <c r="J206" i="7"/>
  <c r="K206" i="7"/>
  <c r="L206" i="7"/>
  <c r="M206" i="7"/>
  <c r="C207" i="7"/>
  <c r="D207" i="7"/>
  <c r="E207" i="7"/>
  <c r="F207" i="7"/>
  <c r="G207" i="7"/>
  <c r="H207" i="7"/>
  <c r="I207" i="7"/>
  <c r="J207" i="7"/>
  <c r="K207" i="7"/>
  <c r="L207" i="7"/>
  <c r="M207" i="7"/>
  <c r="C208" i="7"/>
  <c r="D208" i="7"/>
  <c r="E208" i="7"/>
  <c r="F208" i="7"/>
  <c r="G208" i="7"/>
  <c r="H208" i="7"/>
  <c r="I208" i="7"/>
  <c r="J208" i="7"/>
  <c r="K208" i="7"/>
  <c r="L208" i="7"/>
  <c r="M208" i="7"/>
  <c r="C209" i="7"/>
  <c r="D209" i="7"/>
  <c r="E209" i="7"/>
  <c r="F209" i="7"/>
  <c r="G209" i="7"/>
  <c r="H209" i="7"/>
  <c r="I209" i="7"/>
  <c r="J209" i="7"/>
  <c r="K209" i="7"/>
  <c r="L209" i="7"/>
  <c r="M209" i="7"/>
  <c r="C210" i="7"/>
  <c r="D210" i="7"/>
  <c r="E210" i="7"/>
  <c r="F210" i="7"/>
  <c r="G210" i="7"/>
  <c r="H210" i="7"/>
  <c r="I210" i="7"/>
  <c r="J210" i="7"/>
  <c r="K210" i="7"/>
  <c r="L210" i="7"/>
  <c r="M210" i="7"/>
  <c r="C211" i="7"/>
  <c r="D211" i="7"/>
  <c r="E211" i="7"/>
  <c r="F211" i="7"/>
  <c r="G211" i="7"/>
  <c r="H211" i="7"/>
  <c r="I211" i="7"/>
  <c r="J211" i="7"/>
  <c r="K211" i="7"/>
  <c r="L211" i="7"/>
  <c r="M211" i="7"/>
  <c r="C212" i="7"/>
  <c r="D212" i="7"/>
  <c r="E212" i="7"/>
  <c r="F212" i="7"/>
  <c r="G212" i="7"/>
  <c r="H212" i="7"/>
  <c r="I212" i="7"/>
  <c r="J212" i="7"/>
  <c r="K212" i="7"/>
  <c r="L212" i="7"/>
  <c r="M212" i="7"/>
  <c r="C213" i="7"/>
  <c r="D213" i="7"/>
  <c r="E213" i="7"/>
  <c r="F213" i="7"/>
  <c r="G213" i="7"/>
  <c r="H213" i="7"/>
  <c r="I213" i="7"/>
  <c r="J213" i="7"/>
  <c r="K213" i="7"/>
  <c r="L213" i="7"/>
  <c r="M213" i="7"/>
  <c r="C214" i="7"/>
  <c r="D214" i="7"/>
  <c r="E214" i="7"/>
  <c r="F214" i="7"/>
  <c r="G214" i="7"/>
  <c r="H214" i="7"/>
  <c r="I214" i="7"/>
  <c r="J214" i="7"/>
  <c r="K214" i="7"/>
  <c r="L214" i="7"/>
  <c r="M214" i="7"/>
  <c r="C215" i="7"/>
  <c r="D215" i="7"/>
  <c r="E215" i="7"/>
  <c r="F215" i="7"/>
  <c r="G215" i="7"/>
  <c r="H215" i="7"/>
  <c r="I215" i="7"/>
  <c r="J215" i="7"/>
  <c r="K215" i="7"/>
  <c r="L215" i="7"/>
  <c r="M215" i="7"/>
  <c r="C216" i="7"/>
  <c r="D216" i="7"/>
  <c r="E216" i="7"/>
  <c r="F216" i="7"/>
  <c r="G216" i="7"/>
  <c r="H216" i="7"/>
  <c r="I216" i="7"/>
  <c r="J216" i="7"/>
  <c r="K216" i="7"/>
  <c r="L216" i="7"/>
  <c r="M216" i="7"/>
  <c r="C217" i="7"/>
  <c r="D217" i="7"/>
  <c r="E217" i="7"/>
  <c r="F217" i="7"/>
  <c r="G217" i="7"/>
  <c r="H217" i="7"/>
  <c r="I217" i="7"/>
  <c r="J217" i="7"/>
  <c r="K217" i="7"/>
  <c r="L217" i="7"/>
  <c r="M217" i="7"/>
  <c r="C218" i="7"/>
  <c r="D218" i="7"/>
  <c r="E218" i="7"/>
  <c r="F218" i="7"/>
  <c r="G218" i="7"/>
  <c r="H218" i="7"/>
  <c r="I218" i="7"/>
  <c r="J218" i="7"/>
  <c r="K218" i="7"/>
  <c r="L218" i="7"/>
  <c r="M218" i="7"/>
  <c r="C219" i="7"/>
  <c r="D219" i="7"/>
  <c r="F22" i="22" s="1"/>
  <c r="B54" i="19" s="1"/>
  <c r="E219" i="7"/>
  <c r="G22" i="22" s="1"/>
  <c r="B55" i="19" s="1"/>
  <c r="F219" i="7"/>
  <c r="G219" i="7"/>
  <c r="I22" i="22" s="1"/>
  <c r="B57" i="19" s="1"/>
  <c r="H219" i="7"/>
  <c r="I219" i="7"/>
  <c r="J219" i="7"/>
  <c r="K219" i="7"/>
  <c r="L219" i="7"/>
  <c r="N22" i="22" s="1"/>
  <c r="B62" i="19" s="1"/>
  <c r="M219" i="7"/>
  <c r="O22" i="22" s="1"/>
  <c r="B63" i="19" s="1"/>
  <c r="C220" i="7"/>
  <c r="D220" i="7"/>
  <c r="E220" i="7"/>
  <c r="F220" i="7"/>
  <c r="G220" i="7"/>
  <c r="H220" i="7"/>
  <c r="I220" i="7"/>
  <c r="J220" i="7"/>
  <c r="K220" i="7"/>
  <c r="L220" i="7"/>
  <c r="M220" i="7"/>
  <c r="C221" i="7"/>
  <c r="D221" i="7"/>
  <c r="E221" i="7"/>
  <c r="F221" i="7"/>
  <c r="G221" i="7"/>
  <c r="H221" i="7"/>
  <c r="I221" i="7"/>
  <c r="J221" i="7"/>
  <c r="K221" i="7"/>
  <c r="L221" i="7"/>
  <c r="M221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02" i="7"/>
  <c r="M22" i="22" l="1"/>
  <c r="B61" i="19" s="1"/>
  <c r="K22" i="22"/>
  <c r="B59" i="19" s="1"/>
  <c r="H22" i="22"/>
  <c r="B56" i="19" s="1"/>
  <c r="E22" i="22"/>
  <c r="B53" i="19" s="1"/>
  <c r="D22" i="22"/>
  <c r="D52" i="19" s="1"/>
  <c r="L22" i="22"/>
  <c r="B60" i="19" s="1"/>
  <c r="J22" i="22"/>
  <c r="B58" i="19" s="1"/>
  <c r="D63" i="19"/>
  <c r="D55" i="19"/>
  <c r="D54" i="19"/>
  <c r="D61" i="19"/>
  <c r="D57" i="19"/>
  <c r="D62" i="19"/>
  <c r="C56" i="19"/>
  <c r="C58" i="19"/>
  <c r="C53" i="19"/>
  <c r="C57" i="19"/>
  <c r="C54" i="19"/>
  <c r="C61" i="19"/>
  <c r="C63" i="19"/>
  <c r="C59" i="19"/>
  <c r="C60" i="19"/>
  <c r="C55" i="19"/>
  <c r="C62" i="19"/>
  <c r="C52" i="19"/>
  <c r="M31" i="15"/>
  <c r="K31" i="15"/>
  <c r="P31" i="15"/>
  <c r="L31" i="15"/>
  <c r="I31" i="15"/>
  <c r="H31" i="15"/>
  <c r="N31" i="15"/>
  <c r="F31" i="15"/>
  <c r="E31" i="15"/>
  <c r="D59" i="19" l="1"/>
  <c r="D56" i="19"/>
  <c r="D53" i="19"/>
  <c r="D60" i="19"/>
  <c r="B66" i="19"/>
  <c r="D58" i="19"/>
  <c r="C66" i="19"/>
  <c r="K52" i="19"/>
  <c r="C21" i="19"/>
  <c r="C67" i="19" s="1"/>
  <c r="C70" i="19"/>
  <c r="C71" i="19"/>
  <c r="C73" i="19"/>
  <c r="C75" i="19"/>
  <c r="C77" i="19" l="1"/>
  <c r="C69" i="19"/>
  <c r="C76" i="19"/>
  <c r="C72" i="19"/>
  <c r="C74" i="19"/>
  <c r="D21" i="19"/>
  <c r="C68" i="19"/>
  <c r="D75" i="19" l="1"/>
  <c r="D69" i="19"/>
  <c r="D77" i="19"/>
  <c r="D70" i="19"/>
  <c r="D73" i="19"/>
  <c r="D68" i="19"/>
  <c r="E21" i="19"/>
  <c r="D74" i="19"/>
  <c r="D71" i="19"/>
  <c r="D66" i="19"/>
  <c r="D72" i="19"/>
  <c r="D67" i="19"/>
  <c r="D76" i="19"/>
  <c r="E66" i="19" l="1"/>
  <c r="E76" i="19"/>
  <c r="F21" i="19"/>
  <c r="E68" i="19"/>
  <c r="E73" i="19"/>
  <c r="E75" i="19"/>
  <c r="E72" i="19"/>
  <c r="E67" i="19"/>
  <c r="E71" i="19"/>
  <c r="E70" i="19"/>
  <c r="E69" i="19"/>
  <c r="E77" i="19"/>
  <c r="E74" i="19"/>
  <c r="F70" i="19" l="1"/>
  <c r="F66" i="19"/>
  <c r="F77" i="19"/>
  <c r="G21" i="19"/>
  <c r="F76" i="19"/>
  <c r="F69" i="19"/>
  <c r="F68" i="19"/>
  <c r="F73" i="19"/>
  <c r="F75" i="19"/>
  <c r="F72" i="19"/>
  <c r="F67" i="19"/>
  <c r="F71" i="19"/>
  <c r="F74" i="19"/>
  <c r="G75" i="19" l="1"/>
  <c r="G72" i="19"/>
  <c r="G67" i="19"/>
  <c r="G71" i="19"/>
  <c r="G74" i="19"/>
  <c r="G68" i="19"/>
  <c r="G70" i="19"/>
  <c r="G66" i="19"/>
  <c r="G76" i="19"/>
  <c r="G77" i="19"/>
  <c r="H21" i="19"/>
  <c r="G69" i="19"/>
  <c r="G73" i="19"/>
  <c r="H69" i="19" l="1"/>
  <c r="H73" i="19"/>
  <c r="H76" i="19"/>
  <c r="H72" i="19"/>
  <c r="H68" i="19"/>
  <c r="H71" i="19"/>
  <c r="H75" i="19"/>
  <c r="H74" i="19"/>
  <c r="H67" i="19"/>
  <c r="H70" i="19"/>
  <c r="H66" i="19"/>
  <c r="H77" i="19"/>
  <c r="I21" i="19"/>
  <c r="I67" i="19" l="1"/>
  <c r="I74" i="19"/>
  <c r="I70" i="19"/>
  <c r="I66" i="19"/>
  <c r="I77" i="19"/>
  <c r="J21" i="19"/>
  <c r="I69" i="19"/>
  <c r="I73" i="19"/>
  <c r="I75" i="19"/>
  <c r="I76" i="19"/>
  <c r="I72" i="19"/>
  <c r="I68" i="19"/>
  <c r="I71" i="19"/>
  <c r="J66" i="19" l="1"/>
  <c r="B80" i="19" s="1"/>
  <c r="J77" i="19"/>
  <c r="J73" i="19"/>
  <c r="J69" i="19"/>
  <c r="J72" i="19"/>
  <c r="J76" i="19"/>
  <c r="J71" i="19"/>
  <c r="J75" i="19"/>
  <c r="J74" i="19"/>
  <c r="J68" i="19"/>
  <c r="J70" i="19"/>
  <c r="J67" i="19"/>
  <c r="K59" i="19" l="1"/>
  <c r="K24" i="22" s="1"/>
  <c r="K54" i="19"/>
  <c r="F24" i="22" s="1"/>
  <c r="K62" i="19"/>
  <c r="N24" i="22" s="1"/>
  <c r="K56" i="19"/>
  <c r="H24" i="22" s="1"/>
  <c r="K63" i="19"/>
  <c r="O24" i="22" s="1"/>
  <c r="K57" i="19"/>
  <c r="I24" i="22" s="1"/>
  <c r="K55" i="19"/>
  <c r="G24" i="22" s="1"/>
  <c r="K58" i="19"/>
  <c r="J24" i="22" s="1"/>
  <c r="D24" i="22"/>
  <c r="K53" i="19"/>
  <c r="E24" i="22" l="1"/>
  <c r="B69" i="19"/>
  <c r="B83" i="19" s="1"/>
  <c r="B67" i="19"/>
  <c r="B81" i="19" s="1"/>
  <c r="K60" i="19"/>
  <c r="L24" i="22" s="1"/>
  <c r="B74" i="19"/>
  <c r="B88" i="19" s="1"/>
  <c r="B71" i="19"/>
  <c r="B85" i="19" s="1"/>
  <c r="B76" i="19"/>
  <c r="B90" i="19" s="1"/>
  <c r="B68" i="19"/>
  <c r="B82" i="19" s="1"/>
  <c r="B77" i="19"/>
  <c r="B91" i="19" s="1"/>
  <c r="B75" i="19"/>
  <c r="B89" i="19" s="1"/>
  <c r="K61" i="19"/>
  <c r="M24" i="22" s="1"/>
  <c r="B70" i="19"/>
  <c r="B84" i="19" s="1"/>
  <c r="B73" i="19"/>
  <c r="B87" i="19" s="1"/>
  <c r="B72" i="19"/>
  <c r="B86" i="19" s="1"/>
  <c r="B94" i="19" l="1"/>
  <c r="B97" i="19" s="1"/>
  <c r="D25" i="22" s="1"/>
  <c r="E51" i="15" s="1"/>
  <c r="B92" i="19"/>
  <c r="J112" i="22" l="1"/>
  <c r="J113" i="22" s="1"/>
  <c r="K28" i="15" s="1"/>
  <c r="K48" i="15" s="1"/>
  <c r="K50" i="15" s="1"/>
  <c r="K47" i="15" s="1"/>
  <c r="D112" i="22"/>
  <c r="D113" i="22" s="1"/>
  <c r="E28" i="15" s="1"/>
  <c r="E48" i="15" s="1"/>
  <c r="E50" i="15" s="1"/>
  <c r="E47" i="15" s="1"/>
  <c r="B99" i="19"/>
  <c r="L112" i="22"/>
  <c r="L113" i="22" s="1"/>
  <c r="M28" i="15" s="1"/>
  <c r="M48" i="15" s="1"/>
  <c r="M50" i="15" s="1"/>
  <c r="M47" i="15" s="1"/>
  <c r="E112" i="22"/>
  <c r="E113" i="22" s="1"/>
  <c r="F28" i="15" s="1"/>
  <c r="F48" i="15" s="1"/>
  <c r="F50" i="15" s="1"/>
  <c r="F47" i="15" s="1"/>
  <c r="O112" i="22"/>
  <c r="O113" i="22" s="1"/>
  <c r="P28" i="15" s="1"/>
  <c r="P48" i="15" s="1"/>
  <c r="P50" i="15" s="1"/>
  <c r="P47" i="15" s="1"/>
  <c r="H112" i="22"/>
  <c r="H113" i="22" s="1"/>
  <c r="I28" i="15" s="1"/>
  <c r="I48" i="15" s="1"/>
  <c r="I50" i="15" s="1"/>
  <c r="I47" i="15" s="1"/>
  <c r="F112" i="22"/>
  <c r="F113" i="22" s="1"/>
  <c r="G28" i="15" s="1"/>
  <c r="G48" i="15" s="1"/>
  <c r="G50" i="15" s="1"/>
  <c r="G47" i="15" s="1"/>
  <c r="G112" i="22"/>
  <c r="G113" i="22" s="1"/>
  <c r="H28" i="15" s="1"/>
  <c r="H48" i="15" s="1"/>
  <c r="H50" i="15" s="1"/>
  <c r="H47" i="15" s="1"/>
  <c r="M112" i="22"/>
  <c r="M113" i="22" s="1"/>
  <c r="N28" i="15" s="1"/>
  <c r="N48" i="15" s="1"/>
  <c r="N50" i="15" s="1"/>
  <c r="N47" i="15" s="1"/>
  <c r="K112" i="22"/>
  <c r="K113" i="22" s="1"/>
  <c r="L28" i="15" s="1"/>
  <c r="L48" i="15" s="1"/>
  <c r="L50" i="15" s="1"/>
  <c r="L47" i="15" s="1"/>
  <c r="I112" i="22"/>
  <c r="I113" i="22" s="1"/>
  <c r="J28" i="15" s="1"/>
  <c r="J48" i="15" s="1"/>
  <c r="J50" i="15" s="1"/>
  <c r="J47" i="15" s="1"/>
  <c r="N112" i="22"/>
  <c r="N113" i="22" s="1"/>
  <c r="O28" i="15" s="1"/>
  <c r="O48" i="15" s="1"/>
  <c r="O50" i="15" s="1"/>
  <c r="O47" i="15" s="1"/>
</calcChain>
</file>

<file path=xl/sharedStrings.xml><?xml version="1.0" encoding="utf-8"?>
<sst xmlns="http://schemas.openxmlformats.org/spreadsheetml/2006/main" count="595" uniqueCount="175">
  <si>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</si>
  <si>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</si>
  <si>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</si>
  <si>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容量を提供する
電源等の区分</t>
    <rPh sb="0" eb="2">
      <t>ヨウリョウ</t>
    </rPh>
    <rPh sb="3" eb="5">
      <t>テイキョウ</t>
    </rPh>
    <rPh sb="8" eb="10">
      <t>デンゲン</t>
    </rPh>
    <rPh sb="10" eb="11">
      <t>ナド</t>
    </rPh>
    <rPh sb="12" eb="14">
      <t>クブン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</si>
  <si>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</si>
  <si>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</si>
  <si>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</si>
  <si>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</si>
  <si>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</si>
  <si>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</si>
  <si>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</si>
  <si>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</si>
  <si>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</si>
  <si>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</si>
  <si>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</si>
  <si>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</si>
  <si>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</si>
  <si>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</si>
  <si>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</si>
  <si>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</si>
  <si>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</si>
  <si>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</si>
  <si>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東京</t>
    <rPh sb="0" eb="2">
      <t>トウキョウ</t>
    </rPh>
    <phoneticPr fontId="4"/>
  </si>
  <si>
    <t>中部</t>
    <rPh sb="0" eb="2">
      <t>チュウブ</t>
    </rPh>
    <phoneticPr fontId="4"/>
  </si>
  <si>
    <t>北陸</t>
    <rPh sb="0" eb="2">
      <t>ホクリク</t>
    </rPh>
    <phoneticPr fontId="4"/>
  </si>
  <si>
    <t>関西</t>
    <rPh sb="0" eb="2">
      <t>カンサイ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</si>
  <si>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</si>
  <si>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</si>
  <si>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</si>
  <si>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(MW)</t>
    <phoneticPr fontId="2"/>
  </si>
  <si>
    <t>②再エネ除きの調達量</t>
    <rPh sb="1" eb="2">
      <t>サイ</t>
    </rPh>
    <rPh sb="4" eb="5">
      <t>ノゾ</t>
    </rPh>
    <rPh sb="7" eb="9">
      <t>チョウタツ</t>
    </rPh>
    <rPh sb="9" eb="10">
      <t>リョウ</t>
    </rPh>
    <phoneticPr fontId="2"/>
  </si>
  <si>
    <t>エリア合計</t>
    <rPh sb="3" eb="5">
      <t>ゴウケイ</t>
    </rPh>
    <phoneticPr fontId="2"/>
  </si>
  <si>
    <t>月換算</t>
    <rPh sb="0" eb="1">
      <t>ツキ</t>
    </rPh>
    <rPh sb="1" eb="3">
      <t>カンサン</t>
    </rPh>
    <phoneticPr fontId="2"/>
  </si>
  <si>
    <t>　（最小期待量からの増分）</t>
    <rPh sb="2" eb="4">
      <t>サイショウ</t>
    </rPh>
    <rPh sb="4" eb="6">
      <t>キタイ</t>
    </rPh>
    <rPh sb="6" eb="7">
      <t>リョウ</t>
    </rPh>
    <rPh sb="10" eb="12">
      <t>ゾウブン</t>
    </rPh>
    <phoneticPr fontId="2"/>
  </si>
  <si>
    <t>(参考)基準値</t>
    <rPh sb="1" eb="3">
      <t>サンコウ</t>
    </rPh>
    <rPh sb="4" eb="6">
      <t>キジュン</t>
    </rPh>
    <rPh sb="6" eb="7">
      <t>アタイ</t>
    </rPh>
    <phoneticPr fontId="2"/>
  </si>
  <si>
    <t>合計</t>
    <rPh sb="0" eb="2">
      <t>ゴウケイ</t>
    </rPh>
    <phoneticPr fontId="2"/>
  </si>
  <si>
    <t>安定電源</t>
    <rPh sb="0" eb="2">
      <t>アンテイ</t>
    </rPh>
    <rPh sb="2" eb="4">
      <t>デンゲン</t>
    </rPh>
    <phoneticPr fontId="2"/>
  </si>
  <si>
    <t>各月の管理容量</t>
    <rPh sb="0" eb="2">
      <t>カクツキ</t>
    </rPh>
    <rPh sb="3" eb="5">
      <t>カンリ</t>
    </rPh>
    <rPh sb="5" eb="7">
      <t>ヨウリョウ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</si>
  <si>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</si>
  <si>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</si>
  <si>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東京</t>
    <rPh sb="0" eb="2">
      <t>トウキョウ</t>
    </rPh>
    <phoneticPr fontId="2"/>
  </si>
  <si>
    <t>中部</t>
    <rPh sb="0" eb="2">
      <t>チュウブ</t>
    </rPh>
    <phoneticPr fontId="2"/>
  </si>
  <si>
    <t>北陸</t>
    <rPh sb="0" eb="2">
      <t>ホクリク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</si>
  <si>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</si>
  <si>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</si>
  <si>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</si>
  <si>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</si>
  <si>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選択エリア</t>
    <rPh sb="0" eb="2">
      <t>センタク</t>
    </rPh>
    <phoneticPr fontId="2"/>
  </si>
  <si>
    <t>(参考)調整係数(%)</t>
    <rPh sb="1" eb="3">
      <t>サンコウ</t>
    </rPh>
    <rPh sb="4" eb="6">
      <t>チョウセイ</t>
    </rPh>
    <rPh sb="6" eb="8">
      <t>ケイスウ</t>
    </rPh>
    <phoneticPr fontId="2"/>
  </si>
  <si>
    <t>kWh</t>
    <phoneticPr fontId="2"/>
  </si>
  <si>
    <t>h</t>
    <phoneticPr fontId="2"/>
  </si>
  <si>
    <t>%</t>
    <phoneticPr fontId="2"/>
  </si>
  <si>
    <t>：手入力(他ファイルよりマクロ貼り付け可能)</t>
    <rPh sb="1" eb="2">
      <t>テ</t>
    </rPh>
    <rPh sb="2" eb="4">
      <t>ニュウリョク</t>
    </rPh>
    <rPh sb="5" eb="6">
      <t>ホカ</t>
    </rPh>
    <rPh sb="15" eb="16">
      <t>ハ</t>
    </rPh>
    <rPh sb="17" eb="18">
      <t>ツ</t>
    </rPh>
    <rPh sb="19" eb="21">
      <t>カノウ</t>
    </rPh>
    <phoneticPr fontId="2"/>
  </si>
  <si>
    <t>③必要予備率(再エネ除き後)</t>
    <rPh sb="1" eb="3">
      <t>ヒツヨウ</t>
    </rPh>
    <rPh sb="3" eb="5">
      <t>ヨビ</t>
    </rPh>
    <rPh sb="5" eb="6">
      <t>リツ</t>
    </rPh>
    <rPh sb="7" eb="8">
      <t>サイ</t>
    </rPh>
    <rPh sb="10" eb="11">
      <t>ノゾ</t>
    </rPh>
    <rPh sb="12" eb="13">
      <t>ゴ</t>
    </rPh>
    <phoneticPr fontId="2"/>
  </si>
  <si>
    <t>④持続的予備率</t>
    <rPh sb="1" eb="3">
      <t>ジゾク</t>
    </rPh>
    <rPh sb="3" eb="4">
      <t>テキ</t>
    </rPh>
    <rPh sb="4" eb="6">
      <t>ヨビ</t>
    </rPh>
    <rPh sb="6" eb="7">
      <t>リツ</t>
    </rPh>
    <phoneticPr fontId="2"/>
  </si>
  <si>
    <t>⑥必要供給力(再エネ除き)</t>
    <rPh sb="1" eb="3">
      <t>ヒツヨウ</t>
    </rPh>
    <rPh sb="3" eb="6">
      <t>キョウキュウリョク</t>
    </rPh>
    <rPh sb="7" eb="8">
      <t>サイ</t>
    </rPh>
    <rPh sb="10" eb="11">
      <t>ノゾ</t>
    </rPh>
    <phoneticPr fontId="2"/>
  </si>
  <si>
    <t>⑦揚水供給力</t>
    <rPh sb="1" eb="2">
      <t>ヨウ</t>
    </rPh>
    <rPh sb="2" eb="3">
      <t>スイ</t>
    </rPh>
    <rPh sb="3" eb="6">
      <t>キョウキュウリョク</t>
    </rPh>
    <phoneticPr fontId="2"/>
  </si>
  <si>
    <t>⑧最小期待量からの増分除き</t>
    <rPh sb="1" eb="3">
      <t>サイショウ</t>
    </rPh>
    <rPh sb="3" eb="5">
      <t>キタイ</t>
    </rPh>
    <rPh sb="5" eb="6">
      <t>リョウ</t>
    </rPh>
    <rPh sb="9" eb="11">
      <t>ゾウブン</t>
    </rPh>
    <rPh sb="11" eb="12">
      <t>ノゾ</t>
    </rPh>
    <phoneticPr fontId="2"/>
  </si>
  <si>
    <t>⑨停止可能量</t>
    <rPh sb="1" eb="3">
      <t>テイシ</t>
    </rPh>
    <rPh sb="3" eb="6">
      <t>カノウリョウ</t>
    </rPh>
    <phoneticPr fontId="2"/>
  </si>
  <si>
    <t>⑩カウント可能な設備量</t>
    <rPh sb="5" eb="7">
      <t>カノウ</t>
    </rPh>
    <rPh sb="8" eb="10">
      <t>セツビ</t>
    </rPh>
    <rPh sb="10" eb="11">
      <t>リョウ</t>
    </rPh>
    <phoneticPr fontId="2"/>
  </si>
  <si>
    <t>⑪期待容量(単位：kW)</t>
    <rPh sb="1" eb="3">
      <t>キタイ</t>
    </rPh>
    <rPh sb="3" eb="5">
      <t>ヨウリョウ</t>
    </rPh>
    <rPh sb="6" eb="8">
      <t>タンイ</t>
    </rPh>
    <phoneticPr fontId="2"/>
  </si>
  <si>
    <t>年度更新時に数値をアップデートする必要があるのは、以下の2シート</t>
    <rPh sb="0" eb="2">
      <t>ネンド</t>
    </rPh>
    <rPh sb="2" eb="4">
      <t>コウシン</t>
    </rPh>
    <rPh sb="4" eb="5">
      <t>ジ</t>
    </rPh>
    <rPh sb="6" eb="8">
      <t>スウチ</t>
    </rPh>
    <rPh sb="17" eb="19">
      <t>ヒツヨウ</t>
    </rPh>
    <rPh sb="25" eb="27">
      <t>イカ</t>
    </rPh>
    <phoneticPr fontId="2"/>
  </si>
  <si>
    <t>　　</t>
    <phoneticPr fontId="2"/>
  </si>
  <si>
    <t>計算用(期待容量)</t>
  </si>
  <si>
    <t>調整係数一覧</t>
  </si>
  <si>
    <r>
      <t>また、以下のシートの注釈を修正する必要があるので注意(現状、変更すべき箇所は</t>
    </r>
    <r>
      <rPr>
        <b/>
        <sz val="11"/>
        <color rgb="FFFF0000"/>
        <rFont val="Meiryo UI"/>
        <family val="3"/>
        <charset val="128"/>
      </rPr>
      <t>朱太字</t>
    </r>
    <r>
      <rPr>
        <sz val="11"/>
        <color theme="1"/>
        <rFont val="Meiryo UI"/>
        <family val="3"/>
        <charset val="128"/>
      </rPr>
      <t>としている)</t>
    </r>
    <rPh sb="3" eb="5">
      <t>イカ</t>
    </rPh>
    <rPh sb="10" eb="12">
      <t>チュウシャク</t>
    </rPh>
    <rPh sb="13" eb="15">
      <t>シュウセイ</t>
    </rPh>
    <rPh sb="17" eb="19">
      <t>ヒツヨウ</t>
    </rPh>
    <rPh sb="24" eb="26">
      <t>チュウイ</t>
    </rPh>
    <rPh sb="27" eb="29">
      <t>ゲンジョウ</t>
    </rPh>
    <rPh sb="30" eb="32">
      <t>ヘンコウ</t>
    </rPh>
    <rPh sb="35" eb="37">
      <t>カショ</t>
    </rPh>
    <rPh sb="38" eb="39">
      <t>シュ</t>
    </rPh>
    <rPh sb="39" eb="41">
      <t>フトジ</t>
    </rPh>
    <phoneticPr fontId="2"/>
  </si>
  <si>
    <t>記載例</t>
    <rPh sb="0" eb="2">
      <t>キサイ</t>
    </rPh>
    <rPh sb="2" eb="3">
      <t>レイ</t>
    </rPh>
    <phoneticPr fontId="2"/>
  </si>
  <si>
    <t>入力</t>
    <rPh sb="0" eb="2">
      <t>ニュウリョク</t>
    </rPh>
    <phoneticPr fontId="2"/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</si>
  <si>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</si>
  <si>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</si>
  <si>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</si>
  <si>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</si>
  <si>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</si>
  <si>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</si>
  <si>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</si>
  <si>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</si>
  <si>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</si>
  <si>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</si>
  <si>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</si>
  <si>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</si>
  <si>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</si>
  <si>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</si>
  <si>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</si>
  <si>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</si>
  <si>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差替元として差替契約した
差替容量[kW]</t>
    <rPh sb="0" eb="1">
      <t>サ</t>
    </rPh>
    <rPh sb="1" eb="2">
      <t>カ</t>
    </rPh>
    <rPh sb="2" eb="3">
      <t>モト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</si>
  <si>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事業者名</t>
    <rPh sb="0" eb="3">
      <t>ジギョウシャ</t>
    </rPh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</si>
  <si>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</si>
  <si>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差替先として差替契約した
差替容量[kW]</t>
    <rPh sb="0" eb="1">
      <t>サ</t>
    </rPh>
    <rPh sb="1" eb="2">
      <t>カ</t>
    </rPh>
    <rPh sb="2" eb="3">
      <t>サキ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</si>
  <si>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</si>
  <si>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</si>
  <si>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</si>
  <si>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</si>
  <si>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</si>
  <si>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</si>
  <si>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</si>
  <si>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</si>
  <si>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</si>
  <si>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</si>
  <si>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</si>
  <si>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提供する各月の供給力[kW]</t>
    <rPh sb="0" eb="2">
      <t>テイキョウ</t>
    </rPh>
    <rPh sb="4" eb="6">
      <t>カクツキ</t>
    </rPh>
    <rPh sb="7" eb="10">
      <t>キョウキュウリョク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</si>
  <si>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</si>
  <si>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</si>
  <si>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</si>
  <si>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</si>
  <si>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</si>
  <si>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</si>
  <si>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</si>
  <si>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</si>
  <si>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</si>
  <si>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電源等差替への申込</t>
  </si>
  <si>
    <t>容量を提供する電源等区分</t>
    <rPh sb="0" eb="2">
      <t>ヨウリョウ</t>
    </rPh>
    <rPh sb="3" eb="5">
      <t>テイキョウ</t>
    </rPh>
    <rPh sb="7" eb="9">
      <t>デンゲン</t>
    </rPh>
    <rPh sb="9" eb="10">
      <t>トウ</t>
    </rPh>
    <rPh sb="10" eb="12">
      <t>クブン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</si>
  <si>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</si>
  <si>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</si>
  <si>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</si>
  <si>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</si>
  <si>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</si>
  <si>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</si>
  <si>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</si>
  <si>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</si>
  <si>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</si>
  <si>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</si>
  <si>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</si>
  <si>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</si>
  <si>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</si>
  <si>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</si>
  <si>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</si>
  <si>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</si>
  <si>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</si>
  <si>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</si>
  <si>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</si>
  <si>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</si>
  <si>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差替期間</t>
    <rPh sb="0" eb="2">
      <t>サシカ</t>
    </rPh>
    <rPh sb="2" eb="4">
      <t>キカン</t>
    </rPh>
    <phoneticPr fontId="2"/>
  </si>
  <si>
    <t>各月の調整係数</t>
    <phoneticPr fontId="2"/>
  </si>
  <si>
    <t>：手入力欄(差替情報)(他ファイルよりマクロ貼り付け可能)</t>
    <rPh sb="1" eb="2">
      <t>テ</t>
    </rPh>
    <rPh sb="12" eb="13">
      <t>ホカ</t>
    </rPh>
    <rPh sb="22" eb="23">
      <t>ハ</t>
    </rPh>
    <rPh sb="24" eb="25">
      <t>ツ</t>
    </rPh>
    <rPh sb="26" eb="28">
      <t>カノウ</t>
    </rPh>
    <phoneticPr fontId="2"/>
  </si>
  <si>
    <t>差替元電源等</t>
    <rPh sb="2" eb="3">
      <t>モト</t>
    </rPh>
    <phoneticPr fontId="2"/>
  </si>
  <si>
    <t>差替要件</t>
    <rPh sb="0" eb="2">
      <t>サシカ</t>
    </rPh>
    <rPh sb="2" eb="4">
      <t>ヨウケン</t>
    </rPh>
    <phoneticPr fontId="2"/>
  </si>
  <si>
    <t>【差替元電源の差替可能容量】</t>
    <rPh sb="1" eb="3">
      <t>サシカ</t>
    </rPh>
    <rPh sb="3" eb="4">
      <t>モト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</si>
  <si>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【差替元として差替契約した差替容量】</t>
    <rPh sb="1" eb="3">
      <t>サシカ</t>
    </rPh>
    <rPh sb="3" eb="4">
      <t>モト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</si>
  <si>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差替先事業者名</t>
    <rPh sb="0" eb="1">
      <t>サ</t>
    </rPh>
    <rPh sb="1" eb="2">
      <t>タイ</t>
    </rPh>
    <rPh sb="2" eb="3">
      <t>サキ</t>
    </rPh>
    <rPh sb="3" eb="6">
      <t>ジギョウシャ</t>
    </rPh>
    <rPh sb="6" eb="7">
      <t>メイ</t>
    </rPh>
    <phoneticPr fontId="2"/>
  </si>
  <si>
    <t>差替先電源等の名称</t>
    <rPh sb="0" eb="2">
      <t>サシカ</t>
    </rPh>
    <rPh sb="2" eb="3">
      <t>サキ</t>
    </rPh>
    <rPh sb="3" eb="5">
      <t>デンゲン</t>
    </rPh>
    <rPh sb="5" eb="6">
      <t>トウ</t>
    </rPh>
    <rPh sb="7" eb="9">
      <t>メイショウ</t>
    </rPh>
    <phoneticPr fontId="2"/>
  </si>
  <si>
    <t>【今回の差替契約で差替元電源等として差替える場合の差替容量】</t>
    <rPh sb="11" eb="12">
      <t>モト</t>
    </rPh>
    <phoneticPr fontId="2"/>
  </si>
  <si>
    <t>入力箇所</t>
    <rPh sb="0" eb="2">
      <t>ニュウリョク</t>
    </rPh>
    <rPh sb="2" eb="4">
      <t>カショ</t>
    </rPh>
    <phoneticPr fontId="2"/>
  </si>
  <si>
    <t>kW</t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</si>
  <si>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</si>
  <si>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差替先エリア名</t>
    <rPh sb="0" eb="2">
      <t>サシカ</t>
    </rPh>
    <rPh sb="2" eb="3">
      <t>サキ</t>
    </rPh>
    <rPh sb="6" eb="7">
      <t>メイ</t>
    </rPh>
    <phoneticPr fontId="2"/>
  </si>
  <si>
    <t>差替済容量
（各月）</t>
    <rPh sb="0" eb="2">
      <t>サシカ</t>
    </rPh>
    <rPh sb="2" eb="3">
      <t>スミ</t>
    </rPh>
    <rPh sb="3" eb="5">
      <t>ヨウリョウ</t>
    </rPh>
    <rPh sb="7" eb="9">
      <t>カクツキ</t>
    </rPh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</si>
  <si>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</si>
  <si>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差替容量
（各月）</t>
    <rPh sb="0" eb="1">
      <t>サ</t>
    </rPh>
    <rPh sb="1" eb="2">
      <t>タイ</t>
    </rPh>
    <rPh sb="2" eb="4">
      <t>ヨウリョウ</t>
    </rPh>
    <rPh sb="6" eb="8">
      <t>カクツキ</t>
    </rPh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</si>
  <si>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</si>
  <si>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</si>
  <si>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</si>
  <si>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差替容量
（年間）</t>
    <rPh sb="0" eb="2">
      <t>サシカ</t>
    </rPh>
    <rPh sb="2" eb="4">
      <t>ヨウリョウ</t>
    </rPh>
    <rPh sb="6" eb="8">
      <t>ネンカン</t>
    </rPh>
    <phoneticPr fontId="2"/>
  </si>
  <si>
    <t>四捨五入</t>
    <rPh sb="0" eb="4">
      <t>シシャゴニュウ</t>
    </rPh>
    <phoneticPr fontId="2"/>
  </si>
  <si>
    <t>①必要供給力(安定電源)</t>
    <rPh sb="1" eb="3">
      <t>ヒツヨウ</t>
    </rPh>
    <rPh sb="3" eb="6">
      <t>キョウキュウリョク</t>
    </rPh>
    <rPh sb="7" eb="9">
      <t>アンテイ</t>
    </rPh>
    <rPh sb="9" eb="11">
      <t>デンゲン</t>
    </rPh>
    <phoneticPr fontId="2"/>
  </si>
  <si>
    <t>⑤再エネ各月kW</t>
    <rPh sb="1" eb="2">
      <t>サイ</t>
    </rPh>
    <rPh sb="4" eb="6">
      <t>カクツキ</t>
    </rPh>
    <phoneticPr fontId="2"/>
  </si>
  <si>
    <t>＜対象：水力（純揚水）、蓄電池＞</t>
    <rPh sb="1" eb="3">
      <t>タイショウ</t>
    </rPh>
    <rPh sb="4" eb="6">
      <t>スイリョク</t>
    </rPh>
    <rPh sb="7" eb="8">
      <t>ジュン</t>
    </rPh>
    <rPh sb="8" eb="9">
      <t>ヨウ</t>
    </rPh>
    <rPh sb="9" eb="10">
      <t>スイ</t>
    </rPh>
    <rPh sb="12" eb="15">
      <t>チクデンチ</t>
    </rPh>
    <phoneticPr fontId="2"/>
  </si>
  <si>
    <t>各月</t>
    <rPh sb="0" eb="2">
      <t>カクツキ</t>
    </rPh>
    <phoneticPr fontId="2"/>
  </si>
  <si>
    <t>各月の上池容量または蓄電池容量</t>
    <rPh sb="10" eb="13">
      <t>チクデンチ</t>
    </rPh>
    <rPh sb="13" eb="15">
      <t>ヨウリョウ</t>
    </rPh>
    <phoneticPr fontId="2"/>
  </si>
  <si>
    <t>各月の発電可能電力</t>
    <rPh sb="0" eb="2">
      <t>カクツキ</t>
    </rPh>
    <rPh sb="3" eb="9">
      <t>ハツデンカノウデンリョク</t>
    </rPh>
    <phoneticPr fontId="2"/>
  </si>
  <si>
    <t>ー</t>
  </si>
  <si>
    <t>各月の発電可能時間</t>
    <rPh sb="0" eb="2">
      <t>カクツキ</t>
    </rPh>
    <rPh sb="3" eb="5">
      <t>ハツデン</t>
    </rPh>
    <rPh sb="5" eb="7">
      <t>カノウ</t>
    </rPh>
    <rPh sb="7" eb="9">
      <t>ジカン</t>
    </rPh>
    <phoneticPr fontId="2"/>
  </si>
  <si>
    <t>差替容量等算定諸元一覧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phoneticPr fontId="2"/>
  </si>
  <si>
    <t>本オークションに参加可能な
設備容量(送電端)</t>
    <rPh sb="0" eb="1">
      <t>ホン</t>
    </rPh>
    <rPh sb="8" eb="12">
      <t>サンカカノウ</t>
    </rPh>
    <rPh sb="14" eb="18">
      <t>セツビヨウリョウ</t>
    </rPh>
    <rPh sb="19" eb="21">
      <t>ソウデン</t>
    </rPh>
    <rPh sb="21" eb="22">
      <t>ハシ</t>
    </rPh>
    <phoneticPr fontId="2"/>
  </si>
  <si>
    <t>長期脱炭素電源　差替元入力用（応札年度：2025年度）</t>
    <rPh sb="0" eb="7">
      <t>チョウキダツタンソデンゲン</t>
    </rPh>
    <rPh sb="10" eb="11">
      <t>モト</t>
    </rPh>
    <rPh sb="15" eb="17">
      <t>オウサツ</t>
    </rPh>
    <phoneticPr fontId="2"/>
  </si>
  <si>
    <t>長期脱炭素電源　差替元入力用（応札年度：2025年度）</t>
    <phoneticPr fontId="2"/>
  </si>
  <si>
    <t>長期脱炭素電源　差替元用（対象実需給年度：2025年度）</t>
    <rPh sb="0" eb="7">
      <t>チョウキダツタンソデンゲン</t>
    </rPh>
    <rPh sb="8" eb="9">
      <t>サ</t>
    </rPh>
    <rPh sb="9" eb="10">
      <t>カ</t>
    </rPh>
    <rPh sb="10" eb="11">
      <t>モト</t>
    </rPh>
    <rPh sb="11" eb="12">
      <t>ヨウ</t>
    </rPh>
    <rPh sb="13" eb="15">
      <t>タイショウ</t>
    </rPh>
    <rPh sb="15" eb="16">
      <t>ジツ</t>
    </rPh>
    <rPh sb="16" eb="18">
      <t>ジュキュウ</t>
    </rPh>
    <rPh sb="18" eb="20">
      <t>ネンド</t>
    </rPh>
    <rPh sb="25" eb="27">
      <t>ネンド</t>
    </rPh>
    <phoneticPr fontId="2"/>
  </si>
  <si>
    <t>選択可能な発電方式の区分</t>
    <rPh sb="0" eb="2">
      <t>センタク</t>
    </rPh>
    <rPh sb="2" eb="4">
      <t>カノウ</t>
    </rPh>
    <rPh sb="5" eb="7">
      <t>ハツデン</t>
    </rPh>
    <rPh sb="7" eb="9">
      <t>ホウシキ</t>
    </rPh>
    <rPh sb="10" eb="12">
      <t>クブン</t>
    </rPh>
    <phoneticPr fontId="12"/>
  </si>
  <si>
    <t>蓄電池（リチウムイオン蓄電池）(新設)</t>
    <phoneticPr fontId="5"/>
  </si>
  <si>
    <t>蓄電池（リチウムイオン蓄電池）(リプレース等)</t>
    <phoneticPr fontId="5"/>
  </si>
  <si>
    <t>揚水(新設)</t>
    <phoneticPr fontId="2"/>
  </si>
  <si>
    <t>揚水(リプレース等)</t>
    <phoneticPr fontId="2"/>
  </si>
  <si>
    <t>蓄電池（リチウムイオン蓄電池以外の蓄電池）(新設)</t>
    <phoneticPr fontId="5"/>
  </si>
  <si>
    <t>蓄電池（リチウムイオン蓄電池以外の蓄電池）(リプレース等)</t>
    <phoneticPr fontId="5"/>
  </si>
  <si>
    <t>長期エネルギー貯蔵システム(新設)</t>
    <phoneticPr fontId="2"/>
  </si>
  <si>
    <t>長期エネルギー貯蔵システム(リプレース等)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</si>
</sst>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_);[Red]\(#,##0\)"/>
    <numFmt numFmtId="178" formatCode="0.0%"/>
    <numFmt numFmtId="179" formatCode="0.0&quot;ヶ月&quot;"/>
    <numFmt numFmtId="180" formatCode="0.000&quot;ヶ月&quot;"/>
    <numFmt numFmtId="181" formatCode="0&quot;h&quot;"/>
    <numFmt numFmtId="182" formatCode="#,##0.00000_ "/>
    <numFmt numFmtId="183" formatCode="0&quot;月&quot;"/>
    <numFmt numFmtId="184" formatCode="#,##0.000_ "/>
    <numFmt numFmtId="185" formatCode="#,##0_ ;[Red]\-#,##0\ 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Meiryo UI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 style="thin">
        <color indexed="64"/>
      </diagonal>
    </border>
  </borders>
  <cellStyleXfs count="3">
    <xf numFmtId="0" fontId="0" fillId="0" borderId="0"/>
    <xf numFmtId="0" fontId="11" fillId="0" borderId="0">
      <alignment vertical="center"/>
    </xf>
    <xf numFmtId="0" fontId="13" fillId="0" borderId="0">
      <alignment vertical="center"/>
    </xf>
  </cellStyleXfs>
  <cellXfs count="1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3" borderId="0" xfId="0" applyFont="1" applyFill="1"/>
    <xf numFmtId="0" fontId="5" fillId="0" borderId="0" xfId="0" applyFont="1"/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77" fontId="1" fillId="0" borderId="0" xfId="0" applyNumberFormat="1" applyFont="1"/>
    <xf numFmtId="176" fontId="1" fillId="0" borderId="5" xfId="0" applyNumberFormat="1" applyFont="1" applyBorder="1"/>
    <xf numFmtId="0" fontId="1" fillId="0" borderId="0" xfId="0" applyFont="1" applyAlignment="1">
      <alignment horizontal="right"/>
    </xf>
    <xf numFmtId="176" fontId="1" fillId="0" borderId="0" xfId="0" applyNumberFormat="1" applyFont="1"/>
    <xf numFmtId="179" fontId="5" fillId="3" borderId="0" xfId="0" applyNumberFormat="1" applyFont="1" applyFill="1"/>
    <xf numFmtId="180" fontId="1" fillId="0" borderId="5" xfId="0" applyNumberFormat="1" applyFont="1" applyBorder="1"/>
    <xf numFmtId="176" fontId="1" fillId="0" borderId="6" xfId="0" applyNumberFormat="1" applyFont="1" applyBorder="1" applyAlignment="1">
      <alignment shrinkToFit="1"/>
    </xf>
    <xf numFmtId="182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181" fontId="1" fillId="2" borderId="2" xfId="0" applyNumberFormat="1" applyFont="1" applyFill="1" applyBorder="1" applyAlignment="1">
      <alignment horizontal="center" vertical="center"/>
    </xf>
    <xf numFmtId="183" fontId="1" fillId="2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3" fontId="1" fillId="0" borderId="8" xfId="0" applyNumberFormat="1" applyFont="1" applyBorder="1" applyAlignment="1">
      <alignment horizontal="center" vertical="center"/>
    </xf>
    <xf numFmtId="181" fontId="1" fillId="0" borderId="2" xfId="0" applyNumberFormat="1" applyFont="1" applyBorder="1" applyAlignment="1">
      <alignment horizontal="center" vertical="center"/>
    </xf>
    <xf numFmtId="178" fontId="6" fillId="0" borderId="9" xfId="0" applyNumberFormat="1" applyFont="1" applyBorder="1"/>
    <xf numFmtId="184" fontId="1" fillId="0" borderId="5" xfId="0" applyNumberFormat="1" applyFont="1" applyBorder="1"/>
    <xf numFmtId="0" fontId="9" fillId="0" borderId="0" xfId="0" applyFont="1"/>
    <xf numFmtId="0" fontId="1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85" fontId="10" fillId="0" borderId="1" xfId="0" applyNumberFormat="1" applyFont="1" applyBorder="1" applyAlignment="1" applyProtection="1">
      <alignment horizontal="center" vertical="center"/>
      <protection hidden="1"/>
    </xf>
    <xf numFmtId="178" fontId="10" fillId="0" borderId="1" xfId="0" applyNumberFormat="1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185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181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0" fontId="3" fillId="3" borderId="0" xfId="0" applyFont="1" applyFill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185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185" fontId="10" fillId="5" borderId="17" xfId="0" applyNumberFormat="1" applyFont="1" applyFill="1" applyBorder="1" applyAlignment="1" applyProtection="1">
      <alignment horizontal="center" vertical="center"/>
      <protection hidden="1"/>
    </xf>
    <xf numFmtId="0" fontId="1" fillId="7" borderId="17" xfId="0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left" vertical="center"/>
      <protection hidden="1"/>
    </xf>
    <xf numFmtId="0" fontId="7" fillId="7" borderId="17" xfId="0" applyFont="1" applyFill="1" applyBorder="1" applyAlignment="1" applyProtection="1">
      <alignment horizontal="center" vertical="center"/>
      <protection hidden="1"/>
    </xf>
    <xf numFmtId="0" fontId="7" fillId="7" borderId="17" xfId="0" applyFont="1" applyFill="1" applyBorder="1" applyAlignment="1" applyProtection="1">
      <alignment horizontal="left" vertical="center"/>
      <protection hidden="1"/>
    </xf>
    <xf numFmtId="185" fontId="10" fillId="2" borderId="17" xfId="0" applyNumberFormat="1" applyFont="1" applyFill="1" applyBorder="1" applyAlignment="1" applyProtection="1">
      <alignment horizontal="center" vertical="center"/>
      <protection hidden="1"/>
    </xf>
    <xf numFmtId="185" fontId="10" fillId="0" borderId="1" xfId="0" applyNumberFormat="1" applyFont="1" applyBorder="1" applyAlignment="1" applyProtection="1">
      <alignment horizontal="center" vertical="center"/>
      <protection locked="0" hidden="1"/>
    </xf>
    <xf numFmtId="181" fontId="10" fillId="0" borderId="1" xfId="0" applyNumberFormat="1" applyFont="1" applyBorder="1" applyAlignment="1" applyProtection="1">
      <alignment horizontal="center" vertical="center"/>
      <protection locked="0" hidden="1"/>
    </xf>
    <xf numFmtId="0" fontId="1" fillId="0" borderId="22" xfId="0" applyFont="1" applyBorder="1" applyAlignment="1" applyProtection="1">
      <alignment horizontal="center" vertical="center"/>
      <protection hidden="1"/>
    </xf>
    <xf numFmtId="176" fontId="10" fillId="0" borderId="1" xfId="0" applyNumberFormat="1" applyFont="1" applyBorder="1" applyAlignment="1" applyProtection="1">
      <alignment horizontal="center" vertical="center"/>
      <protection hidden="1"/>
    </xf>
    <xf numFmtId="178" fontId="1" fillId="7" borderId="27" xfId="0" applyNumberFormat="1" applyFont="1" applyFill="1" applyBorder="1"/>
    <xf numFmtId="176" fontId="5" fillId="3" borderId="5" xfId="0" applyNumberFormat="1" applyFont="1" applyFill="1" applyBorder="1" applyAlignment="1">
      <alignment horizontal="center" vertical="center"/>
    </xf>
    <xf numFmtId="177" fontId="5" fillId="3" borderId="5" xfId="0" applyNumberFormat="1" applyFont="1" applyFill="1" applyBorder="1"/>
    <xf numFmtId="178" fontId="6" fillId="7" borderId="28" xfId="0" applyNumberFormat="1" applyFont="1" applyFill="1" applyBorder="1"/>
    <xf numFmtId="178" fontId="1" fillId="7" borderId="28" xfId="0" applyNumberFormat="1" applyFont="1" applyFill="1" applyBorder="1"/>
    <xf numFmtId="178" fontId="5" fillId="3" borderId="12" xfId="0" applyNumberFormat="1" applyFont="1" applyFill="1" applyBorder="1" applyAlignment="1">
      <alignment horizontal="center" vertical="center"/>
    </xf>
    <xf numFmtId="178" fontId="5" fillId="3" borderId="7" xfId="0" applyNumberFormat="1" applyFont="1" applyFill="1" applyBorder="1" applyAlignment="1">
      <alignment horizontal="center" vertical="center"/>
    </xf>
    <xf numFmtId="178" fontId="5" fillId="3" borderId="13" xfId="0" applyNumberFormat="1" applyFont="1" applyFill="1" applyBorder="1" applyAlignment="1">
      <alignment horizontal="center" vertical="center"/>
    </xf>
    <xf numFmtId="178" fontId="5" fillId="3" borderId="14" xfId="0" applyNumberFormat="1" applyFont="1" applyFill="1" applyBorder="1" applyAlignment="1">
      <alignment horizontal="center" vertical="center"/>
    </xf>
    <xf numFmtId="178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185" fontId="1" fillId="0" borderId="1" xfId="0" applyNumberFormat="1" applyFont="1" applyBorder="1" applyAlignment="1" applyProtection="1">
      <alignment horizontal="center" vertical="center"/>
      <protection hidden="1"/>
    </xf>
    <xf numFmtId="178" fontId="6" fillId="3" borderId="9" xfId="0" applyNumberFormat="1" applyFont="1" applyFill="1" applyBorder="1" applyAlignment="1">
      <alignment horizontal="center" vertical="center"/>
    </xf>
    <xf numFmtId="178" fontId="6" fillId="3" borderId="10" xfId="0" applyNumberFormat="1" applyFont="1" applyFill="1" applyBorder="1" applyAlignment="1">
      <alignment horizontal="center" vertical="center"/>
    </xf>
    <xf numFmtId="178" fontId="6" fillId="3" borderId="11" xfId="0" applyNumberFormat="1" applyFont="1" applyFill="1" applyBorder="1" applyAlignment="1">
      <alignment horizontal="center" vertical="center"/>
    </xf>
    <xf numFmtId="178" fontId="6" fillId="3" borderId="12" xfId="0" applyNumberFormat="1" applyFont="1" applyFill="1" applyBorder="1" applyAlignment="1">
      <alignment horizontal="center" vertical="center"/>
    </xf>
    <xf numFmtId="178" fontId="6" fillId="3" borderId="7" xfId="0" applyNumberFormat="1" applyFont="1" applyFill="1" applyBorder="1" applyAlignment="1">
      <alignment horizontal="center" vertical="center"/>
    </xf>
    <xf numFmtId="178" fontId="6" fillId="3" borderId="13" xfId="0" applyNumberFormat="1" applyFont="1" applyFill="1" applyBorder="1" applyAlignment="1">
      <alignment horizontal="center" vertical="center"/>
    </xf>
    <xf numFmtId="0" fontId="1" fillId="8" borderId="8" xfId="1" applyFont="1" applyFill="1" applyBorder="1" applyAlignment="1">
      <alignment horizontal="center" vertical="center" wrapText="1"/>
    </xf>
    <xf numFmtId="0" fontId="1" fillId="0" borderId="1" xfId="1" applyFont="1" applyBorder="1">
      <alignment vertical="center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0" fontId="1" fillId="2" borderId="22" xfId="0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2" borderId="23" xfId="0" applyFont="1" applyFill="1" applyBorder="1" applyAlignment="1" applyProtection="1">
      <alignment horizontal="center" vertical="center"/>
      <protection hidden="1"/>
    </xf>
    <xf numFmtId="0" fontId="1" fillId="2" borderId="24" xfId="0" applyFont="1" applyFill="1" applyBorder="1" applyAlignment="1" applyProtection="1">
      <alignment horizontal="center" vertical="center"/>
      <protection hidden="1"/>
    </xf>
    <xf numFmtId="0" fontId="1" fillId="2" borderId="25" xfId="0" applyFont="1" applyFill="1" applyBorder="1" applyAlignment="1" applyProtection="1">
      <alignment horizontal="center" vertical="center"/>
      <protection hidden="1"/>
    </xf>
    <xf numFmtId="0" fontId="1" fillId="2" borderId="26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185" fontId="10" fillId="0" borderId="2" xfId="0" applyNumberFormat="1" applyFont="1" applyBorder="1" applyAlignment="1" applyProtection="1">
      <alignment horizontal="center" vertical="center"/>
      <protection locked="0" hidden="1"/>
    </xf>
    <xf numFmtId="185" fontId="10" fillId="0" borderId="4" xfId="0" applyNumberFormat="1" applyFont="1" applyBorder="1" applyAlignment="1" applyProtection="1">
      <alignment horizontal="center" vertical="center"/>
      <protection locked="0" hidden="1"/>
    </xf>
    <xf numFmtId="185" fontId="10" fillId="0" borderId="3" xfId="0" applyNumberFormat="1" applyFont="1" applyBorder="1" applyAlignment="1" applyProtection="1">
      <alignment horizontal="center" vertical="center"/>
      <protection locked="0"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85" fontId="10" fillId="0" borderId="1" xfId="0" applyNumberFormat="1" applyFont="1" applyBorder="1" applyAlignment="1" applyProtection="1">
      <alignment horizontal="center" vertical="center"/>
      <protection hidden="1"/>
    </xf>
    <xf numFmtId="185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23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horizontal="center"/>
      <protection hidden="1"/>
    </xf>
    <xf numFmtId="49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4" xfId="0" applyNumberFormat="1" applyFont="1" applyBorder="1" applyAlignment="1" applyProtection="1">
      <alignment horizontal="center" vertical="center"/>
      <protection hidden="1"/>
    </xf>
    <xf numFmtId="49" fontId="1" fillId="0" borderId="3" xfId="0" applyNumberFormat="1" applyFont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7" fillId="7" borderId="17" xfId="0" applyFont="1" applyFill="1" applyBorder="1" applyAlignment="1" applyProtection="1">
      <alignment horizontal="left" vertical="center"/>
      <protection hidden="1"/>
    </xf>
    <xf numFmtId="0" fontId="1" fillId="7" borderId="17" xfId="0" applyFont="1" applyFill="1" applyBorder="1" applyAlignment="1" applyProtection="1">
      <alignment horizontal="center" vertical="center"/>
      <protection hidden="1"/>
    </xf>
    <xf numFmtId="185" fontId="10" fillId="2" borderId="17" xfId="0" applyNumberFormat="1" applyFont="1" applyFill="1" applyBorder="1" applyAlignment="1" applyProtection="1">
      <alignment horizontal="center" vertical="center"/>
      <protection hidden="1"/>
    </xf>
    <xf numFmtId="0" fontId="1" fillId="5" borderId="17" xfId="0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left" vertical="center"/>
      <protection hidden="1"/>
    </xf>
    <xf numFmtId="185" fontId="10" fillId="5" borderId="17" xfId="0" applyNumberFormat="1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center" vertical="center" wrapText="1"/>
      <protection hidden="1"/>
    </xf>
    <xf numFmtId="0" fontId="7" fillId="7" borderId="17" xfId="0" applyFont="1" applyFill="1" applyBorder="1" applyAlignment="1" applyProtection="1">
      <alignment horizontal="left" vertical="center" wrapText="1"/>
      <protection hidden="1"/>
    </xf>
    <xf numFmtId="0" fontId="1" fillId="7" borderId="18" xfId="0" applyFont="1" applyFill="1" applyBorder="1" applyAlignment="1" applyProtection="1">
      <alignment horizontal="center" vertical="center"/>
      <protection hidden="1"/>
    </xf>
    <xf numFmtId="0" fontId="1" fillId="7" borderId="19" xfId="0" applyFont="1" applyFill="1" applyBorder="1" applyAlignment="1" applyProtection="1">
      <alignment horizontal="center" vertical="center"/>
      <protection hidden="1"/>
    </xf>
    <xf numFmtId="0" fontId="1" fillId="7" borderId="20" xfId="0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left" vertical="center" wrapText="1"/>
      <protection hidden="1"/>
    </xf>
    <xf numFmtId="49" fontId="1" fillId="5" borderId="17" xfId="0" applyNumberFormat="1" applyFont="1" applyFill="1" applyBorder="1" applyAlignment="1" applyProtection="1">
      <alignment horizontal="center" vertical="center"/>
      <protection hidden="1"/>
    </xf>
    <xf numFmtId="0" fontId="1" fillId="6" borderId="18" xfId="0" applyFont="1" applyFill="1" applyBorder="1" applyAlignment="1" applyProtection="1">
      <alignment horizontal="center" vertical="center"/>
      <protection hidden="1"/>
    </xf>
    <xf numFmtId="0" fontId="1" fillId="6" borderId="19" xfId="0" applyFont="1" applyFill="1" applyBorder="1" applyAlignment="1" applyProtection="1">
      <alignment horizontal="center" vertical="center"/>
      <protection hidden="1"/>
    </xf>
    <xf numFmtId="0" fontId="1" fillId="6" borderId="20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6" borderId="17" xfId="0" applyFont="1" applyFill="1" applyBorder="1" applyAlignment="1" applyProtection="1">
      <alignment horizontal="center" vertical="center"/>
      <protection hidden="1"/>
    </xf>
  </cellXfs>
  <cellStyles count="3">
    <cellStyle name="標準" xfId="0" builtinId="0"/>
    <cellStyle name="標準 2" xfId="1" xr:uid="{80060D01-68CB-4CD1-82E1-DD75AE0562D0}"/>
    <cellStyle name="標準 2 2" xfId="2" xr:uid="{48255FAC-CF3D-48D9-9A06-AD3DA77B1FD1}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FFFFCC"/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212687</xdr:colOff>
      <xdr:row>7</xdr:row>
      <xdr:rowOff>93458</xdr:rowOff>
    </xdr:from>
    <xdr:to>
      <xdr:col>21</xdr:col>
      <xdr:colOff>349287</xdr:colOff>
      <xdr:row>13</xdr:row>
      <xdr:rowOff>97042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090922" y="1628664"/>
          <a:ext cx="3162189" cy="1561202"/>
        </a:xfrm>
        <a:prstGeom prst="wedgeRoundRectCallout">
          <a:avLst>
            <a:gd name="adj1" fmla="val -59722"/>
            <a:gd name="adj2" fmla="val 36154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提出済みの期待容量等算定諸元一覧の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・本オークションに参加可能な設備容量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送電端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・各月の発電可能電力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・各月の管理容量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・各月の発電可能時間（応札容量算定用）を入力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161924</xdr:colOff>
      <xdr:row>25</xdr:row>
      <xdr:rowOff>139848</xdr:rowOff>
    </xdr:from>
    <xdr:to>
      <xdr:col>23</xdr:col>
      <xdr:colOff>48409</xdr:colOff>
      <xdr:row>27</xdr:row>
      <xdr:rowOff>33618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040159" y="5686760"/>
          <a:ext cx="4122309" cy="342005"/>
        </a:xfrm>
        <a:prstGeom prst="wedgeRoundRectCallout">
          <a:avLst>
            <a:gd name="adj1" fmla="val -56299"/>
            <a:gd name="adj2" fmla="val 49101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過去に電源等差替を実施している場合は、差替内容を差替契約ごとに記載してください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165557</xdr:colOff>
      <xdr:row>103</xdr:row>
      <xdr:rowOff>84205</xdr:rowOff>
    </xdr:from>
    <xdr:to>
      <xdr:col>21</xdr:col>
      <xdr:colOff>365984</xdr:colOff>
      <xdr:row>105</xdr:row>
      <xdr:rowOff>28126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2043792" y="21207293"/>
          <a:ext cx="3226016" cy="392157"/>
        </a:xfrm>
        <a:prstGeom prst="wedgeRoundRectCallout">
          <a:avLst>
            <a:gd name="adj1" fmla="val -57567"/>
            <a:gd name="adj2" fmla="val 57518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今回の差替契約で差し替える内容について記載してください</a:t>
          </a:r>
          <a:endParaRPr kumimoji="1" lang="ja-JP" altLang="en-US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205180</xdr:colOff>
      <xdr:row>109</xdr:row>
      <xdr:rowOff>7955</xdr:rowOff>
    </xdr:from>
    <xdr:to>
      <xdr:col>22</xdr:col>
      <xdr:colOff>360494</xdr:colOff>
      <xdr:row>113</xdr:row>
      <xdr:rowOff>99171</xdr:rowOff>
    </xdr:to>
    <xdr:sp macro="" textlink="">
      <xdr:nvSpPr>
        <xdr:cNvPr id="9" name="角丸四角形吹き出し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083415" y="22475749"/>
          <a:ext cx="3786020" cy="808393"/>
        </a:xfrm>
        <a:prstGeom prst="wedgeRoundRectCallout">
          <a:avLst>
            <a:gd name="adj1" fmla="val -73219"/>
            <a:gd name="adj2" fmla="val 53410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今回の差替契約で差し替える差替容量（年間）を整数値で入力してください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</xdr:txBody>
    </xdr:sp>
    <xdr:clientData/>
  </xdr:twoCellAnchor>
  <xdr:twoCellAnchor>
    <xdr:from>
      <xdr:col>16</xdr:col>
      <xdr:colOff>263145</xdr:colOff>
      <xdr:row>105</xdr:row>
      <xdr:rowOff>139961</xdr:rowOff>
    </xdr:from>
    <xdr:to>
      <xdr:col>19</xdr:col>
      <xdr:colOff>535977</xdr:colOff>
      <xdr:row>108</xdr:row>
      <xdr:rowOff>65332</xdr:rowOff>
    </xdr:to>
    <xdr:sp macro="" textlink="">
      <xdr:nvSpPr>
        <xdr:cNvPr id="7" name="角丸四角形吹き出し 10">
          <a:extLst>
            <a:ext uri="{FF2B5EF4-FFF2-40B4-BE49-F238E27FC236}">
              <a16:creationId xmlns:a16="http://schemas.microsoft.com/office/drawing/2014/main" id="{366E1055-8C28-4663-8FD0-E0560B9935D3}"/>
            </a:ext>
          </a:extLst>
        </xdr:cNvPr>
        <xdr:cNvSpPr/>
      </xdr:nvSpPr>
      <xdr:spPr>
        <a:xfrm>
          <a:off x="12141380" y="21711285"/>
          <a:ext cx="2088185" cy="597723"/>
        </a:xfrm>
        <a:prstGeom prst="wedgeRoundRectCallout">
          <a:avLst>
            <a:gd name="adj1" fmla="val -94749"/>
            <a:gd name="adj2" fmla="val -1067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差替期間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2027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98611</xdr:colOff>
      <xdr:row>1</xdr:row>
      <xdr:rowOff>89647</xdr:rowOff>
    </xdr:from>
    <xdr:to>
      <xdr:col>2</xdr:col>
      <xdr:colOff>0</xdr:colOff>
      <xdr:row>6</xdr:row>
      <xdr:rowOff>98611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98611" y="295835"/>
          <a:ext cx="1927413" cy="1021976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104774</xdr:colOff>
      <xdr:row>18</xdr:row>
      <xdr:rowOff>4626</xdr:rowOff>
    </xdr:from>
    <xdr:ext cx="4105751" cy="85446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39D6D57-C3F0-43E5-A074-79E93B986593}"/>
            </a:ext>
          </a:extLst>
        </xdr:cNvPr>
        <xdr:cNvSpPr txBox="1"/>
      </xdr:nvSpPr>
      <xdr:spPr>
        <a:xfrm>
          <a:off x="8129587" y="3433626"/>
          <a:ext cx="4105751" cy="854465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</a:p>
        <a:p>
          <a:pPr algn="l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EUE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チームの資料は１月はじまりの表となっている場合があるので、貼り付け時には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行目が何月になっているかを確認する事。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10</xdr:col>
      <xdr:colOff>103345</xdr:colOff>
      <xdr:row>14</xdr:row>
      <xdr:rowOff>51911</xdr:rowOff>
    </xdr:from>
    <xdr:ext cx="3633311" cy="600421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68AEEAC-E246-4450-8394-63D40A3808C8}"/>
            </a:ext>
          </a:extLst>
        </xdr:cNvPr>
        <xdr:cNvSpPr txBox="1"/>
      </xdr:nvSpPr>
      <xdr:spPr>
        <a:xfrm>
          <a:off x="8128158" y="2718911"/>
          <a:ext cx="3633311" cy="600421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  <a:effectLst/>
      </xdr:spPr>
      <xdr:txBody>
        <a:bodyPr vertOverflow="clip" horzOverflow="clip" wrap="square" rtlCol="0" anchor="ctr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2025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供計作成用調整係数（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2035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年度断面）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2025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長期期待容量算定諸元より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224118</xdr:colOff>
      <xdr:row>3</xdr:row>
      <xdr:rowOff>72950</xdr:rowOff>
    </xdr:from>
    <xdr:ext cx="3290719" cy="60042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DB5D3E-BFEF-4380-BE9F-9F32DC141C3F}"/>
            </a:ext>
          </a:extLst>
        </xdr:cNvPr>
        <xdr:cNvSpPr txBox="1"/>
      </xdr:nvSpPr>
      <xdr:spPr>
        <a:xfrm>
          <a:off x="9699812" y="664621"/>
          <a:ext cx="3290719" cy="600421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2025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供計作成用調整係数（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2033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年度断面）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2025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長期　期待容量算定諸元より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C6A1E-2670-4651-B8F6-D6A0025F42F7}">
  <dimension ref="B1:D47"/>
  <sheetViews>
    <sheetView tabSelected="1" zoomScale="80" zoomScaleNormal="80" workbookViewId="0">
      <selection activeCell="C2" sqref="C2"/>
    </sheetView>
  </sheetViews>
  <sheetFormatPr defaultColWidth="8.875" defaultRowHeight="15.75" x14ac:dyDescent="0.25"/>
  <cols>
    <col min="1" max="1" width="8.75" style="24" customWidth="1"/>
    <col min="2" max="2" width="25.625" style="24" bestFit="1" customWidth="1"/>
    <col min="3" max="3" width="85.75" style="24" customWidth="1"/>
    <col min="4" max="5" width="8.875" style="24"/>
    <col min="6" max="6" width="10.75" style="24" customWidth="1"/>
    <col min="7" max="16384" width="8.875" style="24"/>
  </cols>
  <sheetData>
    <row r="1" spans="2:4" ht="16.5" x14ac:dyDescent="0.25">
      <c r="B1" s="104" t="s">
        <v>163</v>
      </c>
      <c r="C1" s="104"/>
      <c r="D1" s="104"/>
    </row>
    <row r="2" spans="2:4" ht="16.5" x14ac:dyDescent="0.25">
      <c r="B2" s="41" t="s">
        <v>141</v>
      </c>
      <c r="C2" s="25"/>
      <c r="D2" s="25"/>
    </row>
    <row r="4" spans="2:4" s="26" customFormat="1" ht="19.899999999999999" customHeight="1" x14ac:dyDescent="0.15">
      <c r="B4" s="113" t="s">
        <v>120</v>
      </c>
      <c r="C4" s="114"/>
      <c r="D4" s="27" t="s">
        <v>1</v>
      </c>
    </row>
    <row r="5" spans="2:4" s="26" customFormat="1" ht="19.899999999999999" customHeight="1" x14ac:dyDescent="0.15">
      <c r="B5" s="32" t="s">
        <v>68</v>
      </c>
      <c r="C5" s="29" t="s">
        <v>109</v>
      </c>
      <c r="D5" s="38"/>
    </row>
    <row r="6" spans="2:4" s="26" customFormat="1" ht="19.899999999999999" customHeight="1" x14ac:dyDescent="0.15">
      <c r="B6" s="32" t="s">
        <v>69</v>
      </c>
      <c r="C6" s="29" t="s">
        <v>134</v>
      </c>
      <c r="D6" s="38"/>
    </row>
    <row r="7" spans="2:4" s="26" customFormat="1" ht="19.899999999999999" customHeight="1" x14ac:dyDescent="0.15">
      <c r="B7" s="32" t="s">
        <v>135</v>
      </c>
      <c r="C7" s="42"/>
      <c r="D7" s="38"/>
    </row>
    <row r="8" spans="2:4" s="26" customFormat="1" ht="19.899999999999999" customHeight="1" x14ac:dyDescent="0.15">
      <c r="B8" s="32" t="s">
        <v>72</v>
      </c>
      <c r="C8" s="42"/>
      <c r="D8" s="38"/>
    </row>
    <row r="9" spans="2:4" s="26" customFormat="1" ht="19.899999999999999" customHeight="1" x14ac:dyDescent="0.15">
      <c r="B9" s="32" t="s">
        <v>73</v>
      </c>
      <c r="C9" s="45"/>
      <c r="D9" s="38"/>
    </row>
    <row r="10" spans="2:4" s="26" customFormat="1" ht="19.899999999999999" customHeight="1" x14ac:dyDescent="0.15">
      <c r="B10" s="32" t="s">
        <v>110</v>
      </c>
      <c r="C10" s="29" t="s">
        <v>36</v>
      </c>
      <c r="D10" s="38"/>
    </row>
    <row r="11" spans="2:4" s="26" customFormat="1" ht="19.899999999999999" customHeight="1" x14ac:dyDescent="0.15">
      <c r="B11" s="32" t="s">
        <v>4</v>
      </c>
      <c r="C11" s="42"/>
      <c r="D11" s="38"/>
    </row>
    <row r="12" spans="2:4" s="26" customFormat="1" ht="19.899999999999999" customHeight="1" x14ac:dyDescent="0.15">
      <c r="B12" s="32" t="s">
        <v>86</v>
      </c>
      <c r="C12" s="42"/>
      <c r="D12" s="38"/>
    </row>
    <row r="13" spans="2:4" s="26" customFormat="1" ht="19.899999999999999" customHeight="1" x14ac:dyDescent="0.15">
      <c r="B13" s="32" t="s">
        <v>75</v>
      </c>
      <c r="C13" s="45"/>
      <c r="D13" s="38"/>
    </row>
    <row r="14" spans="2:4" s="26" customFormat="1" ht="19.899999999999999" customHeight="1" x14ac:dyDescent="0.15">
      <c r="B14" s="32" t="s">
        <v>5</v>
      </c>
      <c r="C14" s="42"/>
      <c r="D14" s="38"/>
    </row>
    <row r="15" spans="2:4" s="26" customFormat="1" ht="19.899999999999999" customHeight="1" x14ac:dyDescent="0.15">
      <c r="B15" s="32" t="s">
        <v>111</v>
      </c>
      <c r="C15" s="46"/>
      <c r="D15" s="38" t="s">
        <v>18</v>
      </c>
    </row>
    <row r="16" spans="2:4" s="26" customFormat="1" ht="19.899999999999999" customHeight="1" x14ac:dyDescent="0.15">
      <c r="B16" s="32" t="s">
        <v>112</v>
      </c>
      <c r="C16" s="42"/>
      <c r="D16" s="38"/>
    </row>
    <row r="17" spans="2:4" s="26" customFormat="1" ht="19.899999999999999" customHeight="1" x14ac:dyDescent="0.15">
      <c r="B17" s="32" t="s">
        <v>113</v>
      </c>
      <c r="C17" s="46"/>
      <c r="D17" s="38" t="s">
        <v>18</v>
      </c>
    </row>
    <row r="18" spans="2:4" s="26" customFormat="1" ht="19.899999999999999" customHeight="1" x14ac:dyDescent="0.15">
      <c r="B18" s="32" t="s">
        <v>92</v>
      </c>
      <c r="C18" s="29" t="s">
        <v>159</v>
      </c>
      <c r="D18" s="38"/>
    </row>
    <row r="19" spans="2:4" s="26" customFormat="1" ht="19.899999999999999" customHeight="1" x14ac:dyDescent="0.15">
      <c r="B19" s="32" t="s">
        <v>114</v>
      </c>
      <c r="C19" s="73" t="s">
        <v>159</v>
      </c>
      <c r="D19" s="38" t="s">
        <v>18</v>
      </c>
    </row>
    <row r="20" spans="2:4" s="26" customFormat="1" ht="19.899999999999999" customHeight="1" x14ac:dyDescent="0.15">
      <c r="B20" s="32" t="s">
        <v>95</v>
      </c>
      <c r="C20" s="29" t="s">
        <v>159</v>
      </c>
      <c r="D20" s="38"/>
    </row>
    <row r="21" spans="2:4" s="26" customFormat="1" ht="19.899999999999999" customHeight="1" x14ac:dyDescent="0.15">
      <c r="B21" s="32" t="s">
        <v>115</v>
      </c>
      <c r="C21" s="73" t="s">
        <v>159</v>
      </c>
      <c r="D21" s="38" t="s">
        <v>18</v>
      </c>
    </row>
    <row r="22" spans="2:4" s="26" customFormat="1" ht="19.899999999999999" customHeight="1" x14ac:dyDescent="0.15">
      <c r="B22" s="32" t="s">
        <v>97</v>
      </c>
      <c r="C22" s="29" t="s">
        <v>159</v>
      </c>
      <c r="D22" s="38"/>
    </row>
    <row r="23" spans="2:4" s="26" customFormat="1" ht="19.899999999999999" customHeight="1" x14ac:dyDescent="0.15">
      <c r="B23" s="32" t="s">
        <v>116</v>
      </c>
      <c r="C23" s="73" t="s">
        <v>159</v>
      </c>
      <c r="D23" s="38" t="s">
        <v>18</v>
      </c>
    </row>
    <row r="24" spans="2:4" s="26" customFormat="1" ht="19.899999999999999" customHeight="1" x14ac:dyDescent="0.15">
      <c r="B24" s="32" t="s">
        <v>117</v>
      </c>
      <c r="C24" s="42"/>
      <c r="D24" s="38"/>
    </row>
    <row r="25" spans="2:4" s="26" customFormat="1" ht="19.899999999999999" customHeight="1" x14ac:dyDescent="0.15">
      <c r="B25" s="32" t="s">
        <v>118</v>
      </c>
      <c r="C25" s="46"/>
      <c r="D25" s="38" t="s">
        <v>18</v>
      </c>
    </row>
    <row r="26" spans="2:4" s="26" customFormat="1" ht="19.899999999999999" customHeight="1" x14ac:dyDescent="0.15">
      <c r="B26" s="32" t="s">
        <v>119</v>
      </c>
      <c r="C26" s="46"/>
      <c r="D26" s="38" t="s">
        <v>18</v>
      </c>
    </row>
    <row r="27" spans="2:4" s="26" customFormat="1" ht="19.899999999999999" customHeight="1" x14ac:dyDescent="0.15"/>
    <row r="28" spans="2:4" s="26" customFormat="1" ht="19.899999999999999" customHeight="1" x14ac:dyDescent="0.15">
      <c r="B28" s="43" t="s">
        <v>108</v>
      </c>
      <c r="C28" s="44"/>
      <c r="D28" s="32"/>
    </row>
    <row r="29" spans="2:4" s="26" customFormat="1" ht="19.899999999999999" customHeight="1" x14ac:dyDescent="0.15">
      <c r="B29" s="32" t="s">
        <v>85</v>
      </c>
      <c r="C29" s="42"/>
      <c r="D29" s="38"/>
    </row>
    <row r="30" spans="2:4" s="26" customFormat="1" ht="19.899999999999999" customHeight="1" x14ac:dyDescent="0.15">
      <c r="B30" s="32" t="s">
        <v>86</v>
      </c>
      <c r="C30" s="42"/>
      <c r="D30" s="38"/>
    </row>
    <row r="31" spans="2:4" s="26" customFormat="1" ht="19.899999999999999" customHeight="1" x14ac:dyDescent="0.15">
      <c r="B31" s="32" t="s">
        <v>75</v>
      </c>
      <c r="C31" s="45"/>
      <c r="D31" s="38"/>
    </row>
    <row r="32" spans="2:4" s="26" customFormat="1" ht="19.899999999999999" customHeight="1" x14ac:dyDescent="0.15"/>
    <row r="33" s="26" customFormat="1" ht="19.899999999999999" customHeight="1" x14ac:dyDescent="0.15"/>
    <row r="34" s="26" customFormat="1" ht="19.899999999999999" customHeight="1" x14ac:dyDescent="0.15"/>
    <row r="35" s="26" customFormat="1" ht="19.899999999999999" customHeight="1" x14ac:dyDescent="0.15"/>
    <row r="36" s="26" customFormat="1" ht="19.899999999999999" customHeight="1" x14ac:dyDescent="0.15"/>
    <row r="37" s="26" customFormat="1" ht="19.899999999999999" customHeight="1" x14ac:dyDescent="0.15"/>
    <row r="38" s="26" customFormat="1" ht="19.899999999999999" customHeight="1" x14ac:dyDescent="0.15"/>
    <row r="39" s="26" customFormat="1" ht="19.899999999999999" customHeight="1" x14ac:dyDescent="0.15"/>
    <row r="40" s="26" customFormat="1" ht="19.899999999999999" customHeight="1" x14ac:dyDescent="0.15"/>
    <row r="41" s="26" customFormat="1" ht="19.899999999999999" customHeight="1" x14ac:dyDescent="0.15"/>
    <row r="42" s="26" customFormat="1" ht="19.899999999999999" customHeight="1" x14ac:dyDescent="0.15"/>
    <row r="43" s="26" customFormat="1" ht="19.899999999999999" customHeight="1" x14ac:dyDescent="0.15"/>
    <row r="44" s="26" customFormat="1" ht="19.899999999999999" customHeight="1" x14ac:dyDescent="0.15"/>
    <row r="45" s="26" customFormat="1" ht="19.899999999999999" customHeight="1" x14ac:dyDescent="0.15"/>
    <row r="46" s="26" customFormat="1" ht="19.899999999999999" customHeight="1" x14ac:dyDescent="0.15"/>
    <row r="47" s="26" customFormat="1" ht="19.899999999999999" customHeight="1" x14ac:dyDescent="0.15"/>
  </sheetData>
  <sheetProtection algorithmName="SHA-512" hashValue="92kTVL7kPl4GjKTst2EvvqRg3h79ZpxSQPUmnRoUdL22MOEWqib2PKmIi+Cdu2syUu8Is4fBAiGipbvtRqoibA==" saltValue="trlsXMC0IZ3CKwvCxfpBzA==" spinCount="100000" sheet="1" objects="1" scenarios="1"/>
  <mergeCells count="2">
    <mergeCell ref="B1:D1"/>
    <mergeCell ref="B4:C4"/>
  </mergeCells>
  <phoneticPr fontId="2"/>
  <conditionalFormatting sqref="C17">
    <cfRule type="expression" dxfId="11" priority="1">
      <formula>$C$16="無"</formula>
    </cfRule>
  </conditionalFormatting>
  <conditionalFormatting sqref="C19">
    <cfRule type="expression" dxfId="10" priority="8">
      <formula>OR(,$C$18="非落札",$C$18="非応札")</formula>
    </cfRule>
  </conditionalFormatting>
  <conditionalFormatting sqref="C21">
    <cfRule type="expression" dxfId="9" priority="7">
      <formula>OR($C$20="非落札",$C$20="非応札")</formula>
    </cfRule>
  </conditionalFormatting>
  <conditionalFormatting sqref="C22">
    <cfRule type="expression" dxfId="8" priority="6">
      <formula>OR($C$18="非落札",$C$18="非応札")</formula>
    </cfRule>
  </conditionalFormatting>
  <conditionalFormatting sqref="C23">
    <cfRule type="expression" dxfId="7" priority="5">
      <formula>OR($C$18="非落札",$C$18="非応札",$C$22="非落札",$C$22="非応札")</formula>
    </cfRule>
  </conditionalFormatting>
  <conditionalFormatting sqref="C24">
    <cfRule type="expression" dxfId="6" priority="4">
      <formula>OR($C$18="非落札",$C$18="非応札")</formula>
    </cfRule>
  </conditionalFormatting>
  <conditionalFormatting sqref="C25">
    <cfRule type="expression" dxfId="5" priority="3">
      <formula>OR($C$18="非落札",$C$18="非応札",$C$24="無")</formula>
    </cfRule>
  </conditionalFormatting>
  <conditionalFormatting sqref="C26">
    <cfRule type="expression" dxfId="4" priority="2">
      <formula>AND(OR($C$18="非落札",$C$18="非応札"),OR($C$20="非落札",$C$20="非応札"))</formula>
    </cfRule>
  </conditionalFormatting>
  <conditionalFormatting sqref="C29:C31">
    <cfRule type="expression" dxfId="3" priority="9">
      <formula>$C$5="差替先掲示板への掲載"</formula>
    </cfRule>
  </conditionalFormatting>
  <dataValidations count="4">
    <dataValidation type="list" allowBlank="1" showInputMessage="1" showErrorMessage="1" sqref="C24 C16" xr:uid="{DAFA9993-0816-48AF-9092-837837EE58CC}">
      <formula1>"有,無"</formula1>
    </dataValidation>
    <dataValidation type="list" allowBlank="1" showInputMessage="1" showErrorMessage="1" sqref="C14" xr:uid="{C190244C-0E6F-40D7-B391-7826F9709DB2}">
      <formula1>"北海道,東北,東京,中部,北陸,関西,中国,四国,九州"</formula1>
    </dataValidation>
    <dataValidation type="list" allowBlank="1" showInputMessage="1" showErrorMessage="1" sqref="C7" xr:uid="{545C1ADE-B0CF-4757-99C6-BD8E3222899E}">
      <formula1>"供給力提供開始時期の遅れによるペナルティが科された"</formula1>
    </dataValidation>
    <dataValidation type="whole" allowBlank="1" showInputMessage="1" showErrorMessage="1" error="整数値を入力してください" sqref="C15 C17 C26 C25" xr:uid="{B7CA0C36-E44F-4004-A9D2-487FA82C30E1}">
      <formula1>1</formula1>
      <formula2>999999999999999</formula2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8FD250D-25F9-4332-953C-EA1A3B368384}">
          <x14:formula1>
            <xm:f>リスト!$B$3:$B$10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8DFBF-092F-4AD1-804F-9CF5E330E8D5}">
  <dimension ref="B1:Q140"/>
  <sheetViews>
    <sheetView zoomScale="85" zoomScaleNormal="85" workbookViewId="0">
      <selection activeCell="T23" sqref="T23"/>
    </sheetView>
  </sheetViews>
  <sheetFormatPr defaultColWidth="8.875" defaultRowHeight="15.75" x14ac:dyDescent="0.25"/>
  <cols>
    <col min="1" max="1" width="5.625" style="24" customWidth="1"/>
    <col min="2" max="2" width="8.875" style="24"/>
    <col min="3" max="3" width="20.75" style="24" customWidth="1"/>
    <col min="4" max="15" width="10.75" style="24" customWidth="1"/>
    <col min="16" max="16" width="8.375" style="24" customWidth="1"/>
    <col min="17" max="16384" width="8.875" style="24"/>
  </cols>
  <sheetData>
    <row r="1" spans="2:16" ht="16.5" x14ac:dyDescent="0.25">
      <c r="B1" s="104" t="s">
        <v>164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2:16" ht="16.5" x14ac:dyDescent="0.25">
      <c r="B2" s="108" t="s">
        <v>141</v>
      </c>
      <c r="C2" s="108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4" spans="2:16" s="26" customFormat="1" ht="19.899999999999999" customHeight="1" x14ac:dyDescent="0.15">
      <c r="B4" s="26" t="s">
        <v>136</v>
      </c>
    </row>
    <row r="5" spans="2:16" s="26" customFormat="1" ht="18" customHeight="1" x14ac:dyDescent="0.15">
      <c r="B5" s="98" t="s">
        <v>0</v>
      </c>
      <c r="C5" s="98"/>
      <c r="D5" s="98" t="s">
        <v>19</v>
      </c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27" t="s">
        <v>1</v>
      </c>
    </row>
    <row r="6" spans="2:16" s="26" customFormat="1" ht="18" customHeight="1" x14ac:dyDescent="0.25">
      <c r="B6" s="98" t="s">
        <v>2</v>
      </c>
      <c r="C6" s="98"/>
      <c r="D6" s="105" t="str">
        <f>IF('入力欄(基本情報)'!C13="","",'入力欄(基本情報)'!C13)</f>
        <v/>
      </c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  <c r="P6" s="28"/>
    </row>
    <row r="7" spans="2:16" s="26" customFormat="1" ht="18" customHeight="1" x14ac:dyDescent="0.25">
      <c r="B7" s="98" t="s">
        <v>3</v>
      </c>
      <c r="C7" s="98"/>
      <c r="D7" s="103" t="str">
        <f>IF('入力欄(基本情報)'!C10="","",'入力欄(基本情報)'!C10)</f>
        <v>安定電源</v>
      </c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28"/>
    </row>
    <row r="8" spans="2:16" s="26" customFormat="1" ht="18" customHeight="1" x14ac:dyDescent="0.25">
      <c r="B8" s="98" t="s">
        <v>4</v>
      </c>
      <c r="C8" s="98"/>
      <c r="D8" s="103" t="str">
        <f>IF('入力欄(基本情報)'!C11="","",'入力欄(基本情報)'!C11)</f>
        <v/>
      </c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28"/>
    </row>
    <row r="9" spans="2:16" s="26" customFormat="1" ht="18" customHeight="1" x14ac:dyDescent="0.25">
      <c r="B9" s="98" t="s">
        <v>5</v>
      </c>
      <c r="C9" s="98"/>
      <c r="D9" s="103" t="str">
        <f>IF('入力欄(基本情報)'!C14="","",'入力欄(基本情報)'!C14)</f>
        <v/>
      </c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28"/>
    </row>
    <row r="10" spans="2:16" s="26" customFormat="1" ht="35.25" customHeight="1" x14ac:dyDescent="0.15">
      <c r="B10" s="99" t="s">
        <v>162</v>
      </c>
      <c r="C10" s="98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29" t="s">
        <v>18</v>
      </c>
    </row>
    <row r="11" spans="2:16" s="26" customFormat="1" ht="18" customHeight="1" x14ac:dyDescent="0.15">
      <c r="B11" s="87" t="s">
        <v>158</v>
      </c>
      <c r="C11" s="88"/>
      <c r="D11" s="27" t="s">
        <v>6</v>
      </c>
      <c r="E11" s="27" t="s">
        <v>7</v>
      </c>
      <c r="F11" s="27" t="s">
        <v>8</v>
      </c>
      <c r="G11" s="27" t="s">
        <v>9</v>
      </c>
      <c r="H11" s="27" t="s">
        <v>10</v>
      </c>
      <c r="I11" s="27" t="s">
        <v>11</v>
      </c>
      <c r="J11" s="27" t="s">
        <v>12</v>
      </c>
      <c r="K11" s="27" t="s">
        <v>13</v>
      </c>
      <c r="L11" s="27" t="s">
        <v>14</v>
      </c>
      <c r="M11" s="27" t="s">
        <v>15</v>
      </c>
      <c r="N11" s="27" t="s">
        <v>16</v>
      </c>
      <c r="O11" s="27" t="s">
        <v>17</v>
      </c>
      <c r="P11" s="29"/>
    </row>
    <row r="12" spans="2:16" s="26" customFormat="1" ht="18" customHeight="1" x14ac:dyDescent="0.15">
      <c r="B12" s="89"/>
      <c r="C12" s="90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29" t="s">
        <v>142</v>
      </c>
    </row>
    <row r="13" spans="2:16" s="26" customFormat="1" ht="18" customHeight="1" x14ac:dyDescent="0.25">
      <c r="B13" s="98" t="s">
        <v>37</v>
      </c>
      <c r="C13" s="98"/>
      <c r="D13" s="27" t="s">
        <v>6</v>
      </c>
      <c r="E13" s="27" t="s">
        <v>7</v>
      </c>
      <c r="F13" s="27" t="s">
        <v>8</v>
      </c>
      <c r="G13" s="27" t="s">
        <v>9</v>
      </c>
      <c r="H13" s="27" t="s">
        <v>10</v>
      </c>
      <c r="I13" s="27" t="s">
        <v>11</v>
      </c>
      <c r="J13" s="27" t="s">
        <v>12</v>
      </c>
      <c r="K13" s="27" t="s">
        <v>13</v>
      </c>
      <c r="L13" s="27" t="s">
        <v>14</v>
      </c>
      <c r="M13" s="27" t="s">
        <v>15</v>
      </c>
      <c r="N13" s="27" t="s">
        <v>16</v>
      </c>
      <c r="O13" s="27" t="s">
        <v>17</v>
      </c>
      <c r="P13" s="28"/>
    </row>
    <row r="14" spans="2:16" s="26" customFormat="1" ht="18" customHeight="1" x14ac:dyDescent="0.15">
      <c r="B14" s="98"/>
      <c r="C14" s="9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29" t="s">
        <v>18</v>
      </c>
    </row>
    <row r="15" spans="2:16" s="26" customFormat="1" ht="15" hidden="1" customHeight="1" x14ac:dyDescent="0.15">
      <c r="B15" s="85" t="s">
        <v>152</v>
      </c>
      <c r="C15" s="86"/>
      <c r="D15" s="58">
        <f>ROUND(D14,0)</f>
        <v>0</v>
      </c>
      <c r="E15" s="58">
        <f t="shared" ref="E15:O15" si="0">ROUND(E14,0)</f>
        <v>0</v>
      </c>
      <c r="F15" s="58">
        <f t="shared" si="0"/>
        <v>0</v>
      </c>
      <c r="G15" s="58">
        <f t="shared" si="0"/>
        <v>0</v>
      </c>
      <c r="H15" s="58">
        <f t="shared" si="0"/>
        <v>0</v>
      </c>
      <c r="I15" s="58">
        <f t="shared" si="0"/>
        <v>0</v>
      </c>
      <c r="J15" s="58">
        <f t="shared" si="0"/>
        <v>0</v>
      </c>
      <c r="K15" s="58">
        <f t="shared" si="0"/>
        <v>0</v>
      </c>
      <c r="L15" s="58">
        <f t="shared" si="0"/>
        <v>0</v>
      </c>
      <c r="M15" s="58">
        <f t="shared" si="0"/>
        <v>0</v>
      </c>
      <c r="N15" s="58">
        <f t="shared" si="0"/>
        <v>0</v>
      </c>
      <c r="O15" s="58">
        <f t="shared" si="0"/>
        <v>0</v>
      </c>
      <c r="P15" s="29"/>
    </row>
    <row r="16" spans="2:16" s="26" customFormat="1" ht="18" customHeight="1" x14ac:dyDescent="0.15">
      <c r="B16" s="87" t="s">
        <v>160</v>
      </c>
      <c r="C16" s="88"/>
      <c r="D16" s="27" t="s">
        <v>6</v>
      </c>
      <c r="E16" s="27" t="s">
        <v>7</v>
      </c>
      <c r="F16" s="27" t="s">
        <v>8</v>
      </c>
      <c r="G16" s="27" t="s">
        <v>9</v>
      </c>
      <c r="H16" s="27" t="s">
        <v>10</v>
      </c>
      <c r="I16" s="27" t="s">
        <v>11</v>
      </c>
      <c r="J16" s="27" t="s">
        <v>12</v>
      </c>
      <c r="K16" s="27" t="s">
        <v>13</v>
      </c>
      <c r="L16" s="27" t="s">
        <v>14</v>
      </c>
      <c r="M16" s="27" t="s">
        <v>15</v>
      </c>
      <c r="N16" s="27" t="s">
        <v>16</v>
      </c>
      <c r="O16" s="27" t="s">
        <v>17</v>
      </c>
      <c r="P16" s="29"/>
    </row>
    <row r="17" spans="2:16" s="26" customFormat="1" ht="18" customHeight="1" x14ac:dyDescent="0.15">
      <c r="B17" s="89"/>
      <c r="C17" s="9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29" t="s">
        <v>50</v>
      </c>
    </row>
    <row r="18" spans="2:16" s="26" customFormat="1" ht="18" hidden="1" customHeight="1" x14ac:dyDescent="0.15">
      <c r="B18" s="85" t="s">
        <v>152</v>
      </c>
      <c r="C18" s="86"/>
      <c r="D18" s="59">
        <f>ROUND(D17,0)</f>
        <v>0</v>
      </c>
      <c r="E18" s="59">
        <f t="shared" ref="E18" si="1">ROUND(E17,0)</f>
        <v>0</v>
      </c>
      <c r="F18" s="59">
        <f t="shared" ref="F18" si="2">ROUND(F17,0)</f>
        <v>0</v>
      </c>
      <c r="G18" s="59">
        <f t="shared" ref="G18" si="3">ROUND(G17,0)</f>
        <v>0</v>
      </c>
      <c r="H18" s="59">
        <f t="shared" ref="H18" si="4">ROUND(H17,0)</f>
        <v>0</v>
      </c>
      <c r="I18" s="59">
        <f t="shared" ref="I18" si="5">ROUND(I17,0)</f>
        <v>0</v>
      </c>
      <c r="J18" s="59">
        <f t="shared" ref="J18" si="6">ROUND(J17,0)</f>
        <v>0</v>
      </c>
      <c r="K18" s="59">
        <f t="shared" ref="K18" si="7">ROUND(K17,0)</f>
        <v>0</v>
      </c>
      <c r="L18" s="59">
        <f t="shared" ref="L18" si="8">ROUND(L17,0)</f>
        <v>0</v>
      </c>
      <c r="M18" s="59">
        <f t="shared" ref="M18" si="9">ROUND(M17,0)</f>
        <v>0</v>
      </c>
      <c r="N18" s="59">
        <f t="shared" ref="N18" si="10">ROUND(N17,0)</f>
        <v>0</v>
      </c>
      <c r="O18" s="59">
        <f t="shared" ref="O18" si="11">ROUND(O17,0)</f>
        <v>0</v>
      </c>
      <c r="P18" s="29"/>
    </row>
    <row r="19" spans="2:16" s="26" customFormat="1" ht="18" customHeight="1" x14ac:dyDescent="0.15">
      <c r="B19" s="87" t="s">
        <v>157</v>
      </c>
      <c r="C19" s="88"/>
      <c r="D19" s="27" t="s">
        <v>6</v>
      </c>
      <c r="E19" s="27" t="s">
        <v>7</v>
      </c>
      <c r="F19" s="27" t="s">
        <v>8</v>
      </c>
      <c r="G19" s="27" t="s">
        <v>9</v>
      </c>
      <c r="H19" s="27" t="s">
        <v>10</v>
      </c>
      <c r="I19" s="27" t="s">
        <v>11</v>
      </c>
      <c r="J19" s="27" t="s">
        <v>12</v>
      </c>
      <c r="K19" s="27" t="s">
        <v>13</v>
      </c>
      <c r="L19" s="27" t="s">
        <v>14</v>
      </c>
      <c r="M19" s="27" t="s">
        <v>15</v>
      </c>
      <c r="N19" s="27" t="s">
        <v>16</v>
      </c>
      <c r="O19" s="27" t="s">
        <v>17</v>
      </c>
      <c r="P19" s="29"/>
    </row>
    <row r="20" spans="2:16" s="26" customFormat="1" ht="18" customHeight="1" x14ac:dyDescent="0.15">
      <c r="B20" s="89"/>
      <c r="C20" s="90"/>
      <c r="D20" s="30">
        <f>D15*D18</f>
        <v>0</v>
      </c>
      <c r="E20" s="30">
        <f t="shared" ref="E20:O20" si="12">E15*E18</f>
        <v>0</v>
      </c>
      <c r="F20" s="30">
        <f t="shared" si="12"/>
        <v>0</v>
      </c>
      <c r="G20" s="30">
        <f t="shared" si="12"/>
        <v>0</v>
      </c>
      <c r="H20" s="30">
        <f t="shared" si="12"/>
        <v>0</v>
      </c>
      <c r="I20" s="30">
        <f t="shared" si="12"/>
        <v>0</v>
      </c>
      <c r="J20" s="30">
        <f t="shared" si="12"/>
        <v>0</v>
      </c>
      <c r="K20" s="30">
        <f t="shared" si="12"/>
        <v>0</v>
      </c>
      <c r="L20" s="30">
        <f t="shared" si="12"/>
        <v>0</v>
      </c>
      <c r="M20" s="30">
        <f t="shared" si="12"/>
        <v>0</v>
      </c>
      <c r="N20" s="30">
        <f t="shared" si="12"/>
        <v>0</v>
      </c>
      <c r="O20" s="30">
        <f t="shared" si="12"/>
        <v>0</v>
      </c>
      <c r="P20" s="29" t="s">
        <v>49</v>
      </c>
    </row>
    <row r="21" spans="2:16" s="26" customFormat="1" ht="18" customHeight="1" x14ac:dyDescent="0.15">
      <c r="B21" s="87" t="s">
        <v>132</v>
      </c>
      <c r="C21" s="88"/>
      <c r="D21" s="27" t="s">
        <v>6</v>
      </c>
      <c r="E21" s="27" t="s">
        <v>7</v>
      </c>
      <c r="F21" s="27" t="s">
        <v>8</v>
      </c>
      <c r="G21" s="27" t="s">
        <v>9</v>
      </c>
      <c r="H21" s="27" t="s">
        <v>10</v>
      </c>
      <c r="I21" s="27" t="s">
        <v>11</v>
      </c>
      <c r="J21" s="27" t="s">
        <v>12</v>
      </c>
      <c r="K21" s="27" t="s">
        <v>13</v>
      </c>
      <c r="L21" s="27" t="s">
        <v>14</v>
      </c>
      <c r="M21" s="27" t="s">
        <v>15</v>
      </c>
      <c r="N21" s="27" t="s">
        <v>16</v>
      </c>
      <c r="O21" s="27" t="s">
        <v>17</v>
      </c>
      <c r="P21" s="29"/>
    </row>
    <row r="22" spans="2:16" s="26" customFormat="1" ht="18" customHeight="1" x14ac:dyDescent="0.15">
      <c r="B22" s="89"/>
      <c r="C22" s="90"/>
      <c r="D22" s="31" t="e">
        <f>IF(D$18&gt;=MAX(調整係数一覧!$A$202:$A$221),VLOOKUP(MAX(調整係数一覧!$A$202:$A$221),調整係数一覧!$A$202:$M$221,COLUMN(D$22)-2,0),VLOOKUP(D$18,調整係数一覧!$A$202:$M$221,COLUMN(D$22)-2,0))</f>
        <v>#N/A</v>
      </c>
      <c r="E22" s="31" t="e">
        <f>IF(E$18&gt;=MAX(調整係数一覧!$A$202:$A$221),VLOOKUP(MAX(調整係数一覧!$A$202:$A$221),調整係数一覧!$A$202:$M$221,COLUMN(E$22)-2,0),VLOOKUP(E$18,調整係数一覧!$A$202:$M$221,COLUMN(E$22)-2,0))</f>
        <v>#N/A</v>
      </c>
      <c r="F22" s="31" t="e">
        <f>IF(F$18&gt;=MAX(調整係数一覧!$A$202:$A$221),VLOOKUP(MAX(調整係数一覧!$A$202:$A$221),調整係数一覧!$A$202:$M$221,COLUMN(F$22)-2,0),VLOOKUP(F$18,調整係数一覧!$A$202:$M$221,COLUMN(F$22)-2,0))</f>
        <v>#N/A</v>
      </c>
      <c r="G22" s="31" t="e">
        <f>IF(G$18&gt;=MAX(調整係数一覧!$A$202:$A$221),VLOOKUP(MAX(調整係数一覧!$A$202:$A$221),調整係数一覧!$A$202:$M$221,COLUMN(G$22)-2,0),VLOOKUP(G$18,調整係数一覧!$A$202:$M$221,COLUMN(G$22)-2,0))</f>
        <v>#N/A</v>
      </c>
      <c r="H22" s="31" t="e">
        <f>IF(H$18&gt;=MAX(調整係数一覧!$A$202:$A$221),VLOOKUP(MAX(調整係数一覧!$A$202:$A$221),調整係数一覧!$A$202:$M$221,COLUMN(H$22)-2,0),VLOOKUP(H$18,調整係数一覧!$A$202:$M$221,COLUMN(H$22)-2,0))</f>
        <v>#N/A</v>
      </c>
      <c r="I22" s="31" t="e">
        <f>IF(I$18&gt;=MAX(調整係数一覧!$A$202:$A$221),VLOOKUP(MAX(調整係数一覧!$A$202:$A$221),調整係数一覧!$A$202:$M$221,COLUMN(I$22)-2,0),VLOOKUP(I$18,調整係数一覧!$A$202:$M$221,COLUMN(I$22)-2,0))</f>
        <v>#N/A</v>
      </c>
      <c r="J22" s="31" t="e">
        <f>IF(J$18&gt;=MAX(調整係数一覧!$A$202:$A$221),VLOOKUP(MAX(調整係数一覧!$A$202:$A$221),調整係数一覧!$A$202:$M$221,COLUMN(J$22)-2,0),VLOOKUP(J$18,調整係数一覧!$A$202:$M$221,COLUMN(J$22)-2,0))</f>
        <v>#N/A</v>
      </c>
      <c r="K22" s="31" t="e">
        <f>IF(K$18&gt;=MAX(調整係数一覧!$A$202:$A$221),VLOOKUP(MAX(調整係数一覧!$A$202:$A$221),調整係数一覧!$A$202:$M$221,COLUMN(K$22)-2,0),VLOOKUP(K$18,調整係数一覧!$A$202:$M$221,COLUMN(K$22)-2,0))</f>
        <v>#N/A</v>
      </c>
      <c r="L22" s="31" t="e">
        <f>IF(L$18&gt;=MAX(調整係数一覧!$A$202:$A$221),VLOOKUP(MAX(調整係数一覧!$A$202:$A$221),調整係数一覧!$A$202:$M$221,COLUMN(L$22)-2,0),VLOOKUP(L$18,調整係数一覧!$A$202:$M$221,COLUMN(L$22)-2,0))</f>
        <v>#N/A</v>
      </c>
      <c r="M22" s="31" t="e">
        <f>IF(M$18&gt;=MAX(調整係数一覧!$A$202:$A$221),VLOOKUP(MAX(調整係数一覧!$A$202:$A$221),調整係数一覧!$A$202:$M$221,COLUMN(M$22)-2,0),VLOOKUP(M$18,調整係数一覧!$A$202:$M$221,COLUMN(M$22)-2,0))</f>
        <v>#N/A</v>
      </c>
      <c r="N22" s="31" t="e">
        <f>IF(N$18&gt;=MAX(調整係数一覧!$A$202:$A$221),VLOOKUP(MAX(調整係数一覧!$A$202:$A$221),調整係数一覧!$A$202:$M$221,COLUMN(N$22)-2,0),VLOOKUP(N$18,調整係数一覧!$A$202:$M$221,COLUMN(N$22)-2,0))</f>
        <v>#N/A</v>
      </c>
      <c r="O22" s="31" t="e">
        <f>IF(O$18&gt;=MAX(調整係数一覧!$A$202:$A$221),VLOOKUP(MAX(調整係数一覧!$A$202:$A$221),調整係数一覧!$A$202:$M$221,COLUMN(O$22)-2,0),VLOOKUP(O$18,調整係数一覧!$A$202:$M$221,COLUMN(O$22)-2,0))</f>
        <v>#N/A</v>
      </c>
      <c r="P22" s="29" t="s">
        <v>51</v>
      </c>
    </row>
    <row r="23" spans="2:16" s="26" customFormat="1" ht="18" customHeight="1" x14ac:dyDescent="0.15">
      <c r="B23" s="102" t="s">
        <v>148</v>
      </c>
      <c r="C23" s="88"/>
      <c r="D23" s="27" t="s">
        <v>6</v>
      </c>
      <c r="E23" s="27" t="s">
        <v>7</v>
      </c>
      <c r="F23" s="27" t="s">
        <v>8</v>
      </c>
      <c r="G23" s="27" t="s">
        <v>9</v>
      </c>
      <c r="H23" s="27" t="s">
        <v>10</v>
      </c>
      <c r="I23" s="27" t="s">
        <v>11</v>
      </c>
      <c r="J23" s="27" t="s">
        <v>12</v>
      </c>
      <c r="K23" s="27" t="s">
        <v>13</v>
      </c>
      <c r="L23" s="27" t="s">
        <v>14</v>
      </c>
      <c r="M23" s="27" t="s">
        <v>15</v>
      </c>
      <c r="N23" s="27" t="s">
        <v>16</v>
      </c>
      <c r="O23" s="27" t="s">
        <v>17</v>
      </c>
      <c r="P23" s="29"/>
    </row>
    <row r="24" spans="2:16" s="26" customFormat="1" ht="18" customHeight="1" x14ac:dyDescent="0.15">
      <c r="B24" s="89"/>
      <c r="C24" s="90"/>
      <c r="D24" s="30">
        <f>ROUND(1000*'計算用(差替元差替可能容量)'!K52,0)</f>
        <v>0</v>
      </c>
      <c r="E24" s="30">
        <f>ROUND(1000*'計算用(差替元差替可能容量)'!K53,0)</f>
        <v>0</v>
      </c>
      <c r="F24" s="30">
        <f>ROUND(1000*'計算用(差替元差替可能容量)'!K54,0)</f>
        <v>0</v>
      </c>
      <c r="G24" s="30">
        <f>ROUND(1000*'計算用(差替元差替可能容量)'!K55,0)</f>
        <v>0</v>
      </c>
      <c r="H24" s="30">
        <f>ROUND(1000*'計算用(差替元差替可能容量)'!K56,0)</f>
        <v>0</v>
      </c>
      <c r="I24" s="30">
        <f>ROUND(1000*'計算用(差替元差替可能容量)'!K57,0)</f>
        <v>0</v>
      </c>
      <c r="J24" s="30">
        <f>ROUND(1000*'計算用(差替元差替可能容量)'!K58,0)</f>
        <v>0</v>
      </c>
      <c r="K24" s="30">
        <f>ROUND(1000*'計算用(差替元差替可能容量)'!K59,0)</f>
        <v>0</v>
      </c>
      <c r="L24" s="30">
        <f>ROUND(1000*'計算用(差替元差替可能容量)'!K60,0)</f>
        <v>0</v>
      </c>
      <c r="M24" s="30">
        <f>ROUND(1000*'計算用(差替元差替可能容量)'!K61,0)</f>
        <v>0</v>
      </c>
      <c r="N24" s="30">
        <f>ROUND(1000*'計算用(差替元差替可能容量)'!K62,0)</f>
        <v>0</v>
      </c>
      <c r="O24" s="30">
        <f>ROUND(1000*'計算用(差替元差替可能容量)'!K63,0)</f>
        <v>0</v>
      </c>
      <c r="P24" s="29" t="s">
        <v>18</v>
      </c>
    </row>
    <row r="25" spans="2:16" s="26" customFormat="1" ht="34.9" customHeight="1" x14ac:dyDescent="0.15">
      <c r="B25" s="99" t="s">
        <v>143</v>
      </c>
      <c r="C25" s="98"/>
      <c r="D25" s="100">
        <f>ROUND('計算用(差替元差替可能容量)'!B97,0)</f>
        <v>0</v>
      </c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29" t="s">
        <v>18</v>
      </c>
    </row>
    <row r="26" spans="2:16" s="26" customFormat="1" ht="18" customHeight="1" x14ac:dyDescent="0.15"/>
    <row r="27" spans="2:16" s="26" customFormat="1" ht="18" customHeight="1" x14ac:dyDescent="0.15">
      <c r="B27" s="26" t="s">
        <v>137</v>
      </c>
    </row>
    <row r="28" spans="2:16" s="26" customFormat="1" ht="18" customHeight="1" x14ac:dyDescent="0.15">
      <c r="B28" s="32" t="s">
        <v>121</v>
      </c>
      <c r="C28" s="27" t="s">
        <v>0</v>
      </c>
      <c r="D28" s="98" t="s">
        <v>19</v>
      </c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27" t="s">
        <v>1</v>
      </c>
    </row>
    <row r="29" spans="2:16" s="26" customFormat="1" ht="18" customHeight="1" x14ac:dyDescent="0.15">
      <c r="B29" s="82" t="s">
        <v>122</v>
      </c>
      <c r="C29" s="27" t="s">
        <v>138</v>
      </c>
      <c r="D29" s="91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3"/>
      <c r="P29" s="29"/>
    </row>
    <row r="30" spans="2:16" s="26" customFormat="1" ht="18" customHeight="1" x14ac:dyDescent="0.15">
      <c r="B30" s="83"/>
      <c r="C30" s="27" t="s">
        <v>139</v>
      </c>
      <c r="D30" s="91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3"/>
      <c r="P30" s="29"/>
    </row>
    <row r="31" spans="2:16" s="26" customFormat="1" ht="18" customHeight="1" x14ac:dyDescent="0.15">
      <c r="B31" s="83"/>
      <c r="C31" s="33" t="s">
        <v>144</v>
      </c>
      <c r="D31" s="91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3"/>
      <c r="P31" s="29"/>
    </row>
    <row r="32" spans="2:16" s="26" customFormat="1" ht="18" customHeight="1" x14ac:dyDescent="0.15">
      <c r="B32" s="83"/>
      <c r="C32" s="97" t="s">
        <v>145</v>
      </c>
      <c r="D32" s="27" t="s">
        <v>6</v>
      </c>
      <c r="E32" s="27" t="s">
        <v>7</v>
      </c>
      <c r="F32" s="27" t="s">
        <v>8</v>
      </c>
      <c r="G32" s="27" t="s">
        <v>9</v>
      </c>
      <c r="H32" s="27" t="s">
        <v>10</v>
      </c>
      <c r="I32" s="27" t="s">
        <v>11</v>
      </c>
      <c r="J32" s="27" t="s">
        <v>12</v>
      </c>
      <c r="K32" s="27" t="s">
        <v>13</v>
      </c>
      <c r="L32" s="27" t="s">
        <v>14</v>
      </c>
      <c r="M32" s="27" t="s">
        <v>15</v>
      </c>
      <c r="N32" s="27" t="s">
        <v>16</v>
      </c>
      <c r="O32" s="27" t="s">
        <v>17</v>
      </c>
      <c r="P32" s="29"/>
    </row>
    <row r="33" spans="2:17" s="26" customFormat="1" ht="18" customHeight="1" x14ac:dyDescent="0.15">
      <c r="B33" s="83"/>
      <c r="C33" s="84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29" t="s">
        <v>18</v>
      </c>
    </row>
    <row r="34" spans="2:17" s="26" customFormat="1" hidden="1" x14ac:dyDescent="0.15">
      <c r="B34" s="83"/>
      <c r="C34" s="60" t="s">
        <v>152</v>
      </c>
      <c r="D34" s="58">
        <f>ROUND(D33,0)</f>
        <v>0</v>
      </c>
      <c r="E34" s="58">
        <f t="shared" ref="E34:O34" si="13">ROUND(E33,0)</f>
        <v>0</v>
      </c>
      <c r="F34" s="58">
        <f t="shared" si="13"/>
        <v>0</v>
      </c>
      <c r="G34" s="58">
        <f t="shared" si="13"/>
        <v>0</v>
      </c>
      <c r="H34" s="58">
        <f t="shared" si="13"/>
        <v>0</v>
      </c>
      <c r="I34" s="58">
        <f t="shared" si="13"/>
        <v>0</v>
      </c>
      <c r="J34" s="58">
        <f t="shared" si="13"/>
        <v>0</v>
      </c>
      <c r="K34" s="58">
        <f t="shared" si="13"/>
        <v>0</v>
      </c>
      <c r="L34" s="58">
        <f t="shared" si="13"/>
        <v>0</v>
      </c>
      <c r="M34" s="58">
        <f t="shared" si="13"/>
        <v>0</v>
      </c>
      <c r="N34" s="58">
        <f t="shared" si="13"/>
        <v>0</v>
      </c>
      <c r="O34" s="58">
        <f t="shared" si="13"/>
        <v>0</v>
      </c>
      <c r="P34" s="29"/>
    </row>
    <row r="35" spans="2:17" s="26" customFormat="1" ht="34.9" customHeight="1" x14ac:dyDescent="0.15">
      <c r="B35" s="83"/>
      <c r="C35" s="34" t="s">
        <v>146</v>
      </c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29" t="s">
        <v>18</v>
      </c>
      <c r="Q35" s="35"/>
    </row>
    <row r="36" spans="2:17" s="26" customFormat="1" ht="18" hidden="1" customHeight="1" x14ac:dyDescent="0.15">
      <c r="B36" s="84"/>
      <c r="C36" s="60" t="s">
        <v>152</v>
      </c>
      <c r="D36" s="94">
        <f>ROUND(D35,0)</f>
        <v>0</v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6"/>
      <c r="P36" s="29"/>
      <c r="Q36" s="35"/>
    </row>
    <row r="37" spans="2:17" s="26" customFormat="1" ht="18" customHeight="1" x14ac:dyDescent="0.15">
      <c r="B37" s="82" t="s">
        <v>123</v>
      </c>
      <c r="C37" s="27" t="s">
        <v>138</v>
      </c>
      <c r="D37" s="91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3"/>
      <c r="P37" s="29"/>
    </row>
    <row r="38" spans="2:17" s="26" customFormat="1" ht="18" customHeight="1" x14ac:dyDescent="0.15">
      <c r="B38" s="83"/>
      <c r="C38" s="27" t="s">
        <v>139</v>
      </c>
      <c r="D38" s="91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3"/>
      <c r="P38" s="29"/>
    </row>
    <row r="39" spans="2:17" s="26" customFormat="1" ht="18" customHeight="1" x14ac:dyDescent="0.15">
      <c r="B39" s="83"/>
      <c r="C39" s="33" t="s">
        <v>144</v>
      </c>
      <c r="D39" s="91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3"/>
      <c r="P39" s="29"/>
    </row>
    <row r="40" spans="2:17" s="26" customFormat="1" ht="18" customHeight="1" x14ac:dyDescent="0.15">
      <c r="B40" s="83"/>
      <c r="C40" s="97" t="s">
        <v>145</v>
      </c>
      <c r="D40" s="27" t="s">
        <v>6</v>
      </c>
      <c r="E40" s="27" t="s">
        <v>7</v>
      </c>
      <c r="F40" s="27" t="s">
        <v>8</v>
      </c>
      <c r="G40" s="27" t="s">
        <v>9</v>
      </c>
      <c r="H40" s="27" t="s">
        <v>10</v>
      </c>
      <c r="I40" s="27" t="s">
        <v>11</v>
      </c>
      <c r="J40" s="27" t="s">
        <v>12</v>
      </c>
      <c r="K40" s="27" t="s">
        <v>13</v>
      </c>
      <c r="L40" s="27" t="s">
        <v>14</v>
      </c>
      <c r="M40" s="27" t="s">
        <v>15</v>
      </c>
      <c r="N40" s="27" t="s">
        <v>16</v>
      </c>
      <c r="O40" s="27" t="s">
        <v>17</v>
      </c>
      <c r="P40" s="29"/>
    </row>
    <row r="41" spans="2:17" s="26" customFormat="1" ht="18" customHeight="1" x14ac:dyDescent="0.15">
      <c r="B41" s="83"/>
      <c r="C41" s="84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29" t="s">
        <v>18</v>
      </c>
    </row>
    <row r="42" spans="2:17" s="26" customFormat="1" hidden="1" x14ac:dyDescent="0.15">
      <c r="B42" s="83"/>
      <c r="C42" s="60" t="s">
        <v>152</v>
      </c>
      <c r="D42" s="58">
        <f>ROUND(D41,0)</f>
        <v>0</v>
      </c>
      <c r="E42" s="58">
        <f t="shared" ref="E42" si="14">ROUND(E41,0)</f>
        <v>0</v>
      </c>
      <c r="F42" s="58">
        <f t="shared" ref="F42" si="15">ROUND(F41,0)</f>
        <v>0</v>
      </c>
      <c r="G42" s="58">
        <f t="shared" ref="G42" si="16">ROUND(G41,0)</f>
        <v>0</v>
      </c>
      <c r="H42" s="58">
        <f t="shared" ref="H42" si="17">ROUND(H41,0)</f>
        <v>0</v>
      </c>
      <c r="I42" s="58">
        <f t="shared" ref="I42" si="18">ROUND(I41,0)</f>
        <v>0</v>
      </c>
      <c r="J42" s="58">
        <f t="shared" ref="J42" si="19">ROUND(J41,0)</f>
        <v>0</v>
      </c>
      <c r="K42" s="58">
        <f t="shared" ref="K42" si="20">ROUND(K41,0)</f>
        <v>0</v>
      </c>
      <c r="L42" s="58">
        <f t="shared" ref="L42" si="21">ROUND(L41,0)</f>
        <v>0</v>
      </c>
      <c r="M42" s="58">
        <f t="shared" ref="M42" si="22">ROUND(M41,0)</f>
        <v>0</v>
      </c>
      <c r="N42" s="58">
        <f t="shared" ref="N42" si="23">ROUND(N41,0)</f>
        <v>0</v>
      </c>
      <c r="O42" s="58">
        <f t="shared" ref="O42" si="24">ROUND(O41,0)</f>
        <v>0</v>
      </c>
      <c r="P42" s="29"/>
    </row>
    <row r="43" spans="2:17" s="26" customFormat="1" ht="34.9" customHeight="1" x14ac:dyDescent="0.15">
      <c r="B43" s="83"/>
      <c r="C43" s="34" t="s">
        <v>146</v>
      </c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29" t="s">
        <v>18</v>
      </c>
    </row>
    <row r="44" spans="2:17" s="26" customFormat="1" ht="18" hidden="1" customHeight="1" x14ac:dyDescent="0.15">
      <c r="B44" s="84"/>
      <c r="C44" s="60" t="s">
        <v>152</v>
      </c>
      <c r="D44" s="94">
        <f>ROUND(D43,0)</f>
        <v>0</v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6"/>
      <c r="P44" s="29"/>
    </row>
    <row r="45" spans="2:17" s="26" customFormat="1" ht="18" customHeight="1" x14ac:dyDescent="0.15">
      <c r="B45" s="82" t="s">
        <v>124</v>
      </c>
      <c r="C45" s="27" t="s">
        <v>138</v>
      </c>
      <c r="D45" s="91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3"/>
      <c r="P45" s="29"/>
    </row>
    <row r="46" spans="2:17" s="26" customFormat="1" ht="18" customHeight="1" x14ac:dyDescent="0.15">
      <c r="B46" s="83"/>
      <c r="C46" s="27" t="s">
        <v>139</v>
      </c>
      <c r="D46" s="91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3"/>
      <c r="P46" s="29"/>
    </row>
    <row r="47" spans="2:17" s="26" customFormat="1" ht="18" customHeight="1" x14ac:dyDescent="0.15">
      <c r="B47" s="83"/>
      <c r="C47" s="33" t="s">
        <v>144</v>
      </c>
      <c r="D47" s="91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3"/>
      <c r="P47" s="29"/>
    </row>
    <row r="48" spans="2:17" s="26" customFormat="1" ht="18" customHeight="1" x14ac:dyDescent="0.15">
      <c r="B48" s="83"/>
      <c r="C48" s="97" t="s">
        <v>145</v>
      </c>
      <c r="D48" s="27" t="s">
        <v>6</v>
      </c>
      <c r="E48" s="27" t="s">
        <v>7</v>
      </c>
      <c r="F48" s="27" t="s">
        <v>8</v>
      </c>
      <c r="G48" s="27" t="s">
        <v>9</v>
      </c>
      <c r="H48" s="27" t="s">
        <v>10</v>
      </c>
      <c r="I48" s="27" t="s">
        <v>11</v>
      </c>
      <c r="J48" s="27" t="s">
        <v>12</v>
      </c>
      <c r="K48" s="27" t="s">
        <v>13</v>
      </c>
      <c r="L48" s="27" t="s">
        <v>14</v>
      </c>
      <c r="M48" s="27" t="s">
        <v>15</v>
      </c>
      <c r="N48" s="27" t="s">
        <v>16</v>
      </c>
      <c r="O48" s="27" t="s">
        <v>17</v>
      </c>
      <c r="P48" s="29"/>
    </row>
    <row r="49" spans="2:16" s="26" customFormat="1" ht="18" customHeight="1" x14ac:dyDescent="0.15">
      <c r="B49" s="83"/>
      <c r="C49" s="84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29" t="s">
        <v>18</v>
      </c>
    </row>
    <row r="50" spans="2:16" s="26" customFormat="1" ht="18" hidden="1" customHeight="1" x14ac:dyDescent="0.15">
      <c r="B50" s="83"/>
      <c r="C50" s="60" t="s">
        <v>152</v>
      </c>
      <c r="D50" s="58">
        <f>ROUND(D49,0)</f>
        <v>0</v>
      </c>
      <c r="E50" s="58">
        <f t="shared" ref="E50" si="25">ROUND(E49,0)</f>
        <v>0</v>
      </c>
      <c r="F50" s="58">
        <f t="shared" ref="F50" si="26">ROUND(F49,0)</f>
        <v>0</v>
      </c>
      <c r="G50" s="58">
        <f t="shared" ref="G50" si="27">ROUND(G49,0)</f>
        <v>0</v>
      </c>
      <c r="H50" s="58">
        <f t="shared" ref="H50" si="28">ROUND(H49,0)</f>
        <v>0</v>
      </c>
      <c r="I50" s="58">
        <f t="shared" ref="I50" si="29">ROUND(I49,0)</f>
        <v>0</v>
      </c>
      <c r="J50" s="58">
        <f t="shared" ref="J50" si="30">ROUND(J49,0)</f>
        <v>0</v>
      </c>
      <c r="K50" s="58">
        <f t="shared" ref="K50" si="31">ROUND(K49,0)</f>
        <v>0</v>
      </c>
      <c r="L50" s="58">
        <f t="shared" ref="L50" si="32">ROUND(L49,0)</f>
        <v>0</v>
      </c>
      <c r="M50" s="58">
        <f t="shared" ref="M50" si="33">ROUND(M49,0)</f>
        <v>0</v>
      </c>
      <c r="N50" s="58">
        <f t="shared" ref="N50" si="34">ROUND(N49,0)</f>
        <v>0</v>
      </c>
      <c r="O50" s="58">
        <f t="shared" ref="O50" si="35">ROUND(O49,0)</f>
        <v>0</v>
      </c>
      <c r="P50" s="29"/>
    </row>
    <row r="51" spans="2:16" s="26" customFormat="1" ht="34.9" customHeight="1" x14ac:dyDescent="0.15">
      <c r="B51" s="83"/>
      <c r="C51" s="34" t="s">
        <v>146</v>
      </c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29" t="s">
        <v>18</v>
      </c>
    </row>
    <row r="52" spans="2:16" s="26" customFormat="1" ht="18" hidden="1" customHeight="1" x14ac:dyDescent="0.15">
      <c r="B52" s="84"/>
      <c r="C52" s="60" t="s">
        <v>152</v>
      </c>
      <c r="D52" s="94">
        <f>ROUND(D51,0)</f>
        <v>0</v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6"/>
      <c r="P52" s="29"/>
    </row>
    <row r="53" spans="2:16" s="26" customFormat="1" ht="18" customHeight="1" x14ac:dyDescent="0.15">
      <c r="B53" s="82" t="s">
        <v>125</v>
      </c>
      <c r="C53" s="27" t="s">
        <v>138</v>
      </c>
      <c r="D53" s="91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3"/>
      <c r="P53" s="29"/>
    </row>
    <row r="54" spans="2:16" s="26" customFormat="1" ht="18" customHeight="1" x14ac:dyDescent="0.15">
      <c r="B54" s="83"/>
      <c r="C54" s="27" t="s">
        <v>139</v>
      </c>
      <c r="D54" s="91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3"/>
      <c r="P54" s="29"/>
    </row>
    <row r="55" spans="2:16" s="26" customFormat="1" ht="18" customHeight="1" x14ac:dyDescent="0.15">
      <c r="B55" s="83"/>
      <c r="C55" s="33" t="s">
        <v>144</v>
      </c>
      <c r="D55" s="91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3"/>
      <c r="P55" s="29"/>
    </row>
    <row r="56" spans="2:16" s="26" customFormat="1" ht="18" customHeight="1" x14ac:dyDescent="0.15">
      <c r="B56" s="83"/>
      <c r="C56" s="97" t="s">
        <v>145</v>
      </c>
      <c r="D56" s="27" t="s">
        <v>6</v>
      </c>
      <c r="E56" s="27" t="s">
        <v>7</v>
      </c>
      <c r="F56" s="27" t="s">
        <v>8</v>
      </c>
      <c r="G56" s="27" t="s">
        <v>9</v>
      </c>
      <c r="H56" s="27" t="s">
        <v>10</v>
      </c>
      <c r="I56" s="27" t="s">
        <v>11</v>
      </c>
      <c r="J56" s="27" t="s">
        <v>12</v>
      </c>
      <c r="K56" s="27" t="s">
        <v>13</v>
      </c>
      <c r="L56" s="27" t="s">
        <v>14</v>
      </c>
      <c r="M56" s="27" t="s">
        <v>15</v>
      </c>
      <c r="N56" s="27" t="s">
        <v>16</v>
      </c>
      <c r="O56" s="27" t="s">
        <v>17</v>
      </c>
      <c r="P56" s="29"/>
    </row>
    <row r="57" spans="2:16" s="26" customFormat="1" ht="18" customHeight="1" x14ac:dyDescent="0.15">
      <c r="B57" s="83"/>
      <c r="C57" s="84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29" t="s">
        <v>18</v>
      </c>
    </row>
    <row r="58" spans="2:16" s="26" customFormat="1" ht="18" hidden="1" customHeight="1" x14ac:dyDescent="0.15">
      <c r="B58" s="83"/>
      <c r="C58" s="60" t="s">
        <v>152</v>
      </c>
      <c r="D58" s="58">
        <f>ROUND(D57,0)</f>
        <v>0</v>
      </c>
      <c r="E58" s="58">
        <f t="shared" ref="E58" si="36">ROUND(E57,0)</f>
        <v>0</v>
      </c>
      <c r="F58" s="58">
        <f t="shared" ref="F58" si="37">ROUND(F57,0)</f>
        <v>0</v>
      </c>
      <c r="G58" s="58">
        <f t="shared" ref="G58" si="38">ROUND(G57,0)</f>
        <v>0</v>
      </c>
      <c r="H58" s="58">
        <f t="shared" ref="H58" si="39">ROUND(H57,0)</f>
        <v>0</v>
      </c>
      <c r="I58" s="58">
        <f t="shared" ref="I58" si="40">ROUND(I57,0)</f>
        <v>0</v>
      </c>
      <c r="J58" s="58">
        <f t="shared" ref="J58" si="41">ROUND(J57,0)</f>
        <v>0</v>
      </c>
      <c r="K58" s="58">
        <f t="shared" ref="K58" si="42">ROUND(K57,0)</f>
        <v>0</v>
      </c>
      <c r="L58" s="58">
        <f t="shared" ref="L58" si="43">ROUND(L57,0)</f>
        <v>0</v>
      </c>
      <c r="M58" s="58">
        <f t="shared" ref="M58" si="44">ROUND(M57,0)</f>
        <v>0</v>
      </c>
      <c r="N58" s="58">
        <f t="shared" ref="N58" si="45">ROUND(N57,0)</f>
        <v>0</v>
      </c>
      <c r="O58" s="58">
        <f t="shared" ref="O58" si="46">ROUND(O57,0)</f>
        <v>0</v>
      </c>
      <c r="P58" s="29"/>
    </row>
    <row r="59" spans="2:16" s="26" customFormat="1" ht="34.9" customHeight="1" x14ac:dyDescent="0.15">
      <c r="B59" s="83"/>
      <c r="C59" s="34" t="s">
        <v>146</v>
      </c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29" t="s">
        <v>18</v>
      </c>
    </row>
    <row r="60" spans="2:16" s="26" customFormat="1" ht="18" hidden="1" customHeight="1" x14ac:dyDescent="0.15">
      <c r="B60" s="84"/>
      <c r="C60" s="60" t="s">
        <v>152</v>
      </c>
      <c r="D60" s="94">
        <f>ROUND(D59,0)</f>
        <v>0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6"/>
      <c r="P60" s="29"/>
    </row>
    <row r="61" spans="2:16" s="26" customFormat="1" ht="18" customHeight="1" x14ac:dyDescent="0.15">
      <c r="B61" s="82" t="s">
        <v>126</v>
      </c>
      <c r="C61" s="27" t="s">
        <v>138</v>
      </c>
      <c r="D61" s="91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3"/>
      <c r="P61" s="29"/>
    </row>
    <row r="62" spans="2:16" s="26" customFormat="1" ht="18" customHeight="1" x14ac:dyDescent="0.15">
      <c r="B62" s="83"/>
      <c r="C62" s="27" t="s">
        <v>139</v>
      </c>
      <c r="D62" s="91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3"/>
      <c r="P62" s="29"/>
    </row>
    <row r="63" spans="2:16" s="26" customFormat="1" ht="18" customHeight="1" x14ac:dyDescent="0.15">
      <c r="B63" s="83"/>
      <c r="C63" s="33" t="s">
        <v>144</v>
      </c>
      <c r="D63" s="91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3"/>
      <c r="P63" s="29"/>
    </row>
    <row r="64" spans="2:16" s="26" customFormat="1" ht="18" customHeight="1" x14ac:dyDescent="0.15">
      <c r="B64" s="83"/>
      <c r="C64" s="97" t="s">
        <v>145</v>
      </c>
      <c r="D64" s="27" t="s">
        <v>6</v>
      </c>
      <c r="E64" s="27" t="s">
        <v>7</v>
      </c>
      <c r="F64" s="27" t="s">
        <v>8</v>
      </c>
      <c r="G64" s="27" t="s">
        <v>9</v>
      </c>
      <c r="H64" s="27" t="s">
        <v>10</v>
      </c>
      <c r="I64" s="27" t="s">
        <v>11</v>
      </c>
      <c r="J64" s="27" t="s">
        <v>12</v>
      </c>
      <c r="K64" s="27" t="s">
        <v>13</v>
      </c>
      <c r="L64" s="27" t="s">
        <v>14</v>
      </c>
      <c r="M64" s="27" t="s">
        <v>15</v>
      </c>
      <c r="N64" s="27" t="s">
        <v>16</v>
      </c>
      <c r="O64" s="27" t="s">
        <v>17</v>
      </c>
      <c r="P64" s="29"/>
    </row>
    <row r="65" spans="2:16" s="26" customFormat="1" ht="18" customHeight="1" x14ac:dyDescent="0.15">
      <c r="B65" s="83"/>
      <c r="C65" s="84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29" t="s">
        <v>18</v>
      </c>
    </row>
    <row r="66" spans="2:16" s="26" customFormat="1" ht="18" hidden="1" customHeight="1" x14ac:dyDescent="0.15">
      <c r="B66" s="83"/>
      <c r="C66" s="60" t="s">
        <v>152</v>
      </c>
      <c r="D66" s="58">
        <f>ROUND(D65,0)</f>
        <v>0</v>
      </c>
      <c r="E66" s="58">
        <f t="shared" ref="E66" si="47">ROUND(E65,0)</f>
        <v>0</v>
      </c>
      <c r="F66" s="58">
        <f t="shared" ref="F66" si="48">ROUND(F65,0)</f>
        <v>0</v>
      </c>
      <c r="G66" s="58">
        <f t="shared" ref="G66" si="49">ROUND(G65,0)</f>
        <v>0</v>
      </c>
      <c r="H66" s="58">
        <f t="shared" ref="H66" si="50">ROUND(H65,0)</f>
        <v>0</v>
      </c>
      <c r="I66" s="58">
        <f t="shared" ref="I66" si="51">ROUND(I65,0)</f>
        <v>0</v>
      </c>
      <c r="J66" s="58">
        <f t="shared" ref="J66" si="52">ROUND(J65,0)</f>
        <v>0</v>
      </c>
      <c r="K66" s="58">
        <f t="shared" ref="K66" si="53">ROUND(K65,0)</f>
        <v>0</v>
      </c>
      <c r="L66" s="58">
        <f t="shared" ref="L66" si="54">ROUND(L65,0)</f>
        <v>0</v>
      </c>
      <c r="M66" s="58">
        <f t="shared" ref="M66" si="55">ROUND(M65,0)</f>
        <v>0</v>
      </c>
      <c r="N66" s="58">
        <f t="shared" ref="N66" si="56">ROUND(N65,0)</f>
        <v>0</v>
      </c>
      <c r="O66" s="58">
        <f t="shared" ref="O66" si="57">ROUND(O65,0)</f>
        <v>0</v>
      </c>
      <c r="P66" s="29"/>
    </row>
    <row r="67" spans="2:16" s="26" customFormat="1" ht="34.9" customHeight="1" x14ac:dyDescent="0.15">
      <c r="B67" s="83"/>
      <c r="C67" s="34" t="s">
        <v>146</v>
      </c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29" t="s">
        <v>18</v>
      </c>
    </row>
    <row r="68" spans="2:16" s="26" customFormat="1" ht="18" hidden="1" customHeight="1" x14ac:dyDescent="0.15">
      <c r="B68" s="84"/>
      <c r="C68" s="60" t="s">
        <v>152</v>
      </c>
      <c r="D68" s="94">
        <f>ROUND(D67,0)</f>
        <v>0</v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6"/>
      <c r="P68" s="29"/>
    </row>
    <row r="69" spans="2:16" s="26" customFormat="1" ht="18" customHeight="1" x14ac:dyDescent="0.15">
      <c r="B69" s="82" t="s">
        <v>127</v>
      </c>
      <c r="C69" s="27" t="s">
        <v>138</v>
      </c>
      <c r="D69" s="91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3"/>
      <c r="P69" s="29"/>
    </row>
    <row r="70" spans="2:16" s="26" customFormat="1" ht="18" customHeight="1" x14ac:dyDescent="0.15">
      <c r="B70" s="83"/>
      <c r="C70" s="27" t="s">
        <v>139</v>
      </c>
      <c r="D70" s="91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3"/>
      <c r="P70" s="29"/>
    </row>
    <row r="71" spans="2:16" s="26" customFormat="1" ht="18" customHeight="1" x14ac:dyDescent="0.15">
      <c r="B71" s="83"/>
      <c r="C71" s="33" t="s">
        <v>144</v>
      </c>
      <c r="D71" s="91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3"/>
      <c r="P71" s="29"/>
    </row>
    <row r="72" spans="2:16" s="26" customFormat="1" ht="18" customHeight="1" x14ac:dyDescent="0.15">
      <c r="B72" s="83"/>
      <c r="C72" s="97" t="s">
        <v>145</v>
      </c>
      <c r="D72" s="27" t="s">
        <v>6</v>
      </c>
      <c r="E72" s="27" t="s">
        <v>7</v>
      </c>
      <c r="F72" s="27" t="s">
        <v>8</v>
      </c>
      <c r="G72" s="27" t="s">
        <v>9</v>
      </c>
      <c r="H72" s="27" t="s">
        <v>10</v>
      </c>
      <c r="I72" s="27" t="s">
        <v>11</v>
      </c>
      <c r="J72" s="27" t="s">
        <v>12</v>
      </c>
      <c r="K72" s="27" t="s">
        <v>13</v>
      </c>
      <c r="L72" s="27" t="s">
        <v>14</v>
      </c>
      <c r="M72" s="27" t="s">
        <v>15</v>
      </c>
      <c r="N72" s="27" t="s">
        <v>16</v>
      </c>
      <c r="O72" s="27" t="s">
        <v>17</v>
      </c>
      <c r="P72" s="29"/>
    </row>
    <row r="73" spans="2:16" s="26" customFormat="1" ht="18" customHeight="1" x14ac:dyDescent="0.15">
      <c r="B73" s="83"/>
      <c r="C73" s="84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29" t="s">
        <v>18</v>
      </c>
    </row>
    <row r="74" spans="2:16" s="26" customFormat="1" ht="18" hidden="1" customHeight="1" x14ac:dyDescent="0.15">
      <c r="B74" s="83"/>
      <c r="C74" s="60" t="s">
        <v>152</v>
      </c>
      <c r="D74" s="58">
        <f>ROUND(D73,0)</f>
        <v>0</v>
      </c>
      <c r="E74" s="58">
        <f t="shared" ref="E74" si="58">ROUND(E73,0)</f>
        <v>0</v>
      </c>
      <c r="F74" s="58">
        <f t="shared" ref="F74" si="59">ROUND(F73,0)</f>
        <v>0</v>
      </c>
      <c r="G74" s="58">
        <f t="shared" ref="G74" si="60">ROUND(G73,0)</f>
        <v>0</v>
      </c>
      <c r="H74" s="58">
        <f t="shared" ref="H74" si="61">ROUND(H73,0)</f>
        <v>0</v>
      </c>
      <c r="I74" s="58">
        <f t="shared" ref="I74" si="62">ROUND(I73,0)</f>
        <v>0</v>
      </c>
      <c r="J74" s="58">
        <f t="shared" ref="J74" si="63">ROUND(J73,0)</f>
        <v>0</v>
      </c>
      <c r="K74" s="58">
        <f t="shared" ref="K74" si="64">ROUND(K73,0)</f>
        <v>0</v>
      </c>
      <c r="L74" s="58">
        <f t="shared" ref="L74" si="65">ROUND(L73,0)</f>
        <v>0</v>
      </c>
      <c r="M74" s="58">
        <f t="shared" ref="M74" si="66">ROUND(M73,0)</f>
        <v>0</v>
      </c>
      <c r="N74" s="58">
        <f t="shared" ref="N74" si="67">ROUND(N73,0)</f>
        <v>0</v>
      </c>
      <c r="O74" s="58">
        <f t="shared" ref="O74" si="68">ROUND(O73,0)</f>
        <v>0</v>
      </c>
      <c r="P74" s="29"/>
    </row>
    <row r="75" spans="2:16" s="26" customFormat="1" ht="34.9" customHeight="1" x14ac:dyDescent="0.15">
      <c r="B75" s="83"/>
      <c r="C75" s="34" t="s">
        <v>146</v>
      </c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29" t="s">
        <v>18</v>
      </c>
    </row>
    <row r="76" spans="2:16" s="26" customFormat="1" ht="18" hidden="1" customHeight="1" x14ac:dyDescent="0.15">
      <c r="B76" s="84"/>
      <c r="C76" s="60" t="s">
        <v>152</v>
      </c>
      <c r="D76" s="94">
        <f>ROUND(D75,0)</f>
        <v>0</v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6"/>
      <c r="P76" s="29"/>
    </row>
    <row r="77" spans="2:16" s="26" customFormat="1" ht="18" customHeight="1" x14ac:dyDescent="0.15">
      <c r="B77" s="82" t="s">
        <v>128</v>
      </c>
      <c r="C77" s="27" t="s">
        <v>138</v>
      </c>
      <c r="D77" s="91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3"/>
      <c r="P77" s="29"/>
    </row>
    <row r="78" spans="2:16" s="26" customFormat="1" ht="18" customHeight="1" x14ac:dyDescent="0.15">
      <c r="B78" s="83"/>
      <c r="C78" s="27" t="s">
        <v>139</v>
      </c>
      <c r="D78" s="91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3"/>
      <c r="P78" s="29"/>
    </row>
    <row r="79" spans="2:16" s="26" customFormat="1" ht="18" customHeight="1" x14ac:dyDescent="0.15">
      <c r="B79" s="83"/>
      <c r="C79" s="33" t="s">
        <v>144</v>
      </c>
      <c r="D79" s="91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3"/>
      <c r="P79" s="29"/>
    </row>
    <row r="80" spans="2:16" s="26" customFormat="1" ht="18" customHeight="1" x14ac:dyDescent="0.15">
      <c r="B80" s="83"/>
      <c r="C80" s="97" t="s">
        <v>145</v>
      </c>
      <c r="D80" s="27" t="s">
        <v>6</v>
      </c>
      <c r="E80" s="27" t="s">
        <v>7</v>
      </c>
      <c r="F80" s="27" t="s">
        <v>8</v>
      </c>
      <c r="G80" s="27" t="s">
        <v>9</v>
      </c>
      <c r="H80" s="27" t="s">
        <v>10</v>
      </c>
      <c r="I80" s="27" t="s">
        <v>11</v>
      </c>
      <c r="J80" s="27" t="s">
        <v>12</v>
      </c>
      <c r="K80" s="27" t="s">
        <v>13</v>
      </c>
      <c r="L80" s="27" t="s">
        <v>14</v>
      </c>
      <c r="M80" s="27" t="s">
        <v>15</v>
      </c>
      <c r="N80" s="27" t="s">
        <v>16</v>
      </c>
      <c r="O80" s="27" t="s">
        <v>17</v>
      </c>
      <c r="P80" s="29"/>
    </row>
    <row r="81" spans="2:16" s="26" customFormat="1" ht="18" customHeight="1" x14ac:dyDescent="0.15">
      <c r="B81" s="83"/>
      <c r="C81" s="84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29" t="s">
        <v>18</v>
      </c>
    </row>
    <row r="82" spans="2:16" s="26" customFormat="1" ht="18" hidden="1" customHeight="1" x14ac:dyDescent="0.15">
      <c r="B82" s="83"/>
      <c r="C82" s="60" t="s">
        <v>152</v>
      </c>
      <c r="D82" s="58">
        <f>ROUND(D81,0)</f>
        <v>0</v>
      </c>
      <c r="E82" s="58">
        <f t="shared" ref="E82" si="69">ROUND(E81,0)</f>
        <v>0</v>
      </c>
      <c r="F82" s="58">
        <f t="shared" ref="F82" si="70">ROUND(F81,0)</f>
        <v>0</v>
      </c>
      <c r="G82" s="58">
        <f t="shared" ref="G82" si="71">ROUND(G81,0)</f>
        <v>0</v>
      </c>
      <c r="H82" s="58">
        <f t="shared" ref="H82" si="72">ROUND(H81,0)</f>
        <v>0</v>
      </c>
      <c r="I82" s="58">
        <f t="shared" ref="I82" si="73">ROUND(I81,0)</f>
        <v>0</v>
      </c>
      <c r="J82" s="58">
        <f t="shared" ref="J82" si="74">ROUND(J81,0)</f>
        <v>0</v>
      </c>
      <c r="K82" s="58">
        <f t="shared" ref="K82" si="75">ROUND(K81,0)</f>
        <v>0</v>
      </c>
      <c r="L82" s="58">
        <f t="shared" ref="L82" si="76">ROUND(L81,0)</f>
        <v>0</v>
      </c>
      <c r="M82" s="58">
        <f t="shared" ref="M82" si="77">ROUND(M81,0)</f>
        <v>0</v>
      </c>
      <c r="N82" s="58">
        <f t="shared" ref="N82" si="78">ROUND(N81,0)</f>
        <v>0</v>
      </c>
      <c r="O82" s="58">
        <f t="shared" ref="O82" si="79">ROUND(O81,0)</f>
        <v>0</v>
      </c>
      <c r="P82" s="29"/>
    </row>
    <row r="83" spans="2:16" s="26" customFormat="1" ht="34.9" customHeight="1" x14ac:dyDescent="0.15">
      <c r="B83" s="83"/>
      <c r="C83" s="34" t="s">
        <v>146</v>
      </c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29" t="s">
        <v>18</v>
      </c>
    </row>
    <row r="84" spans="2:16" s="26" customFormat="1" ht="18" hidden="1" customHeight="1" x14ac:dyDescent="0.15">
      <c r="B84" s="84"/>
      <c r="C84" s="60" t="s">
        <v>152</v>
      </c>
      <c r="D84" s="94">
        <f>ROUND(D83,0)</f>
        <v>0</v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6"/>
      <c r="P84" s="29"/>
    </row>
    <row r="85" spans="2:16" s="26" customFormat="1" ht="18" customHeight="1" x14ac:dyDescent="0.15">
      <c r="B85" s="82" t="s">
        <v>129</v>
      </c>
      <c r="C85" s="27" t="s">
        <v>138</v>
      </c>
      <c r="D85" s="91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3"/>
      <c r="P85" s="29"/>
    </row>
    <row r="86" spans="2:16" s="26" customFormat="1" ht="18" customHeight="1" x14ac:dyDescent="0.15">
      <c r="B86" s="83"/>
      <c r="C86" s="27" t="s">
        <v>139</v>
      </c>
      <c r="D86" s="91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3"/>
      <c r="P86" s="29"/>
    </row>
    <row r="87" spans="2:16" s="26" customFormat="1" ht="18" customHeight="1" x14ac:dyDescent="0.15">
      <c r="B87" s="83"/>
      <c r="C87" s="33" t="s">
        <v>144</v>
      </c>
      <c r="D87" s="91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3"/>
      <c r="P87" s="29"/>
    </row>
    <row r="88" spans="2:16" s="26" customFormat="1" ht="18" customHeight="1" x14ac:dyDescent="0.15">
      <c r="B88" s="83"/>
      <c r="C88" s="97" t="s">
        <v>145</v>
      </c>
      <c r="D88" s="27" t="s">
        <v>6</v>
      </c>
      <c r="E88" s="27" t="s">
        <v>7</v>
      </c>
      <c r="F88" s="27" t="s">
        <v>8</v>
      </c>
      <c r="G88" s="27" t="s">
        <v>9</v>
      </c>
      <c r="H88" s="27" t="s">
        <v>10</v>
      </c>
      <c r="I88" s="27" t="s">
        <v>11</v>
      </c>
      <c r="J88" s="27" t="s">
        <v>12</v>
      </c>
      <c r="K88" s="27" t="s">
        <v>13</v>
      </c>
      <c r="L88" s="27" t="s">
        <v>14</v>
      </c>
      <c r="M88" s="27" t="s">
        <v>15</v>
      </c>
      <c r="N88" s="27" t="s">
        <v>16</v>
      </c>
      <c r="O88" s="27" t="s">
        <v>17</v>
      </c>
      <c r="P88" s="29"/>
    </row>
    <row r="89" spans="2:16" s="26" customFormat="1" ht="18" customHeight="1" x14ac:dyDescent="0.15">
      <c r="B89" s="83"/>
      <c r="C89" s="84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29" t="s">
        <v>18</v>
      </c>
    </row>
    <row r="90" spans="2:16" s="26" customFormat="1" ht="18" hidden="1" customHeight="1" x14ac:dyDescent="0.15">
      <c r="B90" s="83"/>
      <c r="C90" s="60" t="s">
        <v>152</v>
      </c>
      <c r="D90" s="58">
        <f>ROUND(D89,0)</f>
        <v>0</v>
      </c>
      <c r="E90" s="58">
        <f t="shared" ref="E90" si="80">ROUND(E89,0)</f>
        <v>0</v>
      </c>
      <c r="F90" s="58">
        <f t="shared" ref="F90" si="81">ROUND(F89,0)</f>
        <v>0</v>
      </c>
      <c r="G90" s="58">
        <f t="shared" ref="G90" si="82">ROUND(G89,0)</f>
        <v>0</v>
      </c>
      <c r="H90" s="58">
        <f t="shared" ref="H90" si="83">ROUND(H89,0)</f>
        <v>0</v>
      </c>
      <c r="I90" s="58">
        <f t="shared" ref="I90" si="84">ROUND(I89,0)</f>
        <v>0</v>
      </c>
      <c r="J90" s="58">
        <f t="shared" ref="J90" si="85">ROUND(J89,0)</f>
        <v>0</v>
      </c>
      <c r="K90" s="58">
        <f t="shared" ref="K90" si="86">ROUND(K89,0)</f>
        <v>0</v>
      </c>
      <c r="L90" s="58">
        <f t="shared" ref="L90" si="87">ROUND(L89,0)</f>
        <v>0</v>
      </c>
      <c r="M90" s="58">
        <f t="shared" ref="M90" si="88">ROUND(M89,0)</f>
        <v>0</v>
      </c>
      <c r="N90" s="58">
        <f t="shared" ref="N90" si="89">ROUND(N89,0)</f>
        <v>0</v>
      </c>
      <c r="O90" s="58">
        <f t="shared" ref="O90" si="90">ROUND(O89,0)</f>
        <v>0</v>
      </c>
      <c r="P90" s="29"/>
    </row>
    <row r="91" spans="2:16" s="26" customFormat="1" ht="34.9" customHeight="1" x14ac:dyDescent="0.15">
      <c r="B91" s="83"/>
      <c r="C91" s="34" t="s">
        <v>146</v>
      </c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29" t="s">
        <v>18</v>
      </c>
    </row>
    <row r="92" spans="2:16" s="26" customFormat="1" ht="18" hidden="1" customHeight="1" x14ac:dyDescent="0.15">
      <c r="B92" s="84"/>
      <c r="C92" s="60" t="s">
        <v>152</v>
      </c>
      <c r="D92" s="94">
        <f>ROUND(D91,0)</f>
        <v>0</v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6"/>
      <c r="P92" s="29"/>
    </row>
    <row r="93" spans="2:16" s="26" customFormat="1" ht="18" customHeight="1" x14ac:dyDescent="0.15">
      <c r="B93" s="82" t="s">
        <v>130</v>
      </c>
      <c r="C93" s="27" t="s">
        <v>138</v>
      </c>
      <c r="D93" s="91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3"/>
      <c r="P93" s="29"/>
    </row>
    <row r="94" spans="2:16" s="26" customFormat="1" ht="18" customHeight="1" x14ac:dyDescent="0.15">
      <c r="B94" s="83"/>
      <c r="C94" s="27" t="s">
        <v>139</v>
      </c>
      <c r="D94" s="91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3"/>
      <c r="P94" s="29"/>
    </row>
    <row r="95" spans="2:16" s="26" customFormat="1" ht="18" customHeight="1" x14ac:dyDescent="0.15">
      <c r="B95" s="83"/>
      <c r="C95" s="33" t="s">
        <v>144</v>
      </c>
      <c r="D95" s="91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3"/>
      <c r="P95" s="29"/>
    </row>
    <row r="96" spans="2:16" s="26" customFormat="1" ht="18" customHeight="1" x14ac:dyDescent="0.15">
      <c r="B96" s="83"/>
      <c r="C96" s="97" t="s">
        <v>145</v>
      </c>
      <c r="D96" s="27" t="s">
        <v>6</v>
      </c>
      <c r="E96" s="27" t="s">
        <v>7</v>
      </c>
      <c r="F96" s="27" t="s">
        <v>8</v>
      </c>
      <c r="G96" s="27" t="s">
        <v>9</v>
      </c>
      <c r="H96" s="27" t="s">
        <v>10</v>
      </c>
      <c r="I96" s="27" t="s">
        <v>11</v>
      </c>
      <c r="J96" s="27" t="s">
        <v>12</v>
      </c>
      <c r="K96" s="27" t="s">
        <v>13</v>
      </c>
      <c r="L96" s="27" t="s">
        <v>14</v>
      </c>
      <c r="M96" s="27" t="s">
        <v>15</v>
      </c>
      <c r="N96" s="27" t="s">
        <v>16</v>
      </c>
      <c r="O96" s="27" t="s">
        <v>17</v>
      </c>
      <c r="P96" s="29"/>
    </row>
    <row r="97" spans="2:16" s="26" customFormat="1" ht="18" customHeight="1" x14ac:dyDescent="0.15">
      <c r="B97" s="83"/>
      <c r="C97" s="84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29" t="s">
        <v>18</v>
      </c>
    </row>
    <row r="98" spans="2:16" s="26" customFormat="1" ht="15" hidden="1" customHeight="1" x14ac:dyDescent="0.15">
      <c r="B98" s="83"/>
      <c r="C98" s="60" t="s">
        <v>152</v>
      </c>
      <c r="D98" s="58">
        <f>ROUND(D97,0)</f>
        <v>0</v>
      </c>
      <c r="E98" s="58">
        <f t="shared" ref="E98" si="91">ROUND(E97,0)</f>
        <v>0</v>
      </c>
      <c r="F98" s="58">
        <f t="shared" ref="F98" si="92">ROUND(F97,0)</f>
        <v>0</v>
      </c>
      <c r="G98" s="58">
        <f t="shared" ref="G98" si="93">ROUND(G97,0)</f>
        <v>0</v>
      </c>
      <c r="H98" s="58">
        <f t="shared" ref="H98" si="94">ROUND(H97,0)</f>
        <v>0</v>
      </c>
      <c r="I98" s="58">
        <f t="shared" ref="I98" si="95">ROUND(I97,0)</f>
        <v>0</v>
      </c>
      <c r="J98" s="58">
        <f t="shared" ref="J98" si="96">ROUND(J97,0)</f>
        <v>0</v>
      </c>
      <c r="K98" s="58">
        <f t="shared" ref="K98" si="97">ROUND(K97,0)</f>
        <v>0</v>
      </c>
      <c r="L98" s="58">
        <f t="shared" ref="L98" si="98">ROUND(L97,0)</f>
        <v>0</v>
      </c>
      <c r="M98" s="58">
        <f t="shared" ref="M98" si="99">ROUND(M97,0)</f>
        <v>0</v>
      </c>
      <c r="N98" s="58">
        <f t="shared" ref="N98" si="100">ROUND(N97,0)</f>
        <v>0</v>
      </c>
      <c r="O98" s="58">
        <f t="shared" ref="O98" si="101">ROUND(O97,0)</f>
        <v>0</v>
      </c>
      <c r="P98" s="29"/>
    </row>
    <row r="99" spans="2:16" s="26" customFormat="1" ht="34.9" customHeight="1" x14ac:dyDescent="0.15">
      <c r="B99" s="83"/>
      <c r="C99" s="34" t="s">
        <v>146</v>
      </c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29" t="s">
        <v>18</v>
      </c>
    </row>
    <row r="100" spans="2:16" s="26" customFormat="1" ht="18" hidden="1" customHeight="1" x14ac:dyDescent="0.15">
      <c r="B100" s="84"/>
      <c r="C100" s="60" t="s">
        <v>152</v>
      </c>
      <c r="D100" s="94">
        <f>ROUND(D99,0)</f>
        <v>0</v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6"/>
      <c r="P100" s="29"/>
    </row>
    <row r="101" spans="2:16" s="26" customFormat="1" ht="18" customHeight="1" x14ac:dyDescent="0.15">
      <c r="B101" s="98"/>
      <c r="C101" s="97" t="s">
        <v>145</v>
      </c>
      <c r="D101" s="27" t="s">
        <v>6</v>
      </c>
      <c r="E101" s="27" t="s">
        <v>7</v>
      </c>
      <c r="F101" s="27" t="s">
        <v>8</v>
      </c>
      <c r="G101" s="27" t="s">
        <v>9</v>
      </c>
      <c r="H101" s="27" t="s">
        <v>10</v>
      </c>
      <c r="I101" s="27" t="s">
        <v>11</v>
      </c>
      <c r="J101" s="27" t="s">
        <v>12</v>
      </c>
      <c r="K101" s="27" t="s">
        <v>13</v>
      </c>
      <c r="L101" s="27" t="s">
        <v>14</v>
      </c>
      <c r="M101" s="27" t="s">
        <v>15</v>
      </c>
      <c r="N101" s="27" t="s">
        <v>16</v>
      </c>
      <c r="O101" s="27" t="s">
        <v>17</v>
      </c>
      <c r="P101" s="29"/>
    </row>
    <row r="102" spans="2:16" s="26" customFormat="1" ht="18" customHeight="1" x14ac:dyDescent="0.15">
      <c r="B102" s="98"/>
      <c r="C102" s="84"/>
      <c r="D102" s="30">
        <f>SUM(D34,D42,D50,D58,D66,D74,D82,D90,D98)</f>
        <v>0</v>
      </c>
      <c r="E102" s="30">
        <f t="shared" ref="E102:O102" si="102">SUM(E34,E42,E50,E58,E66,E74,E82,E90,E98)</f>
        <v>0</v>
      </c>
      <c r="F102" s="30">
        <f t="shared" si="102"/>
        <v>0</v>
      </c>
      <c r="G102" s="30">
        <f t="shared" si="102"/>
        <v>0</v>
      </c>
      <c r="H102" s="30">
        <f t="shared" si="102"/>
        <v>0</v>
      </c>
      <c r="I102" s="30">
        <f t="shared" si="102"/>
        <v>0</v>
      </c>
      <c r="J102" s="30">
        <f t="shared" si="102"/>
        <v>0</v>
      </c>
      <c r="K102" s="30">
        <f t="shared" si="102"/>
        <v>0</v>
      </c>
      <c r="L102" s="30">
        <f t="shared" si="102"/>
        <v>0</v>
      </c>
      <c r="M102" s="30">
        <f t="shared" si="102"/>
        <v>0</v>
      </c>
      <c r="N102" s="30">
        <f t="shared" si="102"/>
        <v>0</v>
      </c>
      <c r="O102" s="30">
        <f t="shared" si="102"/>
        <v>0</v>
      </c>
      <c r="P102" s="29" t="s">
        <v>18</v>
      </c>
    </row>
    <row r="103" spans="2:16" s="26" customFormat="1" ht="34.9" customHeight="1" x14ac:dyDescent="0.15">
      <c r="B103" s="98"/>
      <c r="C103" s="34" t="s">
        <v>146</v>
      </c>
      <c r="D103" s="100">
        <f>SUM(D36,D44,D52,D60,D68,D76,D84,D92,D100)</f>
        <v>0</v>
      </c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29" t="s">
        <v>18</v>
      </c>
    </row>
    <row r="104" spans="2:16" s="26" customFormat="1" ht="18" customHeight="1" x14ac:dyDescent="0.15">
      <c r="B104" s="36"/>
    </row>
    <row r="105" spans="2:16" s="26" customFormat="1" ht="18" customHeight="1" x14ac:dyDescent="0.15">
      <c r="B105" s="37" t="s">
        <v>140</v>
      </c>
    </row>
    <row r="106" spans="2:16" s="26" customFormat="1" ht="18" customHeight="1" x14ac:dyDescent="0.15">
      <c r="B106" s="98" t="s">
        <v>0</v>
      </c>
      <c r="C106" s="98"/>
      <c r="D106" s="98" t="s">
        <v>19</v>
      </c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27" t="s">
        <v>1</v>
      </c>
    </row>
    <row r="107" spans="2:16" s="26" customFormat="1" ht="18" customHeight="1" x14ac:dyDescent="0.15">
      <c r="B107" s="98" t="s">
        <v>131</v>
      </c>
      <c r="C107" s="98"/>
      <c r="D107" s="91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3"/>
      <c r="P107" s="38"/>
    </row>
    <row r="108" spans="2:16" s="26" customFormat="1" ht="18" customHeight="1" x14ac:dyDescent="0.15">
      <c r="B108" s="111" t="s">
        <v>138</v>
      </c>
      <c r="C108" s="110"/>
      <c r="D108" s="85" t="str">
        <f>IF('入力欄(基本情報)'!C29="","",'入力欄(基本情報)'!C29)</f>
        <v/>
      </c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86"/>
      <c r="P108" s="29"/>
    </row>
    <row r="109" spans="2:16" s="26" customFormat="1" ht="18" customHeight="1" x14ac:dyDescent="0.15">
      <c r="B109" s="111" t="s">
        <v>139</v>
      </c>
      <c r="C109" s="110"/>
      <c r="D109" s="85" t="str">
        <f>IF('入力欄(基本情報)'!C30="","",'入力欄(基本情報)'!C30)</f>
        <v/>
      </c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86"/>
      <c r="P109" s="29"/>
    </row>
    <row r="110" spans="2:16" s="26" customFormat="1" ht="18" customHeight="1" x14ac:dyDescent="0.15">
      <c r="B110" s="111" t="s">
        <v>144</v>
      </c>
      <c r="C110" s="110"/>
      <c r="D110" s="91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3"/>
      <c r="P110" s="29"/>
    </row>
    <row r="111" spans="2:16" s="26" customFormat="1" ht="19.899999999999999" customHeight="1" x14ac:dyDescent="0.15">
      <c r="B111" s="102" t="s">
        <v>147</v>
      </c>
      <c r="C111" s="88"/>
      <c r="D111" s="27" t="s">
        <v>6</v>
      </c>
      <c r="E111" s="27" t="s">
        <v>7</v>
      </c>
      <c r="F111" s="27" t="s">
        <v>8</v>
      </c>
      <c r="G111" s="27" t="s">
        <v>9</v>
      </c>
      <c r="H111" s="27" t="s">
        <v>10</v>
      </c>
      <c r="I111" s="27" t="s">
        <v>11</v>
      </c>
      <c r="J111" s="27" t="s">
        <v>12</v>
      </c>
      <c r="K111" s="27" t="s">
        <v>13</v>
      </c>
      <c r="L111" s="27" t="s">
        <v>14</v>
      </c>
      <c r="M111" s="27" t="s">
        <v>15</v>
      </c>
      <c r="N111" s="27" t="s">
        <v>16</v>
      </c>
      <c r="O111" s="27" t="s">
        <v>17</v>
      </c>
      <c r="P111" s="29"/>
    </row>
    <row r="112" spans="2:16" s="26" customFormat="1" ht="19.899999999999999" customHeight="1" x14ac:dyDescent="0.15">
      <c r="B112" s="89"/>
      <c r="C112" s="90"/>
      <c r="D112" s="61" t="e">
        <f>MIN(D24,ROUND($D$115*D24/$D$25,0))</f>
        <v>#DIV/0!</v>
      </c>
      <c r="E112" s="61" t="e">
        <f t="shared" ref="E112:O112" si="103">MIN(E24,ROUND($D$115*E24/$D$25,0))</f>
        <v>#DIV/0!</v>
      </c>
      <c r="F112" s="61" t="e">
        <f t="shared" si="103"/>
        <v>#DIV/0!</v>
      </c>
      <c r="G112" s="61" t="e">
        <f t="shared" si="103"/>
        <v>#DIV/0!</v>
      </c>
      <c r="H112" s="61" t="e">
        <f t="shared" si="103"/>
        <v>#DIV/0!</v>
      </c>
      <c r="I112" s="61" t="e">
        <f t="shared" si="103"/>
        <v>#DIV/0!</v>
      </c>
      <c r="J112" s="61" t="e">
        <f>MIN(J24,ROUND($D$115*J24/$D$25,0))</f>
        <v>#DIV/0!</v>
      </c>
      <c r="K112" s="61" t="e">
        <f t="shared" si="103"/>
        <v>#DIV/0!</v>
      </c>
      <c r="L112" s="61" t="e">
        <f t="shared" si="103"/>
        <v>#DIV/0!</v>
      </c>
      <c r="M112" s="61" t="e">
        <f t="shared" si="103"/>
        <v>#DIV/0!</v>
      </c>
      <c r="N112" s="61" t="e">
        <f t="shared" si="103"/>
        <v>#DIV/0!</v>
      </c>
      <c r="O112" s="61" t="e">
        <f t="shared" si="103"/>
        <v>#DIV/0!</v>
      </c>
      <c r="P112" s="29" t="s">
        <v>18</v>
      </c>
    </row>
    <row r="113" spans="2:16" s="26" customFormat="1" ht="15" hidden="1" customHeight="1" x14ac:dyDescent="0.15">
      <c r="B113" s="85" t="s">
        <v>152</v>
      </c>
      <c r="C113" s="86"/>
      <c r="D113" s="58" t="e">
        <f>ROUND(D112,0)</f>
        <v>#DIV/0!</v>
      </c>
      <c r="E113" s="58" t="e">
        <f t="shared" ref="E113" si="104">ROUND(E112,0)</f>
        <v>#DIV/0!</v>
      </c>
      <c r="F113" s="58" t="e">
        <f t="shared" ref="F113" si="105">ROUND(F112,0)</f>
        <v>#DIV/0!</v>
      </c>
      <c r="G113" s="58" t="e">
        <f t="shared" ref="G113" si="106">ROUND(G112,0)</f>
        <v>#DIV/0!</v>
      </c>
      <c r="H113" s="58" t="e">
        <f t="shared" ref="H113" si="107">ROUND(H112,0)</f>
        <v>#DIV/0!</v>
      </c>
      <c r="I113" s="58" t="e">
        <f t="shared" ref="I113" si="108">ROUND(I112,0)</f>
        <v>#DIV/0!</v>
      </c>
      <c r="J113" s="58" t="e">
        <f t="shared" ref="J113" si="109">ROUND(J112,0)</f>
        <v>#DIV/0!</v>
      </c>
      <c r="K113" s="58" t="e">
        <f t="shared" ref="K113" si="110">ROUND(K112,0)</f>
        <v>#DIV/0!</v>
      </c>
      <c r="L113" s="58" t="e">
        <f t="shared" ref="L113" si="111">ROUND(L112,0)</f>
        <v>#DIV/0!</v>
      </c>
      <c r="M113" s="58" t="e">
        <f t="shared" ref="M113" si="112">ROUND(M112,0)</f>
        <v>#DIV/0!</v>
      </c>
      <c r="N113" s="58" t="e">
        <f t="shared" ref="N113" si="113">ROUND(N112,0)</f>
        <v>#DIV/0!</v>
      </c>
      <c r="O113" s="58" t="e">
        <f t="shared" ref="O113" si="114">ROUND(O112,0)</f>
        <v>#DIV/0!</v>
      </c>
      <c r="P113" s="29"/>
    </row>
    <row r="114" spans="2:16" s="26" customFormat="1" ht="34.9" customHeight="1" x14ac:dyDescent="0.15">
      <c r="B114" s="109" t="s">
        <v>151</v>
      </c>
      <c r="C114" s="110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29" t="s">
        <v>18</v>
      </c>
    </row>
    <row r="115" spans="2:16" s="26" customFormat="1" ht="18" hidden="1" customHeight="1" x14ac:dyDescent="0.15">
      <c r="B115" s="103" t="s">
        <v>152</v>
      </c>
      <c r="C115" s="103"/>
      <c r="D115" s="94">
        <f>ROUND(D114,0)</f>
        <v>0</v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6"/>
      <c r="P115" s="29"/>
    </row>
    <row r="116" spans="2:16" s="26" customFormat="1" ht="19.899999999999999" customHeight="1" x14ac:dyDescent="0.15"/>
    <row r="117" spans="2:16" s="26" customFormat="1" ht="19.899999999999999" customHeight="1" x14ac:dyDescent="0.15"/>
    <row r="118" spans="2:16" s="26" customFormat="1" ht="19.899999999999999" customHeight="1" x14ac:dyDescent="0.15"/>
    <row r="119" spans="2:16" s="26" customFormat="1" ht="19.899999999999999" customHeight="1" x14ac:dyDescent="0.15"/>
    <row r="120" spans="2:16" s="26" customFormat="1" ht="19.899999999999999" customHeight="1" x14ac:dyDescent="0.15"/>
    <row r="121" spans="2:16" s="26" customFormat="1" ht="19.899999999999999" customHeight="1" x14ac:dyDescent="0.15"/>
    <row r="122" spans="2:16" s="26" customFormat="1" ht="19.899999999999999" customHeight="1" x14ac:dyDescent="0.15"/>
    <row r="123" spans="2:16" s="26" customFormat="1" ht="19.899999999999999" customHeight="1" x14ac:dyDescent="0.15"/>
    <row r="124" spans="2:16" s="26" customFormat="1" ht="19.899999999999999" customHeight="1" x14ac:dyDescent="0.15"/>
    <row r="125" spans="2:16" s="26" customFormat="1" ht="19.899999999999999" customHeight="1" x14ac:dyDescent="0.15"/>
    <row r="126" spans="2:16" s="26" customFormat="1" ht="19.899999999999999" customHeight="1" x14ac:dyDescent="0.15"/>
    <row r="127" spans="2:16" s="26" customFormat="1" ht="19.899999999999999" customHeight="1" x14ac:dyDescent="0.15"/>
    <row r="128" spans="2:16" s="26" customFormat="1" ht="19.899999999999999" customHeight="1" x14ac:dyDescent="0.15"/>
    <row r="129" s="26" customFormat="1" ht="19.899999999999999" customHeight="1" x14ac:dyDescent="0.15"/>
    <row r="130" s="26" customFormat="1" ht="19.899999999999999" customHeight="1" x14ac:dyDescent="0.15"/>
    <row r="131" s="26" customFormat="1" ht="19.899999999999999" customHeight="1" x14ac:dyDescent="0.15"/>
    <row r="132" s="26" customFormat="1" ht="19.899999999999999" customHeight="1" x14ac:dyDescent="0.15"/>
    <row r="133" s="26" customFormat="1" ht="19.899999999999999" customHeight="1" x14ac:dyDescent="0.15"/>
    <row r="134" s="26" customFormat="1" ht="19.899999999999999" customHeight="1" x14ac:dyDescent="0.15"/>
    <row r="135" s="26" customFormat="1" ht="19.899999999999999" customHeight="1" x14ac:dyDescent="0.15"/>
    <row r="136" s="26" customFormat="1" ht="19.899999999999999" customHeight="1" x14ac:dyDescent="0.15"/>
    <row r="137" s="26" customFormat="1" ht="19.899999999999999" customHeight="1" x14ac:dyDescent="0.15"/>
    <row r="138" s="26" customFormat="1" ht="19.899999999999999" customHeight="1" x14ac:dyDescent="0.15"/>
    <row r="139" s="26" customFormat="1" ht="19.899999999999999" customHeight="1" x14ac:dyDescent="0.15"/>
    <row r="140" s="26" customFormat="1" ht="19.899999999999999" customHeight="1" x14ac:dyDescent="0.15"/>
  </sheetData>
  <sheetProtection algorithmName="SHA-512" hashValue="6ZANSWGCzvmdLy7FhyTLg78ZWWY1RxcqzO5XquUcqhm5DhXSN/eQZ+Y/IBe76ufg8uNBdc0hbGqZ/C8hwQtGyg==" saltValue="smNY91D51GtQlNzE9QjYtw==" spinCount="100000" sheet="1" objects="1" scenarios="1"/>
  <mergeCells count="107">
    <mergeCell ref="B113:C113"/>
    <mergeCell ref="D115:O115"/>
    <mergeCell ref="B115:C115"/>
    <mergeCell ref="D84:O84"/>
    <mergeCell ref="B77:B84"/>
    <mergeCell ref="D92:O92"/>
    <mergeCell ref="B85:B92"/>
    <mergeCell ref="D100:O100"/>
    <mergeCell ref="B93:B100"/>
    <mergeCell ref="B114:C114"/>
    <mergeCell ref="D114:O114"/>
    <mergeCell ref="B111:C112"/>
    <mergeCell ref="C96:C97"/>
    <mergeCell ref="D93:O93"/>
    <mergeCell ref="D94:O94"/>
    <mergeCell ref="D110:O110"/>
    <mergeCell ref="B110:C110"/>
    <mergeCell ref="B109:C109"/>
    <mergeCell ref="D109:O109"/>
    <mergeCell ref="B107:C107"/>
    <mergeCell ref="D107:O107"/>
    <mergeCell ref="B108:C108"/>
    <mergeCell ref="D108:O108"/>
    <mergeCell ref="C101:C102"/>
    <mergeCell ref="C72:C73"/>
    <mergeCell ref="D91:O91"/>
    <mergeCell ref="D75:O75"/>
    <mergeCell ref="D61:O61"/>
    <mergeCell ref="D62:O62"/>
    <mergeCell ref="D68:O68"/>
    <mergeCell ref="B61:B68"/>
    <mergeCell ref="D76:O76"/>
    <mergeCell ref="B69:B76"/>
    <mergeCell ref="C64:C65"/>
    <mergeCell ref="D67:O67"/>
    <mergeCell ref="D69:O69"/>
    <mergeCell ref="D70:O70"/>
    <mergeCell ref="D77:O77"/>
    <mergeCell ref="D78:O78"/>
    <mergeCell ref="C80:C81"/>
    <mergeCell ref="D83:O83"/>
    <mergeCell ref="D71:O71"/>
    <mergeCell ref="D79:O79"/>
    <mergeCell ref="B101:B103"/>
    <mergeCell ref="D103:O103"/>
    <mergeCell ref="B106:C106"/>
    <mergeCell ref="D106:O106"/>
    <mergeCell ref="D95:O95"/>
    <mergeCell ref="D99:O99"/>
    <mergeCell ref="D85:O85"/>
    <mergeCell ref="D86:O86"/>
    <mergeCell ref="C88:C89"/>
    <mergeCell ref="D87:O87"/>
    <mergeCell ref="D37:O37"/>
    <mergeCell ref="D38:O38"/>
    <mergeCell ref="D44:O44"/>
    <mergeCell ref="D52:O52"/>
    <mergeCell ref="D60:O60"/>
    <mergeCell ref="C40:C41"/>
    <mergeCell ref="C48:C49"/>
    <mergeCell ref="C56:C57"/>
    <mergeCell ref="D53:O53"/>
    <mergeCell ref="D54:O54"/>
    <mergeCell ref="D59:O59"/>
    <mergeCell ref="D43:O43"/>
    <mergeCell ref="D46:O46"/>
    <mergeCell ref="D51:O51"/>
    <mergeCell ref="D45:O45"/>
    <mergeCell ref="B23:C24"/>
    <mergeCell ref="B8:C8"/>
    <mergeCell ref="D8:O8"/>
    <mergeCell ref="B9:C9"/>
    <mergeCell ref="D9:O9"/>
    <mergeCell ref="B10:C10"/>
    <mergeCell ref="D10:O10"/>
    <mergeCell ref="B1:P1"/>
    <mergeCell ref="B5:C5"/>
    <mergeCell ref="D5:O5"/>
    <mergeCell ref="B6:C6"/>
    <mergeCell ref="D6:O6"/>
    <mergeCell ref="B7:C7"/>
    <mergeCell ref="D7:O7"/>
    <mergeCell ref="B2:C2"/>
    <mergeCell ref="B37:B44"/>
    <mergeCell ref="B45:B52"/>
    <mergeCell ref="B15:C15"/>
    <mergeCell ref="B11:C12"/>
    <mergeCell ref="D31:O31"/>
    <mergeCell ref="D39:O39"/>
    <mergeCell ref="D47:O47"/>
    <mergeCell ref="D55:O55"/>
    <mergeCell ref="D63:O63"/>
    <mergeCell ref="B53:B60"/>
    <mergeCell ref="B18:C18"/>
    <mergeCell ref="D36:O36"/>
    <mergeCell ref="B29:B36"/>
    <mergeCell ref="C32:C33"/>
    <mergeCell ref="B13:C14"/>
    <mergeCell ref="B25:C25"/>
    <mergeCell ref="D25:O25"/>
    <mergeCell ref="D28:O28"/>
    <mergeCell ref="D29:O29"/>
    <mergeCell ref="D30:O30"/>
    <mergeCell ref="D35:O35"/>
    <mergeCell ref="B16:C17"/>
    <mergeCell ref="B19:C20"/>
    <mergeCell ref="B21:C22"/>
  </mergeCells>
  <phoneticPr fontId="2"/>
  <conditionalFormatting sqref="D12:O12">
    <cfRule type="cellIs" dxfId="2" priority="88" operator="greaterThan">
      <formula>$D$10</formula>
    </cfRule>
  </conditionalFormatting>
  <conditionalFormatting sqref="D14:O14">
    <cfRule type="cellIs" dxfId="1" priority="2" operator="greaterThan">
      <formula>D12</formula>
    </cfRule>
  </conditionalFormatting>
  <conditionalFormatting sqref="D114:O114">
    <cfRule type="cellIs" dxfId="0" priority="1" operator="greaterThan">
      <formula>$D$25</formula>
    </cfRule>
  </conditionalFormatting>
  <dataValidations count="11">
    <dataValidation operator="lessThanOrEqual" allowBlank="1" showInputMessage="1" showErrorMessage="1" error="設備容量以下の整数値で入力してください" sqref="D29:O30 D88:O88 D40:O40 D48:O48 D56:O56 D64:O64 D72:O72 D80:O80 D32:O32 D36:O38 D44:O46 D52:O54 D60:O62 D68:O70 D76:O78 D84:O86 D92:O94 D96:O96 D100:O103 D115:O115" xr:uid="{98BFBEAC-1239-4051-9E2A-73A13B71D8DF}"/>
    <dataValidation operator="lessThanOrEqual" allowBlank="1" showInputMessage="1" showErrorMessage="1" error="設備容量以下の整数値を入力してください" sqref="D16" xr:uid="{B6BF55D5-FE96-4240-941B-AEA786FFBC8B}"/>
    <dataValidation type="whole" operator="lessThanOrEqual" allowBlank="1" showInputMessage="1" showErrorMessage="1" error="設備容量以下の整数値を入力してください" sqref="D12:O12" xr:uid="{865D3E81-3D6D-41FD-85AE-A94CE60E9E18}">
      <formula1>$D$10</formula1>
    </dataValidation>
    <dataValidation type="whole" allowBlank="1" showInputMessage="1" showErrorMessage="1" error="整数値を入力してください" sqref="D10:O10" xr:uid="{90E4E272-D849-474B-A7BC-072ED6A2D5ED}">
      <formula1>1</formula1>
      <formula2>999999999999999</formula2>
    </dataValidation>
    <dataValidation type="whole" operator="lessThanOrEqual" allowBlank="1" showInputMessage="1" showErrorMessage="1" error="送電可能電力以下の整数値を入力してください" sqref="D14:O14" xr:uid="{25CA4503-42E1-447F-8D9E-15B44A163166}">
      <formula1>D12</formula1>
    </dataValidation>
    <dataValidation type="whole" operator="greaterThanOrEqual" allowBlank="1" showInputMessage="1" showErrorMessage="1" error="3以上の整数値を入力してください" sqref="D17:O17" xr:uid="{DB1A94F0-08A2-4AD3-A3C5-63E2A25C62C2}">
      <formula1>3</formula1>
    </dataValidation>
    <dataValidation type="list" operator="lessThanOrEqual" allowBlank="1" showInputMessage="1" showErrorMessage="1" error="設備容量以下の整数値で入力してください" sqref="D31:O31 D39:O39 D47:O47 D55:O55 D63:O63 D71:O71 D79:O79 D87:O87 D95:O95 D110:O110" xr:uid="{F4A494B8-9910-470C-8654-07FECAC71962}">
      <formula1>"北海道,東北,東京,中部,北陸,関西,中国,四国,九州"</formula1>
    </dataValidation>
    <dataValidation type="whole" operator="lessThanOrEqual" allowBlank="1" showInputMessage="1" showErrorMessage="1" error="差替可能容量以下の整数値を入力してください" sqref="D114:O114" xr:uid="{9C75D8C0-987F-40AD-9ECE-048F98959CCC}">
      <formula1>D25</formula1>
    </dataValidation>
    <dataValidation operator="lessThanOrEqual" allowBlank="1" showInputMessage="1" showErrorMessage="1" error="送電可能電力以下の整数値を入力してください" sqref="D15:O15 D18:O18 D113:O113 D42:O42 D50:O50 D58:O58 D66:O66 D74:O74 D82:O82 D90:O90 D98:O98 D34:O34" xr:uid="{A0D684D0-2F54-4720-B894-18D3A021871A}"/>
    <dataValidation type="whole" allowBlank="1" showInputMessage="1" showErrorMessage="1" error="設備容量以下の整数値で入力してください" sqref="D35:O35 D33:O33 D43:O43 D41:O41 D51:O51 D49:O49 D59:O59 D57:O57 D67:O67 D65:O65 D75:O75 D73:O73 D83:O83 D81:O81 D91:O91 D89:O89 D99:O99 D97:O97" xr:uid="{CF203F11-9326-4226-9197-33D18C47A80F}">
      <formula1>1</formula1>
      <formula2>999999999999999</formula2>
    </dataValidation>
    <dataValidation allowBlank="1" showInputMessage="1" showErrorMessage="1" error="差替可能な整数値を入力してください" sqref="D112:O112" xr:uid="{9A19ACAE-ED6C-40CD-AA0E-6A729391C279}"/>
  </dataValidations>
  <pageMargins left="0.23622047244094491" right="0.23622047244094491" top="0.86614173228346458" bottom="0.74803149606299213" header="0.31496062992125984" footer="0.31496062992125984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A86F1-26DE-4FBD-AAFA-73DB3B21B9EE}">
  <dimension ref="A1:Q55"/>
  <sheetViews>
    <sheetView zoomScale="80" zoomScaleNormal="80" workbookViewId="0">
      <selection activeCell="T22" sqref="T22"/>
    </sheetView>
  </sheetViews>
  <sheetFormatPr defaultColWidth="8.875" defaultRowHeight="15.75" x14ac:dyDescent="0.25"/>
  <cols>
    <col min="1" max="3" width="14.75" style="47" customWidth="1"/>
    <col min="4" max="4" width="16.75" style="47" customWidth="1"/>
    <col min="5" max="16" width="10.75" style="36" customWidth="1"/>
    <col min="17" max="16384" width="8.875" style="24"/>
  </cols>
  <sheetData>
    <row r="1" spans="1:17" ht="16.5" x14ac:dyDescent="0.25">
      <c r="A1" s="104" t="s">
        <v>165</v>
      </c>
      <c r="B1" s="104"/>
      <c r="C1" s="104"/>
      <c r="D1" s="104"/>
    </row>
    <row r="2" spans="1:17" ht="16.5" x14ac:dyDescent="0.25">
      <c r="A2" s="132"/>
      <c r="B2" s="132"/>
      <c r="C2" s="132"/>
    </row>
    <row r="4" spans="1:17" ht="16.5" x14ac:dyDescent="0.25">
      <c r="A4" s="133" t="s">
        <v>161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</row>
    <row r="5" spans="1:17" ht="16.5" x14ac:dyDescent="0.25">
      <c r="A5" s="48"/>
      <c r="B5" s="48"/>
      <c r="C5" s="48"/>
      <c r="D5" s="48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50"/>
    </row>
    <row r="6" spans="1:17" ht="16.5" x14ac:dyDescent="0.25">
      <c r="A6" s="133" t="s">
        <v>155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</row>
    <row r="10" spans="1:17" ht="16.5" thickBot="1" x14ac:dyDescent="0.3"/>
    <row r="11" spans="1:17" ht="16.5" thickBot="1" x14ac:dyDescent="0.3">
      <c r="A11" s="121" t="s">
        <v>0</v>
      </c>
      <c r="B11" s="121"/>
      <c r="C11" s="121"/>
      <c r="D11" s="121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</row>
    <row r="12" spans="1:17" ht="16.5" thickBot="1" x14ac:dyDescent="0.3">
      <c r="A12" s="119" t="s">
        <v>68</v>
      </c>
      <c r="B12" s="119"/>
      <c r="C12" s="119"/>
      <c r="D12" s="119"/>
      <c r="E12" s="118" t="str">
        <f>IF('入力欄(基本情報)'!C5="","",'入力欄(基本情報)'!C5)</f>
        <v>電源等差替への申込</v>
      </c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</row>
    <row r="13" spans="1:17" ht="16.5" thickBot="1" x14ac:dyDescent="0.3">
      <c r="A13" s="119" t="s">
        <v>69</v>
      </c>
      <c r="B13" s="119"/>
      <c r="C13" s="119"/>
      <c r="D13" s="119"/>
      <c r="E13" s="118" t="str">
        <f>IF('入力欄(基本情報)'!C6="","",'入力欄(基本情報)'!C6)</f>
        <v>差替元電源等</v>
      </c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</row>
    <row r="14" spans="1:17" ht="16.5" thickBot="1" x14ac:dyDescent="0.3">
      <c r="A14" s="115" t="s">
        <v>70</v>
      </c>
      <c r="B14" s="115"/>
      <c r="C14" s="115"/>
      <c r="D14" s="115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</row>
    <row r="15" spans="1:17" ht="16.5" thickBot="1" x14ac:dyDescent="0.3">
      <c r="A15" s="119" t="s">
        <v>71</v>
      </c>
      <c r="B15" s="119"/>
      <c r="C15" s="119"/>
      <c r="D15" s="119"/>
      <c r="E15" s="118" t="str">
        <f>IF('入力欄(基本情報)'!C7="","",'入力欄(基本情報)'!C7)</f>
        <v/>
      </c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</row>
    <row r="16" spans="1:17" ht="16.5" thickBot="1" x14ac:dyDescent="0.3">
      <c r="A16" s="119" t="s">
        <v>72</v>
      </c>
      <c r="B16" s="119"/>
      <c r="C16" s="119"/>
      <c r="D16" s="119"/>
      <c r="E16" s="118" t="str">
        <f>IF('入力欄(基本情報)'!C8="","",'入力欄(基本情報)'!C8)</f>
        <v/>
      </c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</row>
    <row r="17" spans="1:16" ht="16.5" thickBot="1" x14ac:dyDescent="0.3">
      <c r="A17" s="119" t="s">
        <v>73</v>
      </c>
      <c r="B17" s="119"/>
      <c r="C17" s="119"/>
      <c r="D17" s="119"/>
      <c r="E17" s="118" t="str">
        <f>IF('入力欄(基本情報)'!C9="","",'入力欄(基本情報)'!C9)</f>
        <v/>
      </c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</row>
    <row r="18" spans="1:16" ht="16.5" thickBot="1" x14ac:dyDescent="0.3">
      <c r="A18" s="119" t="s">
        <v>74</v>
      </c>
      <c r="B18" s="119"/>
      <c r="C18" s="119"/>
      <c r="D18" s="119"/>
      <c r="E18" s="118" t="str">
        <f>IF('入力欄(基本情報)'!C12="","",'入力欄(基本情報)'!C12)</f>
        <v/>
      </c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</row>
    <row r="19" spans="1:16" ht="16.5" thickBot="1" x14ac:dyDescent="0.3">
      <c r="A19" s="119" t="s">
        <v>75</v>
      </c>
      <c r="B19" s="119"/>
      <c r="C19" s="119"/>
      <c r="D19" s="119"/>
      <c r="E19" s="118" t="str">
        <f>IF('入力欄(基本情報)'!C13="","",'入力欄(基本情報)'!C13)</f>
        <v/>
      </c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</row>
    <row r="20" spans="1:16" ht="16.5" thickBot="1" x14ac:dyDescent="0.3">
      <c r="A20" s="119" t="s">
        <v>76</v>
      </c>
      <c r="B20" s="119"/>
      <c r="C20" s="119"/>
      <c r="D20" s="119"/>
      <c r="E20" s="118" t="str">
        <f>E26</f>
        <v/>
      </c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</row>
    <row r="21" spans="1:16" ht="16.5" thickBot="1" x14ac:dyDescent="0.3">
      <c r="A21" s="119" t="s">
        <v>77</v>
      </c>
      <c r="B21" s="119"/>
      <c r="C21" s="119"/>
      <c r="D21" s="119"/>
      <c r="E21" s="118" t="str">
        <f>IF('入力欄(基本情報)'!C10="","",'入力欄(基本情報)'!C10)</f>
        <v>安定電源</v>
      </c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</row>
    <row r="22" spans="1:16" ht="16.5" thickBot="1" x14ac:dyDescent="0.3">
      <c r="A22" s="119" t="s">
        <v>4</v>
      </c>
      <c r="B22" s="119"/>
      <c r="C22" s="119"/>
      <c r="D22" s="119"/>
      <c r="E22" s="118" t="str">
        <f>IF('入力欄(基本情報)'!C11="","",'入力欄(基本情報)'!C11)</f>
        <v/>
      </c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</row>
    <row r="23" spans="1:16" ht="16.5" thickBot="1" x14ac:dyDescent="0.3">
      <c r="A23" s="119" t="s">
        <v>5</v>
      </c>
      <c r="B23" s="119"/>
      <c r="C23" s="119"/>
      <c r="D23" s="119"/>
      <c r="E23" s="118" t="str">
        <f>IF('入力欄(基本情報)'!C14="","",'入力欄(基本情報)'!C14)</f>
        <v/>
      </c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</row>
    <row r="24" spans="1:16" ht="49.15" customHeight="1" thickBot="1" x14ac:dyDescent="0.3">
      <c r="A24" s="122" t="s">
        <v>78</v>
      </c>
      <c r="B24" s="121"/>
      <c r="C24" s="127" t="s">
        <v>79</v>
      </c>
      <c r="D24" s="119"/>
      <c r="E24" s="118" t="str">
        <f>IF('入力欄(基本情報)'!C30="","",'入力欄(基本情報)'!C30)</f>
        <v/>
      </c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</row>
    <row r="25" spans="1:16" ht="16.5" thickBot="1" x14ac:dyDescent="0.3">
      <c r="A25" s="121"/>
      <c r="B25" s="121"/>
      <c r="C25" s="121" t="s">
        <v>80</v>
      </c>
      <c r="D25" s="121"/>
      <c r="E25" s="128" t="str">
        <f>IF('入力欄(基本情報)'!C31="","",'入力欄(基本情報)'!C31)</f>
        <v/>
      </c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</row>
    <row r="26" spans="1:16" ht="16.5" thickBot="1" x14ac:dyDescent="0.3">
      <c r="A26" s="119" t="s">
        <v>81</v>
      </c>
      <c r="B26" s="119"/>
      <c r="C26" s="119"/>
      <c r="D26" s="119"/>
      <c r="E26" s="118" t="str">
        <f>IF('入力欄(差替情報)'!D107="","",'入力欄(差替情報)'!D107)</f>
        <v/>
      </c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</row>
    <row r="27" spans="1:16" ht="16.5" thickBot="1" x14ac:dyDescent="0.3">
      <c r="A27" s="121" t="s">
        <v>156</v>
      </c>
      <c r="B27" s="121"/>
      <c r="C27" s="121"/>
      <c r="D27" s="121"/>
      <c r="E27" s="51" t="s">
        <v>6</v>
      </c>
      <c r="F27" s="51" t="s">
        <v>7</v>
      </c>
      <c r="G27" s="51" t="s">
        <v>8</v>
      </c>
      <c r="H27" s="51" t="s">
        <v>9</v>
      </c>
      <c r="I27" s="51" t="s">
        <v>10</v>
      </c>
      <c r="J27" s="51" t="s">
        <v>11</v>
      </c>
      <c r="K27" s="51" t="s">
        <v>12</v>
      </c>
      <c r="L27" s="51" t="s">
        <v>13</v>
      </c>
      <c r="M27" s="51" t="s">
        <v>14</v>
      </c>
      <c r="N27" s="51" t="s">
        <v>15</v>
      </c>
      <c r="O27" s="51" t="s">
        <v>16</v>
      </c>
      <c r="P27" s="51" t="s">
        <v>17</v>
      </c>
    </row>
    <row r="28" spans="1:16" ht="15.6" customHeight="1" thickBot="1" x14ac:dyDescent="0.3">
      <c r="A28" s="119" t="s">
        <v>82</v>
      </c>
      <c r="B28" s="119"/>
      <c r="C28" s="119"/>
      <c r="D28" s="119"/>
      <c r="E28" s="52" t="e">
        <f>IF('入力欄(差替情報)'!D113="",0,MIN('入力欄(差替情報)'!D113,'入力欄(差替情報)'!D24))</f>
        <v>#DIV/0!</v>
      </c>
      <c r="F28" s="52" t="e">
        <f>IF('入力欄(差替情報)'!E113="",0,MIN('入力欄(差替情報)'!E113,'入力欄(差替情報)'!E24))</f>
        <v>#DIV/0!</v>
      </c>
      <c r="G28" s="52" t="e">
        <f>IF('入力欄(差替情報)'!F113="",0,MIN('入力欄(差替情報)'!F113,'入力欄(差替情報)'!F24))</f>
        <v>#DIV/0!</v>
      </c>
      <c r="H28" s="52" t="e">
        <f>IF('入力欄(差替情報)'!G113="",0,MIN('入力欄(差替情報)'!G113,'入力欄(差替情報)'!G24))</f>
        <v>#DIV/0!</v>
      </c>
      <c r="I28" s="52" t="e">
        <f>IF('入力欄(差替情報)'!H113="",0,MIN('入力欄(差替情報)'!H113,'入力欄(差替情報)'!H24))</f>
        <v>#DIV/0!</v>
      </c>
      <c r="J28" s="52" t="e">
        <f>IF('入力欄(差替情報)'!I113="",0,MIN('入力欄(差替情報)'!I113,'入力欄(差替情報)'!I24))</f>
        <v>#DIV/0!</v>
      </c>
      <c r="K28" s="52" t="e">
        <f>IF('入力欄(差替情報)'!J113="",0,MIN('入力欄(差替情報)'!J113,'入力欄(差替情報)'!J24))</f>
        <v>#DIV/0!</v>
      </c>
      <c r="L28" s="52" t="e">
        <f>IF('入力欄(差替情報)'!K113="",0,MIN('入力欄(差替情報)'!K113,'入力欄(差替情報)'!K24))</f>
        <v>#DIV/0!</v>
      </c>
      <c r="M28" s="52" t="e">
        <f>IF('入力欄(差替情報)'!L113="",0,MIN('入力欄(差替情報)'!L113,'入力欄(差替情報)'!L24))</f>
        <v>#DIV/0!</v>
      </c>
      <c r="N28" s="52" t="e">
        <f>IF('入力欄(差替情報)'!M113="",0,MIN('入力欄(差替情報)'!M113,'入力欄(差替情報)'!M24))</f>
        <v>#DIV/0!</v>
      </c>
      <c r="O28" s="52" t="e">
        <f>IF('入力欄(差替情報)'!N113="",0,MIN('入力欄(差替情報)'!N113,'入力欄(差替情報)'!N24))</f>
        <v>#DIV/0!</v>
      </c>
      <c r="P28" s="52" t="e">
        <f>IF('入力欄(差替情報)'!O113="",0,MIN('入力欄(差替情報)'!O113,'入力欄(差替情報)'!O24))</f>
        <v>#DIV/0!</v>
      </c>
    </row>
    <row r="29" spans="1:16" ht="16.5" thickBot="1" x14ac:dyDescent="0.3">
      <c r="A29" s="115" t="s">
        <v>83</v>
      </c>
      <c r="B29" s="115"/>
      <c r="C29" s="115"/>
      <c r="D29" s="115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</row>
    <row r="30" spans="1:16" ht="16.5" thickBot="1" x14ac:dyDescent="0.3">
      <c r="A30" s="127" t="s">
        <v>84</v>
      </c>
      <c r="B30" s="119"/>
      <c r="C30" s="51" t="s">
        <v>85</v>
      </c>
      <c r="D30" s="51" t="s">
        <v>86</v>
      </c>
      <c r="E30" s="129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1"/>
    </row>
    <row r="31" spans="1:16" ht="16.5" thickBot="1" x14ac:dyDescent="0.3">
      <c r="A31" s="119"/>
      <c r="B31" s="119"/>
      <c r="C31" s="54"/>
      <c r="D31" s="54"/>
      <c r="E31" s="52">
        <f>'入力欄(差替情報)'!D102</f>
        <v>0</v>
      </c>
      <c r="F31" s="52">
        <f>'入力欄(差替情報)'!E102</f>
        <v>0</v>
      </c>
      <c r="G31" s="52">
        <f>'入力欄(差替情報)'!F102</f>
        <v>0</v>
      </c>
      <c r="H31" s="52">
        <f>'入力欄(差替情報)'!G102</f>
        <v>0</v>
      </c>
      <c r="I31" s="52">
        <f>'入力欄(差替情報)'!H102</f>
        <v>0</v>
      </c>
      <c r="J31" s="52">
        <f>'入力欄(差替情報)'!I102</f>
        <v>0</v>
      </c>
      <c r="K31" s="52">
        <f>'入力欄(差替情報)'!J102</f>
        <v>0</v>
      </c>
      <c r="L31" s="52">
        <f>'入力欄(差替情報)'!K102</f>
        <v>0</v>
      </c>
      <c r="M31" s="52">
        <f>'入力欄(差替情報)'!L102</f>
        <v>0</v>
      </c>
      <c r="N31" s="52">
        <f>'入力欄(差替情報)'!M102</f>
        <v>0</v>
      </c>
      <c r="O31" s="52">
        <f>'入力欄(差替情報)'!N102</f>
        <v>0</v>
      </c>
      <c r="P31" s="52">
        <f>'入力欄(差替情報)'!O102</f>
        <v>0</v>
      </c>
    </row>
    <row r="32" spans="1:16" ht="16.5" thickBot="1" x14ac:dyDescent="0.3">
      <c r="A32" s="123" t="s">
        <v>87</v>
      </c>
      <c r="B32" s="115"/>
      <c r="C32" s="55" t="s">
        <v>85</v>
      </c>
      <c r="D32" s="55" t="s">
        <v>86</v>
      </c>
      <c r="E32" s="124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6"/>
    </row>
    <row r="33" spans="1:16" ht="16.5" thickBot="1" x14ac:dyDescent="0.3">
      <c r="A33" s="115"/>
      <c r="B33" s="115"/>
      <c r="C33" s="56"/>
      <c r="D33" s="56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</row>
    <row r="34" spans="1:16" ht="16.5" thickBot="1" x14ac:dyDescent="0.3">
      <c r="A34" s="122" t="s">
        <v>88</v>
      </c>
      <c r="B34" s="121"/>
      <c r="C34" s="119" t="s">
        <v>89</v>
      </c>
      <c r="D34" s="119"/>
      <c r="E34" s="120" t="str">
        <f>IF('入力欄(基本情報)'!C15="","",'入力欄(基本情報)'!C15)</f>
        <v/>
      </c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</row>
    <row r="35" spans="1:16" ht="16.5" thickBot="1" x14ac:dyDescent="0.3">
      <c r="A35" s="121"/>
      <c r="B35" s="121"/>
      <c r="C35" s="119" t="s">
        <v>90</v>
      </c>
      <c r="D35" s="119"/>
      <c r="E35" s="120" t="str">
        <f>IF('入力欄(基本情報)'!C17="","",'入力欄(基本情報)'!C17)</f>
        <v/>
      </c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</row>
    <row r="36" spans="1:16" ht="16.5" thickBot="1" x14ac:dyDescent="0.3">
      <c r="A36" s="121"/>
      <c r="B36" s="121"/>
      <c r="C36" s="119" t="s">
        <v>91</v>
      </c>
      <c r="D36" s="119"/>
      <c r="E36" s="120" t="str">
        <f>IF('入力欄(基本情報)'!C26="","",'入力欄(基本情報)'!C26)</f>
        <v/>
      </c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</row>
    <row r="37" spans="1:16" ht="16.5" thickBot="1" x14ac:dyDescent="0.3">
      <c r="A37" s="121"/>
      <c r="B37" s="121"/>
      <c r="C37" s="119" t="s">
        <v>92</v>
      </c>
      <c r="D37" s="119"/>
      <c r="E37" s="118" t="str">
        <f>IF('入力欄(基本情報)'!C18="","",'入力欄(基本情報)'!C18)</f>
        <v>ー</v>
      </c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</row>
    <row r="38" spans="1:16" ht="16.5" thickBot="1" x14ac:dyDescent="0.3">
      <c r="A38" s="121"/>
      <c r="B38" s="121"/>
      <c r="C38" s="119" t="s">
        <v>93</v>
      </c>
      <c r="D38" s="119"/>
      <c r="E38" s="120" t="str">
        <f>IF('入力欄(基本情報)'!C19="","",'入力欄(基本情報)'!C19)</f>
        <v>ー</v>
      </c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</row>
    <row r="39" spans="1:16" ht="16.5" thickBot="1" x14ac:dyDescent="0.3">
      <c r="A39" s="121"/>
      <c r="B39" s="121"/>
      <c r="C39" s="119" t="s">
        <v>94</v>
      </c>
      <c r="D39" s="119"/>
      <c r="E39" s="120" t="str">
        <f>IF('入力欄(基本情報)'!C25="","",'入力欄(基本情報)'!C25)</f>
        <v/>
      </c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</row>
    <row r="40" spans="1:16" ht="16.5" thickBot="1" x14ac:dyDescent="0.3">
      <c r="A40" s="121"/>
      <c r="B40" s="121"/>
      <c r="C40" s="119" t="s">
        <v>95</v>
      </c>
      <c r="D40" s="119"/>
      <c r="E40" s="118" t="str">
        <f>IF('入力欄(基本情報)'!C20="","",'入力欄(基本情報)'!C20)</f>
        <v>ー</v>
      </c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1:16" ht="16.5" thickBot="1" x14ac:dyDescent="0.3">
      <c r="A41" s="121"/>
      <c r="B41" s="121"/>
      <c r="C41" s="119" t="s">
        <v>96</v>
      </c>
      <c r="D41" s="119"/>
      <c r="E41" s="120" t="str">
        <f>IF('入力欄(基本情報)'!C21="","",'入力欄(基本情報)'!C21)</f>
        <v>ー</v>
      </c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</row>
    <row r="42" spans="1:16" ht="16.5" thickBot="1" x14ac:dyDescent="0.3">
      <c r="A42" s="121"/>
      <c r="B42" s="121"/>
      <c r="C42" s="119" t="s">
        <v>97</v>
      </c>
      <c r="D42" s="119"/>
      <c r="E42" s="118" t="str">
        <f>IF('入力欄(基本情報)'!C22="","",'入力欄(基本情報)'!C22)</f>
        <v>ー</v>
      </c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</row>
    <row r="43" spans="1:16" ht="16.5" thickBot="1" x14ac:dyDescent="0.3">
      <c r="A43" s="121"/>
      <c r="B43" s="121"/>
      <c r="C43" s="119" t="s">
        <v>98</v>
      </c>
      <c r="D43" s="119"/>
      <c r="E43" s="120" t="str">
        <f>IF('入力欄(基本情報)'!C22="","",'入力欄(基本情報)'!C23)</f>
        <v>ー</v>
      </c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</row>
    <row r="44" spans="1:16" ht="16.5" thickBot="1" x14ac:dyDescent="0.3">
      <c r="A44" s="121" t="s">
        <v>156</v>
      </c>
      <c r="B44" s="121"/>
      <c r="C44" s="121"/>
      <c r="D44" s="121"/>
      <c r="E44" s="51" t="s">
        <v>6</v>
      </c>
      <c r="F44" s="51" t="s">
        <v>7</v>
      </c>
      <c r="G44" s="51" t="s">
        <v>8</v>
      </c>
      <c r="H44" s="51" t="s">
        <v>9</v>
      </c>
      <c r="I44" s="51" t="s">
        <v>10</v>
      </c>
      <c r="J44" s="51" t="s">
        <v>11</v>
      </c>
      <c r="K44" s="51" t="s">
        <v>12</v>
      </c>
      <c r="L44" s="51" t="s">
        <v>13</v>
      </c>
      <c r="M44" s="51" t="s">
        <v>14</v>
      </c>
      <c r="N44" s="51" t="s">
        <v>15</v>
      </c>
      <c r="O44" s="51" t="s">
        <v>16</v>
      </c>
      <c r="P44" s="51" t="s">
        <v>17</v>
      </c>
    </row>
    <row r="45" spans="1:16" ht="16.5" thickBot="1" x14ac:dyDescent="0.3">
      <c r="A45" s="115" t="s">
        <v>99</v>
      </c>
      <c r="B45" s="115"/>
      <c r="C45" s="115"/>
      <c r="D45" s="115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</row>
    <row r="46" spans="1:16" ht="16.5" thickBot="1" x14ac:dyDescent="0.3">
      <c r="A46" s="119" t="s">
        <v>100</v>
      </c>
      <c r="B46" s="119"/>
      <c r="C46" s="119"/>
      <c r="D46" s="119"/>
      <c r="E46" s="52">
        <f>'入力欄(差替情報)'!D15</f>
        <v>0</v>
      </c>
      <c r="F46" s="52">
        <f>'入力欄(差替情報)'!E15</f>
        <v>0</v>
      </c>
      <c r="G46" s="52">
        <f>'入力欄(差替情報)'!F15</f>
        <v>0</v>
      </c>
      <c r="H46" s="52">
        <f>'入力欄(差替情報)'!G15</f>
        <v>0</v>
      </c>
      <c r="I46" s="52">
        <f>'入力欄(差替情報)'!H15</f>
        <v>0</v>
      </c>
      <c r="J46" s="52">
        <f>'入力欄(差替情報)'!I15</f>
        <v>0</v>
      </c>
      <c r="K46" s="52">
        <f>'入力欄(差替情報)'!J15</f>
        <v>0</v>
      </c>
      <c r="L46" s="52">
        <f>'入力欄(差替情報)'!K15</f>
        <v>0</v>
      </c>
      <c r="M46" s="52">
        <f>'入力欄(差替情報)'!L15</f>
        <v>0</v>
      </c>
      <c r="N46" s="52">
        <f>'入力欄(差替情報)'!M15</f>
        <v>0</v>
      </c>
      <c r="O46" s="52">
        <f>'入力欄(差替情報)'!N15</f>
        <v>0</v>
      </c>
      <c r="P46" s="52">
        <f>'入力欄(差替情報)'!O15</f>
        <v>0</v>
      </c>
    </row>
    <row r="47" spans="1:16" ht="16.5" thickBot="1" x14ac:dyDescent="0.3">
      <c r="A47" s="115" t="s">
        <v>101</v>
      </c>
      <c r="B47" s="115"/>
      <c r="C47" s="115"/>
      <c r="D47" s="115"/>
      <c r="E47" s="57" t="e">
        <f>MIN(ROUND(E50/'入力欄(差替情報)'!D22,0),'入力欄(差替情報)'!D15)</f>
        <v>#DIV/0!</v>
      </c>
      <c r="F47" s="57" t="e">
        <f>MIN(ROUND(F50/'入力欄(差替情報)'!E22,0),'入力欄(差替情報)'!E15)</f>
        <v>#DIV/0!</v>
      </c>
      <c r="G47" s="57" t="e">
        <f>MIN(ROUND(G50/'入力欄(差替情報)'!F22,0),'入力欄(差替情報)'!F15)</f>
        <v>#DIV/0!</v>
      </c>
      <c r="H47" s="57" t="e">
        <f>MIN(ROUND(H50/'入力欄(差替情報)'!G22,0),'入力欄(差替情報)'!G15)</f>
        <v>#DIV/0!</v>
      </c>
      <c r="I47" s="57" t="e">
        <f>MIN(ROUND(I50/'入力欄(差替情報)'!H22,0),'入力欄(差替情報)'!H15)</f>
        <v>#DIV/0!</v>
      </c>
      <c r="J47" s="57" t="e">
        <f>MIN(ROUND(J50/'入力欄(差替情報)'!I22,0),'入力欄(差替情報)'!I15)</f>
        <v>#DIV/0!</v>
      </c>
      <c r="K47" s="57" t="e">
        <f>MIN(ROUND(K50/'入力欄(差替情報)'!J22,0),'入力欄(差替情報)'!J15)</f>
        <v>#DIV/0!</v>
      </c>
      <c r="L47" s="57" t="e">
        <f>MIN(ROUND(L50/'入力欄(差替情報)'!K22,0),'入力欄(差替情報)'!K15)</f>
        <v>#DIV/0!</v>
      </c>
      <c r="M47" s="57" t="e">
        <f>MIN(ROUND(M50/'入力欄(差替情報)'!L22,0),'入力欄(差替情報)'!L15)</f>
        <v>#DIV/0!</v>
      </c>
      <c r="N47" s="57" t="e">
        <f>MIN(ROUND(N50/'入力欄(差替情報)'!M22,0),'入力欄(差替情報)'!M15)</f>
        <v>#DIV/0!</v>
      </c>
      <c r="O47" s="57" t="e">
        <f>MIN(ROUND(O50/'入力欄(差替情報)'!N22,0),'入力欄(差替情報)'!N15)</f>
        <v>#DIV/0!</v>
      </c>
      <c r="P47" s="57" t="e">
        <f>MIN(ROUND(P50/'入力欄(差替情報)'!O22,0),'入力欄(差替情報)'!O15)</f>
        <v>#DIV/0!</v>
      </c>
    </row>
    <row r="48" spans="1:16" ht="16.5" thickBot="1" x14ac:dyDescent="0.3">
      <c r="A48" s="115" t="s">
        <v>102</v>
      </c>
      <c r="B48" s="115"/>
      <c r="C48" s="115"/>
      <c r="D48" s="115"/>
      <c r="E48" s="57" t="e">
        <f>E28+E31</f>
        <v>#DIV/0!</v>
      </c>
      <c r="F48" s="57" t="e">
        <f t="shared" ref="F48:P48" si="0">F28+F31</f>
        <v>#DIV/0!</v>
      </c>
      <c r="G48" s="57" t="e">
        <f t="shared" si="0"/>
        <v>#DIV/0!</v>
      </c>
      <c r="H48" s="57" t="e">
        <f t="shared" si="0"/>
        <v>#DIV/0!</v>
      </c>
      <c r="I48" s="57" t="e">
        <f t="shared" si="0"/>
        <v>#DIV/0!</v>
      </c>
      <c r="J48" s="57" t="e">
        <f t="shared" si="0"/>
        <v>#DIV/0!</v>
      </c>
      <c r="K48" s="57" t="e">
        <f t="shared" si="0"/>
        <v>#DIV/0!</v>
      </c>
      <c r="L48" s="57" t="e">
        <f t="shared" si="0"/>
        <v>#DIV/0!</v>
      </c>
      <c r="M48" s="57" t="e">
        <f t="shared" si="0"/>
        <v>#DIV/0!</v>
      </c>
      <c r="N48" s="57" t="e">
        <f t="shared" si="0"/>
        <v>#DIV/0!</v>
      </c>
      <c r="O48" s="57" t="e">
        <f t="shared" si="0"/>
        <v>#DIV/0!</v>
      </c>
      <c r="P48" s="57" t="e">
        <f t="shared" si="0"/>
        <v>#DIV/0!</v>
      </c>
    </row>
    <row r="49" spans="1:16" ht="16.5" thickBot="1" x14ac:dyDescent="0.3">
      <c r="A49" s="115" t="s">
        <v>103</v>
      </c>
      <c r="B49" s="115"/>
      <c r="C49" s="115"/>
      <c r="D49" s="115"/>
      <c r="E49" s="117">
        <f>IF('入力欄(差替情報)'!D103+'入力欄(差替情報)'!D115="","",'入力欄(差替情報)'!D103+'入力欄(差替情報)'!D115)</f>
        <v>0</v>
      </c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</row>
    <row r="50" spans="1:16" ht="16.5" thickBot="1" x14ac:dyDescent="0.3">
      <c r="A50" s="115" t="s">
        <v>104</v>
      </c>
      <c r="B50" s="115"/>
      <c r="C50" s="115"/>
      <c r="D50" s="115"/>
      <c r="E50" s="57" t="e">
        <f>MAX('入力欄(差替情報)'!D24-E48,0)</f>
        <v>#DIV/0!</v>
      </c>
      <c r="F50" s="57" t="e">
        <f>MAX('入力欄(差替情報)'!E24-F48,0)</f>
        <v>#DIV/0!</v>
      </c>
      <c r="G50" s="57" t="e">
        <f>MAX('入力欄(差替情報)'!F24-G48,0)</f>
        <v>#DIV/0!</v>
      </c>
      <c r="H50" s="57" t="e">
        <f>MAX('入力欄(差替情報)'!G24-H48,0)</f>
        <v>#DIV/0!</v>
      </c>
      <c r="I50" s="57" t="e">
        <f>MAX('入力欄(差替情報)'!H24-I48,0)</f>
        <v>#DIV/0!</v>
      </c>
      <c r="J50" s="57" t="e">
        <f>MAX('入力欄(差替情報)'!I24-J48,0)</f>
        <v>#DIV/0!</v>
      </c>
      <c r="K50" s="57" t="e">
        <f>MAX('入力欄(差替情報)'!J24-K48,0)</f>
        <v>#DIV/0!</v>
      </c>
      <c r="L50" s="57" t="e">
        <f>MAX('入力欄(差替情報)'!K24-L48,0)</f>
        <v>#DIV/0!</v>
      </c>
      <c r="M50" s="57" t="e">
        <f>MAX('入力欄(差替情報)'!L24-M48,0)</f>
        <v>#DIV/0!</v>
      </c>
      <c r="N50" s="57" t="e">
        <f>MAX('入力欄(差替情報)'!M24-N48,0)</f>
        <v>#DIV/0!</v>
      </c>
      <c r="O50" s="57" t="e">
        <f>MAX('入力欄(差替情報)'!N24-O48,0)</f>
        <v>#DIV/0!</v>
      </c>
      <c r="P50" s="57" t="e">
        <f>MAX('入力欄(差替情報)'!O24-P48,0)</f>
        <v>#DIV/0!</v>
      </c>
    </row>
    <row r="51" spans="1:16" ht="16.5" thickBot="1" x14ac:dyDescent="0.3">
      <c r="A51" s="115" t="s">
        <v>105</v>
      </c>
      <c r="B51" s="115"/>
      <c r="C51" s="115"/>
      <c r="D51" s="115"/>
      <c r="E51" s="117">
        <f>MAX('入力欄(差替情報)'!D25-E49,0)</f>
        <v>0</v>
      </c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</row>
    <row r="52" spans="1:16" ht="16.5" thickBot="1" x14ac:dyDescent="0.3">
      <c r="A52" s="115" t="s">
        <v>149</v>
      </c>
      <c r="B52" s="115"/>
      <c r="C52" s="115"/>
      <c r="D52" s="115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</row>
    <row r="53" spans="1:16" ht="16.5" thickBot="1" x14ac:dyDescent="0.3">
      <c r="A53" s="115" t="s">
        <v>106</v>
      </c>
      <c r="B53" s="115"/>
      <c r="C53" s="115"/>
      <c r="D53" s="115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</row>
    <row r="54" spans="1:16" ht="16.5" thickBot="1" x14ac:dyDescent="0.3">
      <c r="A54" s="115" t="s">
        <v>150</v>
      </c>
      <c r="B54" s="115"/>
      <c r="C54" s="115"/>
      <c r="D54" s="115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</row>
    <row r="55" spans="1:16" ht="16.5" thickBot="1" x14ac:dyDescent="0.3">
      <c r="A55" s="115" t="s">
        <v>107</v>
      </c>
      <c r="B55" s="115"/>
      <c r="C55" s="115"/>
      <c r="D55" s="115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</row>
  </sheetData>
  <sheetProtection algorithmName="SHA-512" hashValue="0S5YQKAzjN/GqEitqY7VSwEGCBlCKQt0xmSGGroz4Udff41E57OW9hygddq1iHuAX5lHT0aQJ3GGiT4L3DYTzQ==" saltValue="HDWF+at2t1G3OaGnh7NzEA==" spinCount="100000" sheet="1" objects="1" scenarios="1"/>
  <mergeCells count="81">
    <mergeCell ref="A1:D1"/>
    <mergeCell ref="A2:C2"/>
    <mergeCell ref="A4:Q4"/>
    <mergeCell ref="A6:Q6"/>
    <mergeCell ref="A11:D11"/>
    <mergeCell ref="E11:P11"/>
    <mergeCell ref="A12:D12"/>
    <mergeCell ref="E12:P12"/>
    <mergeCell ref="A13:D13"/>
    <mergeCell ref="E13:P13"/>
    <mergeCell ref="A14:D14"/>
    <mergeCell ref="E14:P14"/>
    <mergeCell ref="A15:D15"/>
    <mergeCell ref="E15:P15"/>
    <mergeCell ref="A16:D16"/>
    <mergeCell ref="E16:P16"/>
    <mergeCell ref="A17:D17"/>
    <mergeCell ref="E17:P17"/>
    <mergeCell ref="A18:D18"/>
    <mergeCell ref="E18:P18"/>
    <mergeCell ref="A19:D19"/>
    <mergeCell ref="E19:P19"/>
    <mergeCell ref="A20:D20"/>
    <mergeCell ref="E20:P20"/>
    <mergeCell ref="A21:D21"/>
    <mergeCell ref="E21:P21"/>
    <mergeCell ref="A22:D22"/>
    <mergeCell ref="E22:P22"/>
    <mergeCell ref="A23:D23"/>
    <mergeCell ref="E23:P23"/>
    <mergeCell ref="C40:D40"/>
    <mergeCell ref="A32:B33"/>
    <mergeCell ref="E32:P32"/>
    <mergeCell ref="A24:B25"/>
    <mergeCell ref="C24:D24"/>
    <mergeCell ref="E24:P24"/>
    <mergeCell ref="C25:D25"/>
    <mergeCell ref="E25:P25"/>
    <mergeCell ref="A26:D26"/>
    <mergeCell ref="E26:P26"/>
    <mergeCell ref="A27:D27"/>
    <mergeCell ref="A28:D28"/>
    <mergeCell ref="A29:D29"/>
    <mergeCell ref="A30:B31"/>
    <mergeCell ref="E30:P30"/>
    <mergeCell ref="C37:D37"/>
    <mergeCell ref="E37:P37"/>
    <mergeCell ref="C38:D38"/>
    <mergeCell ref="E38:P38"/>
    <mergeCell ref="C39:D39"/>
    <mergeCell ref="E39:P39"/>
    <mergeCell ref="C34:D34"/>
    <mergeCell ref="E34:P34"/>
    <mergeCell ref="C35:D35"/>
    <mergeCell ref="E35:P35"/>
    <mergeCell ref="C36:D36"/>
    <mergeCell ref="E36:P36"/>
    <mergeCell ref="E40:P40"/>
    <mergeCell ref="A50:D50"/>
    <mergeCell ref="C42:D42"/>
    <mergeCell ref="E42:P42"/>
    <mergeCell ref="C43:D43"/>
    <mergeCell ref="E43:P43"/>
    <mergeCell ref="A44:D44"/>
    <mergeCell ref="A45:D45"/>
    <mergeCell ref="A46:D46"/>
    <mergeCell ref="A47:D47"/>
    <mergeCell ref="A48:D48"/>
    <mergeCell ref="A49:D49"/>
    <mergeCell ref="E49:P49"/>
    <mergeCell ref="C41:D41"/>
    <mergeCell ref="E41:P41"/>
    <mergeCell ref="A34:B43"/>
    <mergeCell ref="A55:D55"/>
    <mergeCell ref="E55:P55"/>
    <mergeCell ref="A51:D51"/>
    <mergeCell ref="E51:P51"/>
    <mergeCell ref="A52:D52"/>
    <mergeCell ref="A53:D53"/>
    <mergeCell ref="E53:P53"/>
    <mergeCell ref="A54:D54"/>
  </mergeCells>
  <phoneticPr fontId="2"/>
  <dataValidations count="5">
    <dataValidation type="list" allowBlank="1" showInputMessage="1" showErrorMessage="1" sqref="E15:P15" xr:uid="{E8D5CE14-26C9-4582-A5D7-E1C8910AE6F2}">
      <formula1>"発電機トラブル,経済的な電源等差替"</formula1>
    </dataValidation>
    <dataValidation type="list" allowBlank="1" showInputMessage="1" showErrorMessage="1" error="リストより選択してください" sqref="E37:P37 E40:P40" xr:uid="{D5855117-237C-4059-BFCF-2F49E1EC7C8F}">
      <formula1>"落札,非落札,非応札"</formula1>
    </dataValidation>
    <dataValidation type="list" allowBlank="1" showInputMessage="1" showErrorMessage="1" sqref="E42:P42" xr:uid="{4BAD9DD5-797D-41B8-8DA1-D217F99CDA6E}">
      <formula1>"落札,非落札,非応札"</formula1>
    </dataValidation>
    <dataValidation allowBlank="1" showInputMessage="1" showErrorMessage="1" error="リストより選択してください" sqref="E14:P14 E12:P12" xr:uid="{40FCA5E0-BC05-4070-8E9D-07FF6D73E8A6}"/>
    <dataValidation type="list" allowBlank="1" showInputMessage="1" showErrorMessage="1" error="リストより選択してください" sqref="E13:P13" xr:uid="{9E13F5E3-1CDF-4A7B-9373-6404731A817C}">
      <formula1>"差替先電源等,差替元電源"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D777B-6031-4385-B0B0-56F373B197AC}">
  <sheetPr codeName="Sheet6">
    <tabColor rgb="FF0070C0"/>
  </sheetPr>
  <dimension ref="B2:C8"/>
  <sheetViews>
    <sheetView workbookViewId="0">
      <selection activeCell="L50" sqref="L50"/>
    </sheetView>
  </sheetViews>
  <sheetFormatPr defaultColWidth="8.875" defaultRowHeight="15.75" x14ac:dyDescent="0.25"/>
  <cols>
    <col min="1" max="1" width="2.75" style="1" customWidth="1"/>
    <col min="2" max="2" width="3.75" style="1" customWidth="1"/>
    <col min="3" max="16384" width="8.875" style="1"/>
  </cols>
  <sheetData>
    <row r="2" spans="2:3" x14ac:dyDescent="0.25">
      <c r="B2" s="1" t="s">
        <v>61</v>
      </c>
    </row>
    <row r="3" spans="2:3" x14ac:dyDescent="0.25">
      <c r="B3" s="1" t="s">
        <v>62</v>
      </c>
      <c r="C3" s="23" t="s">
        <v>63</v>
      </c>
    </row>
    <row r="4" spans="2:3" x14ac:dyDescent="0.25">
      <c r="B4" s="1" t="s">
        <v>62</v>
      </c>
      <c r="C4" s="23" t="s">
        <v>64</v>
      </c>
    </row>
    <row r="6" spans="2:3" x14ac:dyDescent="0.25">
      <c r="B6" s="1" t="s">
        <v>65</v>
      </c>
    </row>
    <row r="7" spans="2:3" x14ac:dyDescent="0.25">
      <c r="C7" s="23" t="s">
        <v>66</v>
      </c>
    </row>
    <row r="8" spans="2:3" x14ac:dyDescent="0.25">
      <c r="C8" s="23" t="s">
        <v>67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78B52-698F-446E-8713-97CDA10E6F33}">
  <sheetPr>
    <tabColor rgb="FF0070C0"/>
  </sheetPr>
  <dimension ref="A1:O99"/>
  <sheetViews>
    <sheetView zoomScale="80" zoomScaleNormal="80" workbookViewId="0">
      <selection activeCell="L50" sqref="L50"/>
    </sheetView>
  </sheetViews>
  <sheetFormatPr defaultColWidth="9" defaultRowHeight="15.75" x14ac:dyDescent="0.25"/>
  <cols>
    <col min="1" max="1" width="24.125" style="1" bestFit="1" customWidth="1"/>
    <col min="2" max="2" width="11.375" style="1" bestFit="1" customWidth="1"/>
    <col min="3" max="3" width="9.75" style="1" customWidth="1"/>
    <col min="4" max="4" width="13.375" style="1" bestFit="1" customWidth="1"/>
    <col min="5" max="10" width="9.75" style="1" bestFit="1" customWidth="1"/>
    <col min="11" max="11" width="9.875" style="1" customWidth="1"/>
    <col min="12" max="12" width="10" style="1" bestFit="1" customWidth="1"/>
    <col min="13" max="13" width="17.875" style="1" customWidth="1"/>
    <col min="14" max="14" width="4.375" style="1" customWidth="1"/>
    <col min="15" max="15" width="17.875" style="1" bestFit="1" customWidth="1"/>
    <col min="16" max="16384" width="9" style="1"/>
  </cols>
  <sheetData>
    <row r="1" spans="1:13" x14ac:dyDescent="0.25">
      <c r="J1" s="5" t="s">
        <v>29</v>
      </c>
      <c r="L1" s="3"/>
      <c r="M1" s="4" t="s">
        <v>52</v>
      </c>
    </row>
    <row r="2" spans="1:13" x14ac:dyDescent="0.25">
      <c r="B2" s="6" t="s">
        <v>20</v>
      </c>
      <c r="C2" s="6" t="s">
        <v>21</v>
      </c>
      <c r="D2" s="6" t="s">
        <v>22</v>
      </c>
      <c r="E2" s="6" t="s">
        <v>23</v>
      </c>
      <c r="F2" s="6" t="s">
        <v>24</v>
      </c>
      <c r="G2" s="6" t="s">
        <v>25</v>
      </c>
      <c r="H2" s="6" t="s">
        <v>26</v>
      </c>
      <c r="I2" s="6" t="s">
        <v>27</v>
      </c>
      <c r="J2" s="6" t="s">
        <v>28</v>
      </c>
    </row>
    <row r="3" spans="1:13" x14ac:dyDescent="0.25">
      <c r="A3" s="1" t="s">
        <v>153</v>
      </c>
    </row>
    <row r="4" spans="1:13" x14ac:dyDescent="0.25">
      <c r="A4" s="5" t="s">
        <v>6</v>
      </c>
      <c r="B4" s="63">
        <v>4829.1865086982607</v>
      </c>
      <c r="C4" s="63">
        <v>12065.532528876431</v>
      </c>
      <c r="D4" s="63">
        <v>41616.479241863548</v>
      </c>
      <c r="E4" s="63">
        <v>17839.397791614778</v>
      </c>
      <c r="F4" s="63">
        <v>3666.388311094684</v>
      </c>
      <c r="G4" s="63">
        <v>16666.490865606225</v>
      </c>
      <c r="H4" s="63">
        <v>7144.4029225338527</v>
      </c>
      <c r="I4" s="63">
        <v>4761.1365271966533</v>
      </c>
      <c r="J4" s="63">
        <v>12203.88927014605</v>
      </c>
    </row>
    <row r="5" spans="1:13" x14ac:dyDescent="0.25">
      <c r="A5" s="5" t="s">
        <v>7</v>
      </c>
      <c r="B5" s="63">
        <v>4314.6629994001205</v>
      </c>
      <c r="C5" s="63">
        <v>11208.621241028955</v>
      </c>
      <c r="D5" s="63">
        <v>40269.926315480639</v>
      </c>
      <c r="E5" s="63">
        <v>17879.622183478619</v>
      </c>
      <c r="F5" s="63">
        <v>3375.0840407811252</v>
      </c>
      <c r="G5" s="63">
        <v>17224.346543242526</v>
      </c>
      <c r="H5" s="63">
        <v>7206.7352874117514</v>
      </c>
      <c r="I5" s="63">
        <v>4879.4261924686189</v>
      </c>
      <c r="J5" s="63">
        <v>13459.850267024878</v>
      </c>
    </row>
    <row r="6" spans="1:13" x14ac:dyDescent="0.25">
      <c r="A6" s="5" t="s">
        <v>8</v>
      </c>
      <c r="B6" s="63">
        <v>4388.1577864427109</v>
      </c>
      <c r="C6" s="63">
        <v>12239.332733735637</v>
      </c>
      <c r="D6" s="63">
        <v>46915.660951486345</v>
      </c>
      <c r="E6" s="63">
        <v>20132.17812785388</v>
      </c>
      <c r="F6" s="63">
        <v>3922.5368936117784</v>
      </c>
      <c r="G6" s="63">
        <v>19945.36546038463</v>
      </c>
      <c r="H6" s="63">
        <v>8335.8686285251333</v>
      </c>
      <c r="I6" s="63">
        <v>5677.8839330543933</v>
      </c>
      <c r="J6" s="63">
        <v>15157.888267340946</v>
      </c>
    </row>
    <row r="7" spans="1:13" x14ac:dyDescent="0.25">
      <c r="A7" s="5" t="s">
        <v>9</v>
      </c>
      <c r="B7" s="63">
        <v>5038.0505346439695</v>
      </c>
      <c r="C7" s="63">
        <v>14632.907839661797</v>
      </c>
      <c r="D7" s="63">
        <v>60466.172402040771</v>
      </c>
      <c r="E7" s="63">
        <v>24224.980000000003</v>
      </c>
      <c r="F7" s="63">
        <v>4770.6080000000002</v>
      </c>
      <c r="G7" s="63">
        <v>25812.62</v>
      </c>
      <c r="H7" s="63">
        <v>10457.550000000001</v>
      </c>
      <c r="I7" s="63">
        <v>7067.78</v>
      </c>
      <c r="J7" s="63">
        <v>19225.682000000001</v>
      </c>
    </row>
    <row r="8" spans="1:13" x14ac:dyDescent="0.25">
      <c r="A8" s="5" t="s">
        <v>10</v>
      </c>
      <c r="B8" s="63">
        <v>5161.8099999999995</v>
      </c>
      <c r="C8" s="63">
        <v>14899.805999999999</v>
      </c>
      <c r="D8" s="63">
        <v>60465.724000000002</v>
      </c>
      <c r="E8" s="63">
        <v>24224.980000000003</v>
      </c>
      <c r="F8" s="63">
        <v>4770.6080000000002</v>
      </c>
      <c r="G8" s="63">
        <v>25812.62</v>
      </c>
      <c r="H8" s="63">
        <v>10457.550000000001</v>
      </c>
      <c r="I8" s="63">
        <v>7067.78</v>
      </c>
      <c r="J8" s="63">
        <v>19225.682000000001</v>
      </c>
    </row>
    <row r="9" spans="1:13" x14ac:dyDescent="0.25">
      <c r="A9" s="5" t="s">
        <v>11</v>
      </c>
      <c r="B9" s="63">
        <v>4778.1686573963079</v>
      </c>
      <c r="C9" s="63">
        <v>13183.337555413265</v>
      </c>
      <c r="D9" s="63">
        <v>50979.533440836487</v>
      </c>
      <c r="E9" s="63">
        <v>21741.133802407636</v>
      </c>
      <c r="F9" s="63">
        <v>4218.2174751468456</v>
      </c>
      <c r="G9" s="63">
        <v>21546.763052480448</v>
      </c>
      <c r="H9" s="63">
        <v>9140.9289464141038</v>
      </c>
      <c r="I9" s="63">
        <v>6254.5423012552301</v>
      </c>
      <c r="J9" s="63">
        <v>16769.843998946439</v>
      </c>
    </row>
    <row r="10" spans="1:13" x14ac:dyDescent="0.25">
      <c r="A10" s="5" t="s">
        <v>12</v>
      </c>
      <c r="B10" s="63">
        <v>4731.1801259748054</v>
      </c>
      <c r="C10" s="63">
        <v>11710.930272268857</v>
      </c>
      <c r="D10" s="63">
        <v>42890.473138152367</v>
      </c>
      <c r="E10" s="63">
        <v>18653.941726857618</v>
      </c>
      <c r="F10" s="63">
        <v>3485.5804881414406</v>
      </c>
      <c r="G10" s="63">
        <v>17844.621737257716</v>
      </c>
      <c r="H10" s="63">
        <v>7609.873187762817</v>
      </c>
      <c r="I10" s="63">
        <v>5293.4450209205015</v>
      </c>
      <c r="J10" s="63">
        <v>14036.248413259058</v>
      </c>
    </row>
    <row r="11" spans="1:13" x14ac:dyDescent="0.25">
      <c r="A11" s="5" t="s">
        <v>13</v>
      </c>
      <c r="B11" s="63">
        <v>5429.4656028794243</v>
      </c>
      <c r="C11" s="63">
        <v>13165.436510554833</v>
      </c>
      <c r="D11" s="63">
        <v>44215.604867088638</v>
      </c>
      <c r="E11" s="63">
        <v>18583.539041095893</v>
      </c>
      <c r="F11" s="63">
        <v>3771.8653744840758</v>
      </c>
      <c r="G11" s="63">
        <v>17626.163429931614</v>
      </c>
      <c r="H11" s="63">
        <v>8000.6098892789632</v>
      </c>
      <c r="I11" s="63">
        <v>5027.2857740585769</v>
      </c>
      <c r="J11" s="63">
        <v>14412.618052783375</v>
      </c>
    </row>
    <row r="12" spans="1:13" x14ac:dyDescent="0.25">
      <c r="A12" s="5" t="s">
        <v>14</v>
      </c>
      <c r="B12" s="63">
        <v>5881.5140431913624</v>
      </c>
      <c r="C12" s="63">
        <v>14733.404271457237</v>
      </c>
      <c r="D12" s="63">
        <v>48840.506208928266</v>
      </c>
      <c r="E12" s="63">
        <v>21489.741353258614</v>
      </c>
      <c r="F12" s="63">
        <v>4505.1654342388965</v>
      </c>
      <c r="G12" s="63">
        <v>21866.660573922243</v>
      </c>
      <c r="H12" s="63">
        <v>9843.2153487519772</v>
      </c>
      <c r="I12" s="63">
        <v>6786.840794979079</v>
      </c>
      <c r="J12" s="63">
        <v>17311.92525573861</v>
      </c>
    </row>
    <row r="13" spans="1:13" x14ac:dyDescent="0.25">
      <c r="A13" s="5" t="s">
        <v>15</v>
      </c>
      <c r="B13" s="63">
        <v>6126.52</v>
      </c>
      <c r="C13" s="63">
        <v>15295.369999999999</v>
      </c>
      <c r="D13" s="63">
        <v>53256.71850130098</v>
      </c>
      <c r="E13" s="63">
        <v>23269.650693233707</v>
      </c>
      <c r="F13" s="63">
        <v>4891.8980000000001</v>
      </c>
      <c r="G13" s="63">
        <v>23509.027848641705</v>
      </c>
      <c r="H13" s="63">
        <v>10013.469931136915</v>
      </c>
      <c r="I13" s="63">
        <v>6786.840794979079</v>
      </c>
      <c r="J13" s="63">
        <v>18137.332891022346</v>
      </c>
    </row>
    <row r="14" spans="1:13" x14ac:dyDescent="0.25">
      <c r="A14" s="5" t="s">
        <v>16</v>
      </c>
      <c r="B14" s="63">
        <v>6102.0184043191366</v>
      </c>
      <c r="C14" s="63">
        <v>15238.583239946794</v>
      </c>
      <c r="D14" s="63">
        <v>53259.867315586351</v>
      </c>
      <c r="E14" s="63">
        <v>23269.650693233707</v>
      </c>
      <c r="F14" s="63">
        <v>4891.8980000000001</v>
      </c>
      <c r="G14" s="63">
        <v>23509.027848641705</v>
      </c>
      <c r="H14" s="63">
        <v>10013.562054704678</v>
      </c>
      <c r="I14" s="63">
        <v>6786.840794979079</v>
      </c>
      <c r="J14" s="63">
        <v>18137.332891022346</v>
      </c>
    </row>
    <row r="15" spans="1:13" x14ac:dyDescent="0.25">
      <c r="A15" s="5" t="s">
        <v>17</v>
      </c>
      <c r="B15" s="63">
        <v>5538.4917036592678</v>
      </c>
      <c r="C15" s="63">
        <v>14037.989457040439</v>
      </c>
      <c r="D15" s="63">
        <v>46782.669746398889</v>
      </c>
      <c r="E15" s="63">
        <v>20242.785205479453</v>
      </c>
      <c r="F15" s="63">
        <v>4183.7148600997971</v>
      </c>
      <c r="G15" s="63">
        <v>19547.448543469229</v>
      </c>
      <c r="H15" s="63">
        <v>8503.3958745804557</v>
      </c>
      <c r="I15" s="63">
        <v>5603.9541422594139</v>
      </c>
      <c r="J15" s="63">
        <v>14993.954902664191</v>
      </c>
    </row>
    <row r="16" spans="1:13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2" x14ac:dyDescent="0.25">
      <c r="A17" s="1" t="s">
        <v>30</v>
      </c>
      <c r="B17" s="64">
        <v>152126.35664382603</v>
      </c>
      <c r="C17" s="2"/>
      <c r="D17" s="2"/>
      <c r="E17" s="2"/>
      <c r="F17" s="2"/>
      <c r="G17" s="2"/>
      <c r="H17" s="2"/>
      <c r="I17" s="2"/>
      <c r="J17" s="2"/>
      <c r="K17" s="2"/>
    </row>
    <row r="18" spans="1:12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2" x14ac:dyDescent="0.25">
      <c r="A19" s="1" t="s">
        <v>53</v>
      </c>
      <c r="B19" s="65"/>
      <c r="C19" s="65"/>
      <c r="D19" s="65"/>
      <c r="E19" s="65"/>
      <c r="F19" s="65"/>
      <c r="G19" s="65"/>
      <c r="H19" s="65"/>
      <c r="I19" s="65"/>
      <c r="J19" s="65"/>
    </row>
    <row r="20" spans="1:12" x14ac:dyDescent="0.25">
      <c r="L20" s="7"/>
    </row>
    <row r="21" spans="1:12" x14ac:dyDescent="0.25">
      <c r="A21" s="1" t="s">
        <v>54</v>
      </c>
      <c r="B21" s="65"/>
      <c r="C21" s="66">
        <f>B21</f>
        <v>0</v>
      </c>
      <c r="D21" s="66">
        <f t="shared" ref="D21:J21" si="0">C21</f>
        <v>0</v>
      </c>
      <c r="E21" s="66">
        <f t="shared" si="0"/>
        <v>0</v>
      </c>
      <c r="F21" s="66">
        <f t="shared" si="0"/>
        <v>0</v>
      </c>
      <c r="G21" s="66">
        <f t="shared" si="0"/>
        <v>0</v>
      </c>
      <c r="H21" s="66">
        <f t="shared" si="0"/>
        <v>0</v>
      </c>
      <c r="I21" s="66">
        <f t="shared" si="0"/>
        <v>0</v>
      </c>
      <c r="J21" s="66">
        <f t="shared" si="0"/>
        <v>0</v>
      </c>
      <c r="L21" s="7"/>
    </row>
    <row r="22" spans="1:12" x14ac:dyDescent="0.25">
      <c r="L22" s="7"/>
    </row>
    <row r="23" spans="1:12" x14ac:dyDescent="0.25">
      <c r="A23" s="1" t="s">
        <v>154</v>
      </c>
    </row>
    <row r="24" spans="1:12" x14ac:dyDescent="0.25">
      <c r="A24" s="5" t="s">
        <v>6</v>
      </c>
      <c r="B24" s="63">
        <v>850.97503206328929</v>
      </c>
      <c r="C24" s="63">
        <v>4163.1431628296605</v>
      </c>
      <c r="D24" s="63">
        <v>2232.0367692736008</v>
      </c>
      <c r="E24" s="63">
        <v>1887.5253394349215</v>
      </c>
      <c r="F24" s="63">
        <v>1257.2570546782126</v>
      </c>
      <c r="G24" s="63">
        <v>2005.2598449786162</v>
      </c>
      <c r="H24" s="63">
        <v>1001.180091128972</v>
      </c>
      <c r="I24" s="63">
        <v>610.09566745819302</v>
      </c>
      <c r="J24" s="63">
        <v>907.11703815456053</v>
      </c>
    </row>
    <row r="25" spans="1:12" x14ac:dyDescent="0.25">
      <c r="A25" s="5" t="s">
        <v>7</v>
      </c>
      <c r="B25" s="63">
        <v>1020.1760695761927</v>
      </c>
      <c r="C25" s="63">
        <v>4332.1059904274225</v>
      </c>
      <c r="D25" s="63">
        <v>3716.9518510920002</v>
      </c>
      <c r="E25" s="63">
        <v>2942.6901036935024</v>
      </c>
      <c r="F25" s="63">
        <v>1459.1785423966924</v>
      </c>
      <c r="G25" s="63">
        <v>3119.3364657797147</v>
      </c>
      <c r="H25" s="63">
        <v>1561.2453013480924</v>
      </c>
      <c r="I25" s="63">
        <v>1072.5608779827412</v>
      </c>
      <c r="J25" s="63">
        <v>1226.5447977036201</v>
      </c>
    </row>
    <row r="26" spans="1:12" x14ac:dyDescent="0.25">
      <c r="A26" s="5" t="s">
        <v>8</v>
      </c>
      <c r="B26" s="63">
        <v>1014.4150185065198</v>
      </c>
      <c r="C26" s="63">
        <v>4605.9113175515567</v>
      </c>
      <c r="D26" s="63">
        <v>5076.8262635299461</v>
      </c>
      <c r="E26" s="63">
        <v>3486.6803893939759</v>
      </c>
      <c r="F26" s="63">
        <v>1199.4488466441389</v>
      </c>
      <c r="G26" s="63">
        <v>3418.3868188060592</v>
      </c>
      <c r="H26" s="63">
        <v>1883.2436054645439</v>
      </c>
      <c r="I26" s="63">
        <v>1065.7039389472143</v>
      </c>
      <c r="J26" s="63">
        <v>2144.4438011560433</v>
      </c>
    </row>
    <row r="27" spans="1:12" x14ac:dyDescent="0.25">
      <c r="A27" s="5" t="s">
        <v>9</v>
      </c>
      <c r="B27" s="63">
        <v>844.64755712808596</v>
      </c>
      <c r="C27" s="63">
        <v>4201.6549325983651</v>
      </c>
      <c r="D27" s="63">
        <v>5964.3777466649562</v>
      </c>
      <c r="E27" s="63">
        <v>4263.2743444613234</v>
      </c>
      <c r="F27" s="63">
        <v>1273.8698753169988</v>
      </c>
      <c r="G27" s="63">
        <v>4113.7581982416214</v>
      </c>
      <c r="H27" s="63">
        <v>2621.6182431695129</v>
      </c>
      <c r="I27" s="63">
        <v>1319.4789868130877</v>
      </c>
      <c r="J27" s="63">
        <v>2072.310115606067</v>
      </c>
    </row>
    <row r="28" spans="1:12" x14ac:dyDescent="0.25">
      <c r="A28" s="5" t="s">
        <v>10</v>
      </c>
      <c r="B28" s="63">
        <v>791.08291134424007</v>
      </c>
      <c r="C28" s="63">
        <v>4701.0922535885857</v>
      </c>
      <c r="D28" s="63">
        <v>6094.1867277669935</v>
      </c>
      <c r="E28" s="63">
        <v>3800.3667478565762</v>
      </c>
      <c r="F28" s="63">
        <v>1120.2206735220534</v>
      </c>
      <c r="G28" s="63">
        <v>3765.3440784260119</v>
      </c>
      <c r="H28" s="63">
        <v>2491.7077299222942</v>
      </c>
      <c r="I28" s="63">
        <v>1361.8791008576338</v>
      </c>
      <c r="J28" s="63">
        <v>1990.7097767156056</v>
      </c>
    </row>
    <row r="29" spans="1:12" x14ac:dyDescent="0.25">
      <c r="A29" s="5" t="s">
        <v>11</v>
      </c>
      <c r="B29" s="63">
        <v>683.10387326086868</v>
      </c>
      <c r="C29" s="63">
        <v>3731.0485489407652</v>
      </c>
      <c r="D29" s="63">
        <v>4544.6971044862566</v>
      </c>
      <c r="E29" s="63">
        <v>3024.8497852167843</v>
      </c>
      <c r="F29" s="63">
        <v>1006.5440689747716</v>
      </c>
      <c r="G29" s="63">
        <v>2908.6300470203055</v>
      </c>
      <c r="H29" s="63">
        <v>1743.7189269285946</v>
      </c>
      <c r="I29" s="63">
        <v>1008.6635779862147</v>
      </c>
      <c r="J29" s="63">
        <v>1806.8640671854644</v>
      </c>
    </row>
    <row r="30" spans="1:12" x14ac:dyDescent="0.25">
      <c r="A30" s="5" t="s">
        <v>12</v>
      </c>
      <c r="B30" s="63">
        <v>595.12003417096707</v>
      </c>
      <c r="C30" s="63">
        <v>2828.0620457703631</v>
      </c>
      <c r="D30" s="63">
        <v>2989.4364421435494</v>
      </c>
      <c r="E30" s="63">
        <v>1865.1218686379157</v>
      </c>
      <c r="F30" s="63">
        <v>874.09364784637694</v>
      </c>
      <c r="G30" s="63">
        <v>1809.0677666677338</v>
      </c>
      <c r="H30" s="63">
        <v>1307.500923758013</v>
      </c>
      <c r="I30" s="63">
        <v>748.4610661903771</v>
      </c>
      <c r="J30" s="63">
        <v>1432.3762048147087</v>
      </c>
    </row>
    <row r="31" spans="1:12" x14ac:dyDescent="0.25">
      <c r="A31" s="5" t="s">
        <v>13</v>
      </c>
      <c r="B31" s="63">
        <v>807.83637780180391</v>
      </c>
      <c r="C31" s="63">
        <v>2938.561160691459</v>
      </c>
      <c r="D31" s="63">
        <v>1134.4574480821072</v>
      </c>
      <c r="E31" s="63">
        <v>903.53446142551218</v>
      </c>
      <c r="F31" s="63">
        <v>861.42544430677071</v>
      </c>
      <c r="G31" s="63">
        <v>920.58368112863229</v>
      </c>
      <c r="H31" s="63">
        <v>501.94329773524726</v>
      </c>
      <c r="I31" s="63">
        <v>414.62210553594616</v>
      </c>
      <c r="J31" s="63">
        <v>967.64602329250738</v>
      </c>
    </row>
    <row r="32" spans="1:12" x14ac:dyDescent="0.25">
      <c r="A32" s="5" t="s">
        <v>14</v>
      </c>
      <c r="B32" s="63">
        <v>842.89256822235586</v>
      </c>
      <c r="C32" s="63">
        <v>3979.7394266745905</v>
      </c>
      <c r="D32" s="63">
        <v>1157.6298732158043</v>
      </c>
      <c r="E32" s="63">
        <v>977.75458368085424</v>
      </c>
      <c r="F32" s="63">
        <v>1128.228470289501</v>
      </c>
      <c r="G32" s="63">
        <v>1084.9685190044081</v>
      </c>
      <c r="H32" s="63">
        <v>708.69266966107659</v>
      </c>
      <c r="I32" s="63">
        <v>454.46509762818891</v>
      </c>
      <c r="J32" s="63">
        <v>1309.1487916232397</v>
      </c>
    </row>
    <row r="33" spans="1:12" x14ac:dyDescent="0.25">
      <c r="A33" s="5" t="s">
        <v>15</v>
      </c>
      <c r="B33" s="63">
        <v>767.85203926220561</v>
      </c>
      <c r="C33" s="63">
        <v>3872.3886300880254</v>
      </c>
      <c r="D33" s="63">
        <v>1455.3114217846446</v>
      </c>
      <c r="E33" s="63">
        <v>1270.5088077358355</v>
      </c>
      <c r="F33" s="63">
        <v>945.18476916152554</v>
      </c>
      <c r="G33" s="63">
        <v>1237.9614537621737</v>
      </c>
      <c r="H33" s="63">
        <v>888.27383251815581</v>
      </c>
      <c r="I33" s="63">
        <v>562.29099852805405</v>
      </c>
      <c r="J33" s="63">
        <v>1190.648047159335</v>
      </c>
    </row>
    <row r="34" spans="1:12" x14ac:dyDescent="0.25">
      <c r="A34" s="5" t="s">
        <v>16</v>
      </c>
      <c r="B34" s="63">
        <v>804.27793705540262</v>
      </c>
      <c r="C34" s="63">
        <v>3866.8414454423473</v>
      </c>
      <c r="D34" s="63">
        <v>1199.984246850468</v>
      </c>
      <c r="E34" s="63">
        <v>1218.4326035315203</v>
      </c>
      <c r="F34" s="63">
        <v>937.97554919547679</v>
      </c>
      <c r="G34" s="63">
        <v>1468.0662284277387</v>
      </c>
      <c r="H34" s="63">
        <v>922.65008088833474</v>
      </c>
      <c r="I34" s="63">
        <v>569.64742907911227</v>
      </c>
      <c r="J34" s="63">
        <v>1275.8444795295995</v>
      </c>
    </row>
    <row r="35" spans="1:12" x14ac:dyDescent="0.25">
      <c r="A35" s="5" t="s">
        <v>17</v>
      </c>
      <c r="B35" s="63">
        <v>722.44119935888057</v>
      </c>
      <c r="C35" s="63">
        <v>2566.3081091918689</v>
      </c>
      <c r="D35" s="63">
        <v>1142.3858689822464</v>
      </c>
      <c r="E35" s="63">
        <v>1163.0879203430379</v>
      </c>
      <c r="F35" s="63">
        <v>1061.3809761794093</v>
      </c>
      <c r="G35" s="63">
        <v>1332.8537464113701</v>
      </c>
      <c r="H35" s="63">
        <v>906.95122435230633</v>
      </c>
      <c r="I35" s="63">
        <v>496.59802669391456</v>
      </c>
      <c r="J35" s="63">
        <v>1023.4429284869479</v>
      </c>
    </row>
    <row r="36" spans="1:12" x14ac:dyDescent="0.25">
      <c r="B36" s="5"/>
      <c r="C36" s="5"/>
      <c r="D36" s="5"/>
      <c r="E36" s="5"/>
      <c r="F36" s="5"/>
      <c r="G36" s="5"/>
      <c r="H36" s="5"/>
      <c r="I36" s="5"/>
      <c r="J36" s="5"/>
    </row>
    <row r="37" spans="1:12" x14ac:dyDescent="0.25">
      <c r="A37" s="1" t="s">
        <v>55</v>
      </c>
    </row>
    <row r="38" spans="1:12" x14ac:dyDescent="0.25">
      <c r="A38" s="5" t="s">
        <v>6</v>
      </c>
      <c r="B38" s="8">
        <f>B4-B24</f>
        <v>3978.2114766349714</v>
      </c>
      <c r="C38" s="8">
        <f t="shared" ref="C38:J38" si="1">C4-C24</f>
        <v>7902.3893660467702</v>
      </c>
      <c r="D38" s="8">
        <f t="shared" si="1"/>
        <v>39384.442472589944</v>
      </c>
      <c r="E38" s="8">
        <f t="shared" si="1"/>
        <v>15951.872452179856</v>
      </c>
      <c r="F38" s="8">
        <f t="shared" si="1"/>
        <v>2409.1312564164714</v>
      </c>
      <c r="G38" s="8">
        <f t="shared" si="1"/>
        <v>14661.231020627609</v>
      </c>
      <c r="H38" s="8">
        <f t="shared" si="1"/>
        <v>6143.2228314048807</v>
      </c>
      <c r="I38" s="8">
        <f t="shared" si="1"/>
        <v>4151.0408597384603</v>
      </c>
      <c r="J38" s="8">
        <f t="shared" si="1"/>
        <v>11296.77223199149</v>
      </c>
      <c r="L38" s="10"/>
    </row>
    <row r="39" spans="1:12" x14ac:dyDescent="0.25">
      <c r="A39" s="5" t="s">
        <v>7</v>
      </c>
      <c r="B39" s="8">
        <f t="shared" ref="B39:J49" si="2">B5-B25</f>
        <v>3294.4869298239278</v>
      </c>
      <c r="C39" s="8">
        <f t="shared" si="2"/>
        <v>6876.5152506015329</v>
      </c>
      <c r="D39" s="8">
        <f t="shared" si="2"/>
        <v>36552.974464388637</v>
      </c>
      <c r="E39" s="8">
        <f t="shared" si="2"/>
        <v>14936.932079785118</v>
      </c>
      <c r="F39" s="8">
        <f t="shared" si="2"/>
        <v>1915.9054983844328</v>
      </c>
      <c r="G39" s="8">
        <f t="shared" si="2"/>
        <v>14105.010077462812</v>
      </c>
      <c r="H39" s="8">
        <f t="shared" si="2"/>
        <v>5645.4899860636588</v>
      </c>
      <c r="I39" s="8">
        <f t="shared" si="2"/>
        <v>3806.8653144858777</v>
      </c>
      <c r="J39" s="8">
        <f t="shared" si="2"/>
        <v>12233.305469321258</v>
      </c>
      <c r="L39" s="10"/>
    </row>
    <row r="40" spans="1:12" x14ac:dyDescent="0.25">
      <c r="A40" s="5" t="s">
        <v>8</v>
      </c>
      <c r="B40" s="8">
        <f t="shared" si="2"/>
        <v>3373.7427679361908</v>
      </c>
      <c r="C40" s="8">
        <f t="shared" si="2"/>
        <v>7633.42141618408</v>
      </c>
      <c r="D40" s="8">
        <f t="shared" si="2"/>
        <v>41838.834687956398</v>
      </c>
      <c r="E40" s="8">
        <f t="shared" si="2"/>
        <v>16645.497738459904</v>
      </c>
      <c r="F40" s="8">
        <f t="shared" si="2"/>
        <v>2723.0880469676395</v>
      </c>
      <c r="G40" s="8">
        <f t="shared" si="2"/>
        <v>16526.978641578571</v>
      </c>
      <c r="H40" s="8">
        <f t="shared" si="2"/>
        <v>6452.6250230605892</v>
      </c>
      <c r="I40" s="8">
        <f t="shared" si="2"/>
        <v>4612.1799941071786</v>
      </c>
      <c r="J40" s="8">
        <f t="shared" si="2"/>
        <v>13013.444466184903</v>
      </c>
      <c r="L40" s="10"/>
    </row>
    <row r="41" spans="1:12" x14ac:dyDescent="0.25">
      <c r="A41" s="5" t="s">
        <v>9</v>
      </c>
      <c r="B41" s="8">
        <f t="shared" si="2"/>
        <v>4193.4029775158833</v>
      </c>
      <c r="C41" s="8">
        <f t="shared" si="2"/>
        <v>10431.252907063432</v>
      </c>
      <c r="D41" s="8">
        <f t="shared" si="2"/>
        <v>54501.794655375816</v>
      </c>
      <c r="E41" s="8">
        <f t="shared" si="2"/>
        <v>19961.705655538681</v>
      </c>
      <c r="F41" s="8">
        <f t="shared" si="2"/>
        <v>3496.7381246830014</v>
      </c>
      <c r="G41" s="8">
        <f t="shared" si="2"/>
        <v>21698.861801758379</v>
      </c>
      <c r="H41" s="8">
        <f t="shared" si="2"/>
        <v>7835.9317568304887</v>
      </c>
      <c r="I41" s="8">
        <f t="shared" si="2"/>
        <v>5748.3010131869123</v>
      </c>
      <c r="J41" s="8">
        <f t="shared" si="2"/>
        <v>17153.371884393935</v>
      </c>
      <c r="L41" s="10"/>
    </row>
    <row r="42" spans="1:12" x14ac:dyDescent="0.25">
      <c r="A42" s="5" t="s">
        <v>10</v>
      </c>
      <c r="B42" s="8">
        <f t="shared" si="2"/>
        <v>4370.7270886557599</v>
      </c>
      <c r="C42" s="8">
        <f t="shared" si="2"/>
        <v>10198.713746411413</v>
      </c>
      <c r="D42" s="8">
        <f t="shared" si="2"/>
        <v>54371.537272233007</v>
      </c>
      <c r="E42" s="8">
        <f t="shared" si="2"/>
        <v>20424.613252143427</v>
      </c>
      <c r="F42" s="8">
        <f t="shared" si="2"/>
        <v>3650.3873264779468</v>
      </c>
      <c r="G42" s="8">
        <f t="shared" si="2"/>
        <v>22047.275921573986</v>
      </c>
      <c r="H42" s="8">
        <f t="shared" si="2"/>
        <v>7965.8422700777064</v>
      </c>
      <c r="I42" s="8">
        <f t="shared" si="2"/>
        <v>5705.9008991423661</v>
      </c>
      <c r="J42" s="8">
        <f t="shared" si="2"/>
        <v>17234.972223284396</v>
      </c>
      <c r="L42" s="10"/>
    </row>
    <row r="43" spans="1:12" x14ac:dyDescent="0.25">
      <c r="A43" s="5" t="s">
        <v>11</v>
      </c>
      <c r="B43" s="8">
        <f t="shared" si="2"/>
        <v>4095.0647841354394</v>
      </c>
      <c r="C43" s="8">
        <f t="shared" si="2"/>
        <v>9452.2890064724998</v>
      </c>
      <c r="D43" s="8">
        <f t="shared" si="2"/>
        <v>46434.836336350229</v>
      </c>
      <c r="E43" s="8">
        <f t="shared" si="2"/>
        <v>18716.28401719085</v>
      </c>
      <c r="F43" s="8">
        <f t="shared" si="2"/>
        <v>3211.673406172074</v>
      </c>
      <c r="G43" s="8">
        <f t="shared" si="2"/>
        <v>18638.133005460142</v>
      </c>
      <c r="H43" s="8">
        <f t="shared" si="2"/>
        <v>7397.2100194855093</v>
      </c>
      <c r="I43" s="8">
        <f t="shared" si="2"/>
        <v>5245.8787232690156</v>
      </c>
      <c r="J43" s="8">
        <f t="shared" si="2"/>
        <v>14962.979931760974</v>
      </c>
      <c r="L43" s="10"/>
    </row>
    <row r="44" spans="1:12" x14ac:dyDescent="0.25">
      <c r="A44" s="5" t="s">
        <v>12</v>
      </c>
      <c r="B44" s="8">
        <f t="shared" si="2"/>
        <v>4136.0600918038381</v>
      </c>
      <c r="C44" s="8">
        <f t="shared" si="2"/>
        <v>8882.8682264984946</v>
      </c>
      <c r="D44" s="8">
        <f t="shared" si="2"/>
        <v>39901.036696008814</v>
      </c>
      <c r="E44" s="8">
        <f t="shared" si="2"/>
        <v>16788.819858219704</v>
      </c>
      <c r="F44" s="8">
        <f t="shared" si="2"/>
        <v>2611.4868402950638</v>
      </c>
      <c r="G44" s="8">
        <f t="shared" si="2"/>
        <v>16035.553970589983</v>
      </c>
      <c r="H44" s="8">
        <f t="shared" si="2"/>
        <v>6302.3722640048036</v>
      </c>
      <c r="I44" s="8">
        <f t="shared" si="2"/>
        <v>4544.9839547301244</v>
      </c>
      <c r="J44" s="8">
        <f t="shared" si="2"/>
        <v>12603.872208444349</v>
      </c>
      <c r="L44" s="10"/>
    </row>
    <row r="45" spans="1:12" x14ac:dyDescent="0.25">
      <c r="A45" s="5" t="s">
        <v>13</v>
      </c>
      <c r="B45" s="8">
        <f t="shared" si="2"/>
        <v>4621.6292250776205</v>
      </c>
      <c r="C45" s="8">
        <f t="shared" si="2"/>
        <v>10226.875349863374</v>
      </c>
      <c r="D45" s="8">
        <f t="shared" si="2"/>
        <v>43081.147419006527</v>
      </c>
      <c r="E45" s="8">
        <f t="shared" si="2"/>
        <v>17680.004579670382</v>
      </c>
      <c r="F45" s="8">
        <f t="shared" si="2"/>
        <v>2910.4399301773051</v>
      </c>
      <c r="G45" s="8">
        <f t="shared" si="2"/>
        <v>16705.579748802982</v>
      </c>
      <c r="H45" s="8">
        <f t="shared" si="2"/>
        <v>7498.6665915437161</v>
      </c>
      <c r="I45" s="8">
        <f t="shared" si="2"/>
        <v>4612.6636685226304</v>
      </c>
      <c r="J45" s="8">
        <f t="shared" si="2"/>
        <v>13444.972029490867</v>
      </c>
      <c r="L45" s="10"/>
    </row>
    <row r="46" spans="1:12" x14ac:dyDescent="0.25">
      <c r="A46" s="5" t="s">
        <v>14</v>
      </c>
      <c r="B46" s="8">
        <f t="shared" si="2"/>
        <v>5038.6214749690062</v>
      </c>
      <c r="C46" s="8">
        <f t="shared" si="2"/>
        <v>10753.664844782646</v>
      </c>
      <c r="D46" s="8">
        <f t="shared" si="2"/>
        <v>47682.876335712463</v>
      </c>
      <c r="E46" s="8">
        <f t="shared" si="2"/>
        <v>20511.986769577761</v>
      </c>
      <c r="F46" s="8">
        <f t="shared" si="2"/>
        <v>3376.9369639493952</v>
      </c>
      <c r="G46" s="8">
        <f t="shared" si="2"/>
        <v>20781.692054917836</v>
      </c>
      <c r="H46" s="8">
        <f t="shared" si="2"/>
        <v>9134.5226790909001</v>
      </c>
      <c r="I46" s="8">
        <f t="shared" si="2"/>
        <v>6332.3756973508898</v>
      </c>
      <c r="J46" s="8">
        <f t="shared" si="2"/>
        <v>16002.77646411537</v>
      </c>
      <c r="L46" s="10"/>
    </row>
    <row r="47" spans="1:12" x14ac:dyDescent="0.25">
      <c r="A47" s="5" t="s">
        <v>15</v>
      </c>
      <c r="B47" s="8">
        <f t="shared" si="2"/>
        <v>5358.6679607377946</v>
      </c>
      <c r="C47" s="8">
        <f t="shared" si="2"/>
        <v>11422.981369911973</v>
      </c>
      <c r="D47" s="8">
        <f t="shared" si="2"/>
        <v>51801.407079516335</v>
      </c>
      <c r="E47" s="8">
        <f t="shared" si="2"/>
        <v>21999.141885497873</v>
      </c>
      <c r="F47" s="8">
        <f t="shared" si="2"/>
        <v>3946.7132308384744</v>
      </c>
      <c r="G47" s="8">
        <f t="shared" si="2"/>
        <v>22271.06639487953</v>
      </c>
      <c r="H47" s="8">
        <f t="shared" si="2"/>
        <v>9125.1960986187587</v>
      </c>
      <c r="I47" s="8">
        <f t="shared" si="2"/>
        <v>6224.549796451025</v>
      </c>
      <c r="J47" s="8">
        <f t="shared" si="2"/>
        <v>16946.684843863011</v>
      </c>
      <c r="L47" s="10"/>
    </row>
    <row r="48" spans="1:12" x14ac:dyDescent="0.25">
      <c r="A48" s="5" t="s">
        <v>16</v>
      </c>
      <c r="B48" s="8">
        <f t="shared" si="2"/>
        <v>5297.740467263734</v>
      </c>
      <c r="C48" s="8">
        <f t="shared" si="2"/>
        <v>11371.741794504447</v>
      </c>
      <c r="D48" s="8">
        <f t="shared" si="2"/>
        <v>52059.883068735886</v>
      </c>
      <c r="E48" s="8">
        <f t="shared" si="2"/>
        <v>22051.218089702186</v>
      </c>
      <c r="F48" s="8">
        <f t="shared" si="2"/>
        <v>3953.9224508045236</v>
      </c>
      <c r="G48" s="8">
        <f t="shared" si="2"/>
        <v>22040.961620213966</v>
      </c>
      <c r="H48" s="8">
        <f t="shared" si="2"/>
        <v>9090.9119738163427</v>
      </c>
      <c r="I48" s="8">
        <f t="shared" si="2"/>
        <v>6217.1933658999669</v>
      </c>
      <c r="J48" s="8">
        <f t="shared" si="2"/>
        <v>16861.488411492748</v>
      </c>
      <c r="L48" s="10"/>
    </row>
    <row r="49" spans="1:13" x14ac:dyDescent="0.25">
      <c r="A49" s="5" t="s">
        <v>17</v>
      </c>
      <c r="B49" s="8">
        <f t="shared" si="2"/>
        <v>4816.0505043003868</v>
      </c>
      <c r="C49" s="8">
        <f t="shared" si="2"/>
        <v>11471.681347848571</v>
      </c>
      <c r="D49" s="8">
        <f t="shared" si="2"/>
        <v>45640.283877416645</v>
      </c>
      <c r="E49" s="8">
        <f t="shared" si="2"/>
        <v>19079.697285136415</v>
      </c>
      <c r="F49" s="8">
        <f t="shared" si="2"/>
        <v>3122.333883920388</v>
      </c>
      <c r="G49" s="8">
        <f t="shared" si="2"/>
        <v>18214.59479705786</v>
      </c>
      <c r="H49" s="8">
        <f t="shared" si="2"/>
        <v>7596.4446502281498</v>
      </c>
      <c r="I49" s="8">
        <f t="shared" si="2"/>
        <v>5107.3561155654988</v>
      </c>
      <c r="J49" s="8">
        <f>J15-J35</f>
        <v>13970.511974177243</v>
      </c>
      <c r="L49" s="10"/>
    </row>
    <row r="50" spans="1:13" x14ac:dyDescent="0.25">
      <c r="L50" s="10"/>
    </row>
    <row r="51" spans="1:13" x14ac:dyDescent="0.25">
      <c r="A51" s="1" t="s">
        <v>56</v>
      </c>
      <c r="K51" s="2" t="s">
        <v>35</v>
      </c>
    </row>
    <row r="52" spans="1:13" x14ac:dyDescent="0.25">
      <c r="A52" s="5" t="s">
        <v>6</v>
      </c>
      <c r="B52" s="8">
        <f>IF('入力欄(差替情報)'!$D$9=B$2,'入力欄(差替情報)'!$D$22*'入力欄(差替情報)'!$D$15/1000,0)</f>
        <v>0</v>
      </c>
      <c r="C52" s="8">
        <f>IF('入力欄(差替情報)'!$D$9=C$2,'入力欄(差替情報)'!$D$22*'入力欄(差替情報)'!$D$15/1000,0)</f>
        <v>0</v>
      </c>
      <c r="D52" s="8">
        <f>IF('入力欄(差替情報)'!$D$9=D$2,'入力欄(差替情報)'!$D$22*'入力欄(差替情報)'!$D$15/1000,0)</f>
        <v>0</v>
      </c>
      <c r="E52" s="8">
        <f>IF('入力欄(差替情報)'!$D$9=E$2,'入力欄(差替情報)'!$D$22*'入力欄(差替情報)'!$D$15/1000,0)</f>
        <v>0</v>
      </c>
      <c r="F52" s="8">
        <f>IF('入力欄(差替情報)'!$D$9=F$2,'入力欄(差替情報)'!$D$22*'入力欄(差替情報)'!$D$15/1000,0)</f>
        <v>0</v>
      </c>
      <c r="G52" s="8">
        <f>IF('入力欄(差替情報)'!$D$9=G$2,'入力欄(差替情報)'!$D$22*'入力欄(差替情報)'!$D$15/1000,0)</f>
        <v>0</v>
      </c>
      <c r="H52" s="8">
        <f>IF('入力欄(差替情報)'!$D$9=H$2,'入力欄(差替情報)'!$D$22*'入力欄(差替情報)'!$D$15/1000,0)</f>
        <v>0</v>
      </c>
      <c r="I52" s="8">
        <f>IF('入力欄(差替情報)'!$D$9=I$2,'入力欄(差替情報)'!$D$22*'入力欄(差替情報)'!$D$15/1000,0)</f>
        <v>0</v>
      </c>
      <c r="J52" s="8">
        <f>IF('入力欄(差替情報)'!$D$9=J$2,'入力欄(差替情報)'!$D$22*'入力欄(差替情報)'!$D$15/1000,0)</f>
        <v>0</v>
      </c>
      <c r="K52" s="10">
        <f>SUM(B52:J52)</f>
        <v>0</v>
      </c>
      <c r="L52" s="10"/>
      <c r="M52" s="14"/>
    </row>
    <row r="53" spans="1:13" x14ac:dyDescent="0.25">
      <c r="A53" s="5" t="s">
        <v>7</v>
      </c>
      <c r="B53" s="8">
        <f>IF('入力欄(差替情報)'!$D$9=B$2,'入力欄(差替情報)'!$E$22*'入力欄(差替情報)'!$E$15/1000,0)</f>
        <v>0</v>
      </c>
      <c r="C53" s="8">
        <f>IF('入力欄(差替情報)'!$D$9=C$2,'入力欄(差替情報)'!$E$22*'入力欄(差替情報)'!$E$15/1000,0)</f>
        <v>0</v>
      </c>
      <c r="D53" s="8">
        <f>IF('入力欄(差替情報)'!$D$9=D$2,'入力欄(差替情報)'!$E$22*'入力欄(差替情報)'!$E$15/1000,0)</f>
        <v>0</v>
      </c>
      <c r="E53" s="8">
        <f>IF('入力欄(差替情報)'!$D$9=E$2,'入力欄(差替情報)'!$E$22*'入力欄(差替情報)'!$E$15/1000,0)</f>
        <v>0</v>
      </c>
      <c r="F53" s="8">
        <f>IF('入力欄(差替情報)'!$D$9=F$2,'入力欄(差替情報)'!$E$22*'入力欄(差替情報)'!$E$15/1000,0)</f>
        <v>0</v>
      </c>
      <c r="G53" s="8">
        <f>IF('入力欄(差替情報)'!$D$9=G$2,'入力欄(差替情報)'!$E$22*'入力欄(差替情報)'!$E$15/1000,0)</f>
        <v>0</v>
      </c>
      <c r="H53" s="8">
        <f>IF('入力欄(差替情報)'!$D$9=H$2,'入力欄(差替情報)'!$E$22*'入力欄(差替情報)'!$E$15/1000,0)</f>
        <v>0</v>
      </c>
      <c r="I53" s="8">
        <f>IF('入力欄(差替情報)'!$D$9=I$2,'入力欄(差替情報)'!$E$22*'入力欄(差替情報)'!$E$15/1000,0)</f>
        <v>0</v>
      </c>
      <c r="J53" s="8">
        <f>IF('入力欄(差替情報)'!$D$9=J$2,'入力欄(差替情報)'!$E$22*'入力欄(差替情報)'!$E$15/1000,0)</f>
        <v>0</v>
      </c>
      <c r="K53" s="10">
        <f t="shared" ref="K53:K63" si="3">SUM(B53:J53)</f>
        <v>0</v>
      </c>
      <c r="L53" s="10"/>
      <c r="M53" s="14"/>
    </row>
    <row r="54" spans="1:13" x14ac:dyDescent="0.25">
      <c r="A54" s="5" t="s">
        <v>8</v>
      </c>
      <c r="B54" s="8">
        <f>IF('入力欄(差替情報)'!$D$9=B$2,'入力欄(差替情報)'!$F$22*'入力欄(差替情報)'!$F$15/1000,0)</f>
        <v>0</v>
      </c>
      <c r="C54" s="8">
        <f>IF('入力欄(差替情報)'!$D$9=C$2,'入力欄(差替情報)'!$F$22*'入力欄(差替情報)'!$F$15/1000,0)</f>
        <v>0</v>
      </c>
      <c r="D54" s="8">
        <f>IF('入力欄(差替情報)'!$D$9=D$2,'入力欄(差替情報)'!$F$22*'入力欄(差替情報)'!$F$15/1000,0)</f>
        <v>0</v>
      </c>
      <c r="E54" s="8">
        <f>IF('入力欄(差替情報)'!$D$9=E$2,'入力欄(差替情報)'!$F$22*'入力欄(差替情報)'!$F$15/1000,0)</f>
        <v>0</v>
      </c>
      <c r="F54" s="8">
        <f>IF('入力欄(差替情報)'!$D$9=F$2,'入力欄(差替情報)'!$F$22*'入力欄(差替情報)'!$F$15/1000,0)</f>
        <v>0</v>
      </c>
      <c r="G54" s="8">
        <f>IF('入力欄(差替情報)'!$D$9=G$2,'入力欄(差替情報)'!$F$22*'入力欄(差替情報)'!$F$15/1000,0)</f>
        <v>0</v>
      </c>
      <c r="H54" s="8">
        <f>IF('入力欄(差替情報)'!$D$9=H$2,'入力欄(差替情報)'!$F$22*'入力欄(差替情報)'!$F$15/1000,0)</f>
        <v>0</v>
      </c>
      <c r="I54" s="8">
        <f>IF('入力欄(差替情報)'!$D$9=I$2,'入力欄(差替情報)'!$F$22*'入力欄(差替情報)'!$F$15/1000,0)</f>
        <v>0</v>
      </c>
      <c r="J54" s="8">
        <f>IF('入力欄(差替情報)'!$D$9=J$2,'入力欄(差替情報)'!$F$22*'入力欄(差替情報)'!$F$15/1000,0)</f>
        <v>0</v>
      </c>
      <c r="K54" s="10">
        <f t="shared" si="3"/>
        <v>0</v>
      </c>
      <c r="L54" s="10"/>
      <c r="M54" s="14"/>
    </row>
    <row r="55" spans="1:13" x14ac:dyDescent="0.25">
      <c r="A55" s="5" t="s">
        <v>9</v>
      </c>
      <c r="B55" s="8">
        <f>IF('入力欄(差替情報)'!$D$9=B$2,'入力欄(差替情報)'!$G$22*'入力欄(差替情報)'!$G$15/1000,0)</f>
        <v>0</v>
      </c>
      <c r="C55" s="8">
        <f>IF('入力欄(差替情報)'!$D$9=C$2,'入力欄(差替情報)'!$G$22*'入力欄(差替情報)'!$G$15/1000,0)</f>
        <v>0</v>
      </c>
      <c r="D55" s="8">
        <f>IF('入力欄(差替情報)'!$D$9=D$2,'入力欄(差替情報)'!$G$22*'入力欄(差替情報)'!$G$15/1000,0)</f>
        <v>0</v>
      </c>
      <c r="E55" s="8">
        <f>IF('入力欄(差替情報)'!$D$9=E$2,'入力欄(差替情報)'!$G$22*'入力欄(差替情報)'!$G$15/1000,0)</f>
        <v>0</v>
      </c>
      <c r="F55" s="8">
        <f>IF('入力欄(差替情報)'!$D$9=F$2,'入力欄(差替情報)'!$G$22*'入力欄(差替情報)'!$G$15/1000,0)</f>
        <v>0</v>
      </c>
      <c r="G55" s="8">
        <f>IF('入力欄(差替情報)'!$D$9=G$2,'入力欄(差替情報)'!$G$22*'入力欄(差替情報)'!$G$15/1000,0)</f>
        <v>0</v>
      </c>
      <c r="H55" s="8">
        <f>IF('入力欄(差替情報)'!$D$9=H$2,'入力欄(差替情報)'!$G$22*'入力欄(差替情報)'!$G$15/1000,0)</f>
        <v>0</v>
      </c>
      <c r="I55" s="8">
        <f>IF('入力欄(差替情報)'!$D$9=I$2,'入力欄(差替情報)'!$G$22*'入力欄(差替情報)'!$G$15/1000,0)</f>
        <v>0</v>
      </c>
      <c r="J55" s="8">
        <f>IF('入力欄(差替情報)'!$D$9=J$2,'入力欄(差替情報)'!$G$22*'入力欄(差替情報)'!$G$15/1000,0)</f>
        <v>0</v>
      </c>
      <c r="K55" s="10">
        <f t="shared" si="3"/>
        <v>0</v>
      </c>
      <c r="L55" s="10"/>
      <c r="M55" s="14"/>
    </row>
    <row r="56" spans="1:13" x14ac:dyDescent="0.25">
      <c r="A56" s="5" t="s">
        <v>10</v>
      </c>
      <c r="B56" s="8">
        <f>IF('入力欄(差替情報)'!$D$9=B$2,'入力欄(差替情報)'!$H$22*'入力欄(差替情報)'!$H$15/1000,0)</f>
        <v>0</v>
      </c>
      <c r="C56" s="8">
        <f>IF('入力欄(差替情報)'!$D$9=C$2,'入力欄(差替情報)'!$H$22*'入力欄(差替情報)'!$H$15/1000,0)</f>
        <v>0</v>
      </c>
      <c r="D56" s="8">
        <f>IF('入力欄(差替情報)'!$D$9=D$2,'入力欄(差替情報)'!$H$22*'入力欄(差替情報)'!$H$15/1000,0)</f>
        <v>0</v>
      </c>
      <c r="E56" s="8">
        <f>IF('入力欄(差替情報)'!$D$9=E$2,'入力欄(差替情報)'!$H$22*'入力欄(差替情報)'!$H$15/1000,0)</f>
        <v>0</v>
      </c>
      <c r="F56" s="8">
        <f>IF('入力欄(差替情報)'!$D$9=F$2,'入力欄(差替情報)'!$H$22*'入力欄(差替情報)'!$H$15/1000,0)</f>
        <v>0</v>
      </c>
      <c r="G56" s="8">
        <f>IF('入力欄(差替情報)'!$D$9=G$2,'入力欄(差替情報)'!$H$22*'入力欄(差替情報)'!$H$15/1000,0)</f>
        <v>0</v>
      </c>
      <c r="H56" s="8">
        <f>IF('入力欄(差替情報)'!$D$9=H$2,'入力欄(差替情報)'!$H$22*'入力欄(差替情報)'!$H$15/1000,0)</f>
        <v>0</v>
      </c>
      <c r="I56" s="8">
        <f>IF('入力欄(差替情報)'!$D$9=I$2,'入力欄(差替情報)'!$H$22*'入力欄(差替情報)'!$H$15/1000,0)</f>
        <v>0</v>
      </c>
      <c r="J56" s="8">
        <f>IF('入力欄(差替情報)'!$D$9=J$2,'入力欄(差替情報)'!$H$22*'入力欄(差替情報)'!$H$15/1000,0)</f>
        <v>0</v>
      </c>
      <c r="K56" s="10">
        <f t="shared" si="3"/>
        <v>0</v>
      </c>
      <c r="L56" s="10"/>
      <c r="M56" s="14"/>
    </row>
    <row r="57" spans="1:13" x14ac:dyDescent="0.25">
      <c r="A57" s="5" t="s">
        <v>11</v>
      </c>
      <c r="B57" s="8">
        <f>IF('入力欄(差替情報)'!$D$9=B$2,'入力欄(差替情報)'!$I$22*'入力欄(差替情報)'!$I$15/1000,0)</f>
        <v>0</v>
      </c>
      <c r="C57" s="8">
        <f>IF('入力欄(差替情報)'!$D$9=C$2,'入力欄(差替情報)'!$I$22*'入力欄(差替情報)'!$I$15/1000,0)</f>
        <v>0</v>
      </c>
      <c r="D57" s="8">
        <f>IF('入力欄(差替情報)'!$D$9=D$2,'入力欄(差替情報)'!$I$22*'入力欄(差替情報)'!$I$15/1000,0)</f>
        <v>0</v>
      </c>
      <c r="E57" s="8">
        <f>IF('入力欄(差替情報)'!$D$9=E$2,'入力欄(差替情報)'!$I$22*'入力欄(差替情報)'!$I$15/1000,0)</f>
        <v>0</v>
      </c>
      <c r="F57" s="8">
        <f>IF('入力欄(差替情報)'!$D$9=F$2,'入力欄(差替情報)'!$I$22*'入力欄(差替情報)'!$I$15/1000,0)</f>
        <v>0</v>
      </c>
      <c r="G57" s="8">
        <f>IF('入力欄(差替情報)'!$D$9=G$2,'入力欄(差替情報)'!$I$22*'入力欄(差替情報)'!$I$15/1000,0)</f>
        <v>0</v>
      </c>
      <c r="H57" s="8">
        <f>IF('入力欄(差替情報)'!$D$9=H$2,'入力欄(差替情報)'!$I$22*'入力欄(差替情報)'!$I$15/1000,0)</f>
        <v>0</v>
      </c>
      <c r="I57" s="8">
        <f>IF('入力欄(差替情報)'!$D$9=I$2,'入力欄(差替情報)'!$I$22*'入力欄(差替情報)'!$I$15/1000,0)</f>
        <v>0</v>
      </c>
      <c r="J57" s="8">
        <f>IF('入力欄(差替情報)'!$D$9=J$2,'入力欄(差替情報)'!$I$22*'入力欄(差替情報)'!$I$15/1000,0)</f>
        <v>0</v>
      </c>
      <c r="K57" s="10">
        <f t="shared" si="3"/>
        <v>0</v>
      </c>
      <c r="L57" s="10"/>
      <c r="M57" s="14"/>
    </row>
    <row r="58" spans="1:13" x14ac:dyDescent="0.25">
      <c r="A58" s="5" t="s">
        <v>12</v>
      </c>
      <c r="B58" s="8">
        <f>IF('入力欄(差替情報)'!$D$9=B$2,'入力欄(差替情報)'!$J$22*'入力欄(差替情報)'!$J$15/1000,0)</f>
        <v>0</v>
      </c>
      <c r="C58" s="8">
        <f>IF('入力欄(差替情報)'!$D$9=C$2,'入力欄(差替情報)'!$J$22*'入力欄(差替情報)'!$J$15/1000,0)</f>
        <v>0</v>
      </c>
      <c r="D58" s="8">
        <f>IF('入力欄(差替情報)'!$D$9=D$2,'入力欄(差替情報)'!$J$22*'入力欄(差替情報)'!$J$15/1000,0)</f>
        <v>0</v>
      </c>
      <c r="E58" s="8">
        <f>IF('入力欄(差替情報)'!$D$9=E$2,'入力欄(差替情報)'!$J$22*'入力欄(差替情報)'!$J$15/1000,0)</f>
        <v>0</v>
      </c>
      <c r="F58" s="8">
        <f>IF('入力欄(差替情報)'!$D$9=F$2,'入力欄(差替情報)'!$J$22*'入力欄(差替情報)'!$J$15/1000,0)</f>
        <v>0</v>
      </c>
      <c r="G58" s="8">
        <f>IF('入力欄(差替情報)'!$D$9=G$2,'入力欄(差替情報)'!$J$22*'入力欄(差替情報)'!$J$15/1000,0)</f>
        <v>0</v>
      </c>
      <c r="H58" s="8">
        <f>IF('入力欄(差替情報)'!$D$9=H$2,'入力欄(差替情報)'!$J$22*'入力欄(差替情報)'!$J$15/1000,0)</f>
        <v>0</v>
      </c>
      <c r="I58" s="8">
        <f>IF('入力欄(差替情報)'!$D$9=I$2,'入力欄(差替情報)'!$J$22*'入力欄(差替情報)'!$J$15/1000,0)</f>
        <v>0</v>
      </c>
      <c r="J58" s="8">
        <f>IF('入力欄(差替情報)'!$D$9=J$2,'入力欄(差替情報)'!$J$22*'入力欄(差替情報)'!$J$15/1000,0)</f>
        <v>0</v>
      </c>
      <c r="K58" s="10">
        <f t="shared" si="3"/>
        <v>0</v>
      </c>
      <c r="L58" s="10"/>
      <c r="M58" s="14"/>
    </row>
    <row r="59" spans="1:13" x14ac:dyDescent="0.25">
      <c r="A59" s="5" t="s">
        <v>13</v>
      </c>
      <c r="B59" s="8">
        <f>IF('入力欄(差替情報)'!$D$9=B$2,'入力欄(差替情報)'!$K$22*'入力欄(差替情報)'!$K$15/1000,0)</f>
        <v>0</v>
      </c>
      <c r="C59" s="8">
        <f>IF('入力欄(差替情報)'!$D$9=C$2,'入力欄(差替情報)'!$K$22*'入力欄(差替情報)'!$K$15/1000,0)</f>
        <v>0</v>
      </c>
      <c r="D59" s="8">
        <f>IF('入力欄(差替情報)'!$D$9=D$2,'入力欄(差替情報)'!$K$22*'入力欄(差替情報)'!$K$15/1000,0)</f>
        <v>0</v>
      </c>
      <c r="E59" s="8">
        <f>IF('入力欄(差替情報)'!$D$9=E$2,'入力欄(差替情報)'!$K$22*'入力欄(差替情報)'!$K$15/1000,0)</f>
        <v>0</v>
      </c>
      <c r="F59" s="8">
        <f>IF('入力欄(差替情報)'!$D$9=F$2,'入力欄(差替情報)'!$K$22*'入力欄(差替情報)'!$K$15/1000,0)</f>
        <v>0</v>
      </c>
      <c r="G59" s="8">
        <f>IF('入力欄(差替情報)'!$D$9=G$2,'入力欄(差替情報)'!$K$22*'入力欄(差替情報)'!$K$15/1000,0)</f>
        <v>0</v>
      </c>
      <c r="H59" s="8">
        <f>IF('入力欄(差替情報)'!$D$9=H$2,'入力欄(差替情報)'!$K$22*'入力欄(差替情報)'!$K$15/1000,0)</f>
        <v>0</v>
      </c>
      <c r="I59" s="8">
        <f>IF('入力欄(差替情報)'!$D$9=I$2,'入力欄(差替情報)'!$K$22*'入力欄(差替情報)'!$K$15/1000,0)</f>
        <v>0</v>
      </c>
      <c r="J59" s="8">
        <f>IF('入力欄(差替情報)'!$D$9=J$2,'入力欄(差替情報)'!$K$22*'入力欄(差替情報)'!$K$15/1000,0)</f>
        <v>0</v>
      </c>
      <c r="K59" s="10">
        <f t="shared" si="3"/>
        <v>0</v>
      </c>
      <c r="L59" s="10"/>
      <c r="M59" s="14"/>
    </row>
    <row r="60" spans="1:13" x14ac:dyDescent="0.25">
      <c r="A60" s="5" t="s">
        <v>14</v>
      </c>
      <c r="B60" s="8">
        <f>IF('入力欄(差替情報)'!$D$9=B$2,'入力欄(差替情報)'!$L$22*'入力欄(差替情報)'!$L$15/1000,0)</f>
        <v>0</v>
      </c>
      <c r="C60" s="8">
        <f>IF('入力欄(差替情報)'!$D$9=C$2,'入力欄(差替情報)'!$L$22*'入力欄(差替情報)'!$L$15/1000,0)</f>
        <v>0</v>
      </c>
      <c r="D60" s="8">
        <f>IF('入力欄(差替情報)'!$D$9=D$2,'入力欄(差替情報)'!$L$22*'入力欄(差替情報)'!$L$15/1000,0)</f>
        <v>0</v>
      </c>
      <c r="E60" s="8">
        <f>IF('入力欄(差替情報)'!$D$9=E$2,'入力欄(差替情報)'!$L$22*'入力欄(差替情報)'!$L$15/1000,0)</f>
        <v>0</v>
      </c>
      <c r="F60" s="8">
        <f>IF('入力欄(差替情報)'!$D$9=F$2,'入力欄(差替情報)'!$L$22*'入力欄(差替情報)'!$L$15/1000,0)</f>
        <v>0</v>
      </c>
      <c r="G60" s="8">
        <f>IF('入力欄(差替情報)'!$D$9=G$2,'入力欄(差替情報)'!$L$22*'入力欄(差替情報)'!$L$15/1000,0)</f>
        <v>0</v>
      </c>
      <c r="H60" s="8">
        <f>IF('入力欄(差替情報)'!$D$9=H$2,'入力欄(差替情報)'!$L$22*'入力欄(差替情報)'!$L$15/1000,0)</f>
        <v>0</v>
      </c>
      <c r="I60" s="8">
        <f>IF('入力欄(差替情報)'!$D$9=I$2,'入力欄(差替情報)'!$L$22*'入力欄(差替情報)'!$L$15/1000,0)</f>
        <v>0</v>
      </c>
      <c r="J60" s="8">
        <f>IF('入力欄(差替情報)'!$D$9=J$2,'入力欄(差替情報)'!$L$22*'入力欄(差替情報)'!$L$15/1000,0)</f>
        <v>0</v>
      </c>
      <c r="K60" s="10">
        <f t="shared" si="3"/>
        <v>0</v>
      </c>
      <c r="L60" s="10"/>
      <c r="M60" s="14"/>
    </row>
    <row r="61" spans="1:13" x14ac:dyDescent="0.25">
      <c r="A61" s="5" t="s">
        <v>15</v>
      </c>
      <c r="B61" s="8">
        <f>IF('入力欄(差替情報)'!$D$9=B$2,'入力欄(差替情報)'!$M$22*'入力欄(差替情報)'!$M$15/1000,0)</f>
        <v>0</v>
      </c>
      <c r="C61" s="8">
        <f>IF('入力欄(差替情報)'!$D$9=C$2,'入力欄(差替情報)'!$M$22*'入力欄(差替情報)'!$M$15/1000,0)</f>
        <v>0</v>
      </c>
      <c r="D61" s="8">
        <f>IF('入力欄(差替情報)'!$D$9=D$2,'入力欄(差替情報)'!$M$22*'入力欄(差替情報)'!$M$15/1000,0)</f>
        <v>0</v>
      </c>
      <c r="E61" s="8">
        <f>IF('入力欄(差替情報)'!$D$9=E$2,'入力欄(差替情報)'!$M$22*'入力欄(差替情報)'!$M$15/1000,0)</f>
        <v>0</v>
      </c>
      <c r="F61" s="8">
        <f>IF('入力欄(差替情報)'!$D$9=F$2,'入力欄(差替情報)'!$M$22*'入力欄(差替情報)'!$M$15/1000,0)</f>
        <v>0</v>
      </c>
      <c r="G61" s="8">
        <f>IF('入力欄(差替情報)'!$D$9=G$2,'入力欄(差替情報)'!$M$22*'入力欄(差替情報)'!$M$15/1000,0)</f>
        <v>0</v>
      </c>
      <c r="H61" s="8">
        <f>IF('入力欄(差替情報)'!$D$9=H$2,'入力欄(差替情報)'!$M$22*'入力欄(差替情報)'!$M$15/1000,0)</f>
        <v>0</v>
      </c>
      <c r="I61" s="8">
        <f>IF('入力欄(差替情報)'!$D$9=I$2,'入力欄(差替情報)'!$M$22*'入力欄(差替情報)'!$M$15/1000,0)</f>
        <v>0</v>
      </c>
      <c r="J61" s="8">
        <f>IF('入力欄(差替情報)'!$D$9=J$2,'入力欄(差替情報)'!$M$22*'入力欄(差替情報)'!$M$15/1000,0)</f>
        <v>0</v>
      </c>
      <c r="K61" s="10">
        <f t="shared" si="3"/>
        <v>0</v>
      </c>
      <c r="L61" s="10"/>
      <c r="M61" s="14"/>
    </row>
    <row r="62" spans="1:13" x14ac:dyDescent="0.25">
      <c r="A62" s="5" t="s">
        <v>16</v>
      </c>
      <c r="B62" s="8">
        <f>IF('入力欄(差替情報)'!$D$9=B$2,'入力欄(差替情報)'!$N$22*'入力欄(差替情報)'!$N$15/1000,0)</f>
        <v>0</v>
      </c>
      <c r="C62" s="8">
        <f>IF('入力欄(差替情報)'!$D$9=C$2,'入力欄(差替情報)'!$N$22*'入力欄(差替情報)'!$N$15/1000,0)</f>
        <v>0</v>
      </c>
      <c r="D62" s="8">
        <f>IF('入力欄(差替情報)'!$D$9=D$2,'入力欄(差替情報)'!$N$22*'入力欄(差替情報)'!$N$15/1000,0)</f>
        <v>0</v>
      </c>
      <c r="E62" s="8">
        <f>IF('入力欄(差替情報)'!$D$9=E$2,'入力欄(差替情報)'!$N$22*'入力欄(差替情報)'!$N$15/1000,0)</f>
        <v>0</v>
      </c>
      <c r="F62" s="8">
        <f>IF('入力欄(差替情報)'!$D$9=F$2,'入力欄(差替情報)'!$N$22*'入力欄(差替情報)'!$N$15/1000,0)</f>
        <v>0</v>
      </c>
      <c r="G62" s="8">
        <f>IF('入力欄(差替情報)'!$D$9=G$2,'入力欄(差替情報)'!$N$22*'入力欄(差替情報)'!$N$15/1000,0)</f>
        <v>0</v>
      </c>
      <c r="H62" s="8">
        <f>IF('入力欄(差替情報)'!$D$9=H$2,'入力欄(差替情報)'!$N$22*'入力欄(差替情報)'!$N$15/1000,0)</f>
        <v>0</v>
      </c>
      <c r="I62" s="8">
        <f>IF('入力欄(差替情報)'!$D$9=I$2,'入力欄(差替情報)'!$N$22*'入力欄(差替情報)'!$N$15/1000,0)</f>
        <v>0</v>
      </c>
      <c r="J62" s="8">
        <f>IF('入力欄(差替情報)'!$D$9=J$2,'入力欄(差替情報)'!$N$22*'入力欄(差替情報)'!$N$15/1000,0)</f>
        <v>0</v>
      </c>
      <c r="K62" s="10">
        <f t="shared" si="3"/>
        <v>0</v>
      </c>
      <c r="L62" s="10"/>
      <c r="M62" s="14"/>
    </row>
    <row r="63" spans="1:13" x14ac:dyDescent="0.25">
      <c r="A63" s="5" t="s">
        <v>17</v>
      </c>
      <c r="B63" s="8">
        <f>IF('入力欄(差替情報)'!$D$9=B$2,'入力欄(差替情報)'!$O$22*'入力欄(差替情報)'!$O$15/1000,0)</f>
        <v>0</v>
      </c>
      <c r="C63" s="8">
        <f>IF('入力欄(差替情報)'!$D$9=C$2,'入力欄(差替情報)'!$O$22*'入力欄(差替情報)'!$O$15/1000,0)</f>
        <v>0</v>
      </c>
      <c r="D63" s="8">
        <f>IF('入力欄(差替情報)'!$D$9=D$2,'入力欄(差替情報)'!$O$22*'入力欄(差替情報)'!$O$15/1000,0)</f>
        <v>0</v>
      </c>
      <c r="E63" s="8">
        <f>IF('入力欄(差替情報)'!$D$9=E$2,'入力欄(差替情報)'!$O$22*'入力欄(差替情報)'!$O$15/1000,0)</f>
        <v>0</v>
      </c>
      <c r="F63" s="8">
        <f>IF('入力欄(差替情報)'!$D$9=F$2,'入力欄(差替情報)'!$O$22*'入力欄(差替情報)'!$O$15/1000,0)</f>
        <v>0</v>
      </c>
      <c r="G63" s="8">
        <f>IF('入力欄(差替情報)'!$D$9=G$2,'入力欄(差替情報)'!$O$22*'入力欄(差替情報)'!$O$15/1000,0)</f>
        <v>0</v>
      </c>
      <c r="H63" s="8">
        <f>IF('入力欄(差替情報)'!$D$9=H$2,'入力欄(差替情報)'!$O$22*'入力欄(差替情報)'!$O$15/1000,0)</f>
        <v>0</v>
      </c>
      <c r="I63" s="8">
        <f>IF('入力欄(差替情報)'!$D$9=I$2,'入力欄(差替情報)'!$O$22*'入力欄(差替情報)'!$O$15/1000,0)</f>
        <v>0</v>
      </c>
      <c r="J63" s="8">
        <f>IF('入力欄(差替情報)'!$D$9=J$2,'入力欄(差替情報)'!$O$22*'入力欄(差替情報)'!$O$15/1000,0)</f>
        <v>0</v>
      </c>
      <c r="K63" s="10">
        <f t="shared" si="3"/>
        <v>0</v>
      </c>
      <c r="L63" s="10"/>
      <c r="M63" s="14"/>
    </row>
    <row r="65" spans="1:15" x14ac:dyDescent="0.25">
      <c r="A65" s="1" t="s">
        <v>57</v>
      </c>
    </row>
    <row r="66" spans="1:15" x14ac:dyDescent="0.25">
      <c r="A66" s="5" t="s">
        <v>6</v>
      </c>
      <c r="B66" s="8">
        <f>B38-(B52-MIN(B$52:B$63))</f>
        <v>3978.2114766349714</v>
      </c>
      <c r="C66" s="8">
        <f>C38-(C52-MIN(C$52:C$63))</f>
        <v>7902.3893660467702</v>
      </c>
      <c r="D66" s="8">
        <f>D38-(D52-MIN(D$52:D$63))</f>
        <v>39384.442472589944</v>
      </c>
      <c r="E66" s="8">
        <f t="shared" ref="E66:J66" si="4">E38-(E52-MIN(E$52:E$63))</f>
        <v>15951.872452179856</v>
      </c>
      <c r="F66" s="8">
        <f t="shared" si="4"/>
        <v>2409.1312564164714</v>
      </c>
      <c r="G66" s="8">
        <f>G38-(G52-MIN(G$52:G$63))</f>
        <v>14661.231020627609</v>
      </c>
      <c r="H66" s="8">
        <f t="shared" si="4"/>
        <v>6143.2228314048807</v>
      </c>
      <c r="I66" s="8">
        <f t="shared" si="4"/>
        <v>4151.0408597384603</v>
      </c>
      <c r="J66" s="8">
        <f t="shared" si="4"/>
        <v>11296.77223199149</v>
      </c>
      <c r="K66" s="10"/>
      <c r="L66" s="10"/>
      <c r="M66" s="14"/>
      <c r="O66" s="7"/>
    </row>
    <row r="67" spans="1:15" x14ac:dyDescent="0.25">
      <c r="A67" s="5" t="s">
        <v>7</v>
      </c>
      <c r="B67" s="8">
        <f>B39-(B53-MIN(B$52:B$63))</f>
        <v>3294.4869298239278</v>
      </c>
      <c r="C67" s="8">
        <f>C39-(C53-MIN(C$52:C$63))</f>
        <v>6876.5152506015329</v>
      </c>
      <c r="D67" s="8">
        <f t="shared" ref="B67:J77" si="5">D39-(D53-MIN(D$52:D$63))</f>
        <v>36552.974464388637</v>
      </c>
      <c r="E67" s="8">
        <f t="shared" si="5"/>
        <v>14936.932079785118</v>
      </c>
      <c r="F67" s="8">
        <f t="shared" si="5"/>
        <v>1915.9054983844328</v>
      </c>
      <c r="G67" s="8">
        <f>G39-(G53-MIN(G$52:G$63))</f>
        <v>14105.010077462812</v>
      </c>
      <c r="H67" s="8">
        <f t="shared" si="5"/>
        <v>5645.4899860636588</v>
      </c>
      <c r="I67" s="8">
        <f t="shared" si="5"/>
        <v>3806.8653144858777</v>
      </c>
      <c r="J67" s="8">
        <f t="shared" si="5"/>
        <v>12233.305469321258</v>
      </c>
      <c r="K67" s="10"/>
      <c r="L67" s="10"/>
      <c r="M67" s="14"/>
      <c r="O67" s="7"/>
    </row>
    <row r="68" spans="1:15" x14ac:dyDescent="0.25">
      <c r="A68" s="5" t="s">
        <v>8</v>
      </c>
      <c r="B68" s="8">
        <f>B40-(B54-MIN(B$52:B$63))</f>
        <v>3373.7427679361908</v>
      </c>
      <c r="C68" s="8">
        <f t="shared" si="5"/>
        <v>7633.42141618408</v>
      </c>
      <c r="D68" s="8">
        <f>D40-(D54-MIN(D$52:D$63))</f>
        <v>41838.834687956398</v>
      </c>
      <c r="E68" s="8">
        <f t="shared" si="5"/>
        <v>16645.497738459904</v>
      </c>
      <c r="F68" s="8">
        <f t="shared" si="5"/>
        <v>2723.0880469676395</v>
      </c>
      <c r="G68" s="8">
        <f>G40-(G54-MIN(G$52:G$63))</f>
        <v>16526.978641578571</v>
      </c>
      <c r="H68" s="8">
        <f t="shared" si="5"/>
        <v>6452.6250230605892</v>
      </c>
      <c r="I68" s="8">
        <f t="shared" si="5"/>
        <v>4612.1799941071786</v>
      </c>
      <c r="J68" s="8">
        <f t="shared" si="5"/>
        <v>13013.444466184903</v>
      </c>
      <c r="K68" s="10"/>
      <c r="L68" s="10"/>
      <c r="M68" s="14"/>
      <c r="O68" s="7"/>
    </row>
    <row r="69" spans="1:15" x14ac:dyDescent="0.25">
      <c r="A69" s="5" t="s">
        <v>9</v>
      </c>
      <c r="B69" s="8">
        <f>B41-(B55-MIN(B$52:B$63))</f>
        <v>4193.4029775158833</v>
      </c>
      <c r="C69" s="8">
        <f t="shared" si="5"/>
        <v>10431.252907063432</v>
      </c>
      <c r="D69" s="8">
        <f t="shared" si="5"/>
        <v>54501.794655375816</v>
      </c>
      <c r="E69" s="8">
        <f t="shared" si="5"/>
        <v>19961.705655538681</v>
      </c>
      <c r="F69" s="8">
        <f t="shared" si="5"/>
        <v>3496.7381246830014</v>
      </c>
      <c r="G69" s="8">
        <f>G41-(G55-MIN(G$52:G$63))</f>
        <v>21698.861801758379</v>
      </c>
      <c r="H69" s="8">
        <f t="shared" si="5"/>
        <v>7835.9317568304887</v>
      </c>
      <c r="I69" s="8">
        <f t="shared" si="5"/>
        <v>5748.3010131869123</v>
      </c>
      <c r="J69" s="8">
        <f t="shared" si="5"/>
        <v>17153.371884393935</v>
      </c>
      <c r="K69" s="10"/>
      <c r="L69" s="10"/>
      <c r="M69" s="14"/>
      <c r="O69" s="7"/>
    </row>
    <row r="70" spans="1:15" x14ac:dyDescent="0.25">
      <c r="A70" s="5" t="s">
        <v>10</v>
      </c>
      <c r="B70" s="8">
        <f t="shared" si="5"/>
        <v>4370.7270886557599</v>
      </c>
      <c r="C70" s="8">
        <f>C42-(C56-MIN(C$52:C$63))</f>
        <v>10198.713746411413</v>
      </c>
      <c r="D70" s="8">
        <f>D42-(D56-MIN(D$52:D$63))</f>
        <v>54371.537272233007</v>
      </c>
      <c r="E70" s="8">
        <f t="shared" si="5"/>
        <v>20424.613252143427</v>
      </c>
      <c r="F70" s="8">
        <f t="shared" si="5"/>
        <v>3650.3873264779468</v>
      </c>
      <c r="G70" s="8">
        <f t="shared" si="5"/>
        <v>22047.275921573986</v>
      </c>
      <c r="H70" s="8">
        <f t="shared" si="5"/>
        <v>7965.8422700777064</v>
      </c>
      <c r="I70" s="8">
        <f t="shared" si="5"/>
        <v>5705.9008991423661</v>
      </c>
      <c r="J70" s="8">
        <f t="shared" si="5"/>
        <v>17234.972223284396</v>
      </c>
      <c r="K70" s="10"/>
      <c r="L70" s="10"/>
      <c r="M70" s="14"/>
      <c r="O70" s="7"/>
    </row>
    <row r="71" spans="1:15" x14ac:dyDescent="0.25">
      <c r="A71" s="5" t="s">
        <v>11</v>
      </c>
      <c r="B71" s="8">
        <f t="shared" si="5"/>
        <v>4095.0647841354394</v>
      </c>
      <c r="C71" s="8">
        <f t="shared" si="5"/>
        <v>9452.2890064724998</v>
      </c>
      <c r="D71" s="8">
        <f t="shared" si="5"/>
        <v>46434.836336350229</v>
      </c>
      <c r="E71" s="8">
        <f t="shared" si="5"/>
        <v>18716.28401719085</v>
      </c>
      <c r="F71" s="8">
        <f t="shared" si="5"/>
        <v>3211.673406172074</v>
      </c>
      <c r="G71" s="8">
        <f t="shared" si="5"/>
        <v>18638.133005460142</v>
      </c>
      <c r="H71" s="8">
        <f t="shared" si="5"/>
        <v>7397.2100194855093</v>
      </c>
      <c r="I71" s="8">
        <f t="shared" si="5"/>
        <v>5245.8787232690156</v>
      </c>
      <c r="J71" s="8">
        <f t="shared" si="5"/>
        <v>14962.979931760974</v>
      </c>
      <c r="K71" s="10"/>
      <c r="L71" s="10"/>
      <c r="M71" s="14"/>
      <c r="O71" s="7"/>
    </row>
    <row r="72" spans="1:15" x14ac:dyDescent="0.25">
      <c r="A72" s="5" t="s">
        <v>12</v>
      </c>
      <c r="B72" s="8">
        <f t="shared" si="5"/>
        <v>4136.0600918038381</v>
      </c>
      <c r="C72" s="8">
        <f t="shared" si="5"/>
        <v>8882.8682264984946</v>
      </c>
      <c r="D72" s="8">
        <f t="shared" si="5"/>
        <v>39901.036696008814</v>
      </c>
      <c r="E72" s="8">
        <f t="shared" si="5"/>
        <v>16788.819858219704</v>
      </c>
      <c r="F72" s="8">
        <f t="shared" si="5"/>
        <v>2611.4868402950638</v>
      </c>
      <c r="G72" s="8">
        <f t="shared" si="5"/>
        <v>16035.553970589983</v>
      </c>
      <c r="H72" s="8">
        <f t="shared" si="5"/>
        <v>6302.3722640048036</v>
      </c>
      <c r="I72" s="8">
        <f t="shared" si="5"/>
        <v>4544.9839547301244</v>
      </c>
      <c r="J72" s="8">
        <f t="shared" si="5"/>
        <v>12603.872208444349</v>
      </c>
      <c r="K72" s="10"/>
      <c r="L72" s="10"/>
      <c r="M72" s="14"/>
      <c r="O72" s="7"/>
    </row>
    <row r="73" spans="1:15" x14ac:dyDescent="0.25">
      <c r="A73" s="5" t="s">
        <v>13</v>
      </c>
      <c r="B73" s="8">
        <f t="shared" si="5"/>
        <v>4621.6292250776205</v>
      </c>
      <c r="C73" s="8">
        <f t="shared" si="5"/>
        <v>10226.875349863374</v>
      </c>
      <c r="D73" s="8">
        <f t="shared" si="5"/>
        <v>43081.147419006527</v>
      </c>
      <c r="E73" s="8">
        <f t="shared" si="5"/>
        <v>17680.004579670382</v>
      </c>
      <c r="F73" s="8">
        <f t="shared" si="5"/>
        <v>2910.4399301773051</v>
      </c>
      <c r="G73" s="8">
        <f t="shared" si="5"/>
        <v>16705.579748802982</v>
      </c>
      <c r="H73" s="8">
        <f t="shared" si="5"/>
        <v>7498.6665915437161</v>
      </c>
      <c r="I73" s="8">
        <f t="shared" si="5"/>
        <v>4612.6636685226304</v>
      </c>
      <c r="J73" s="8">
        <f t="shared" si="5"/>
        <v>13444.972029490867</v>
      </c>
      <c r="K73" s="10"/>
      <c r="L73" s="10"/>
      <c r="M73" s="14"/>
      <c r="O73" s="7"/>
    </row>
    <row r="74" spans="1:15" x14ac:dyDescent="0.25">
      <c r="A74" s="5" t="s">
        <v>14</v>
      </c>
      <c r="B74" s="8">
        <f t="shared" si="5"/>
        <v>5038.6214749690062</v>
      </c>
      <c r="C74" s="8">
        <f>C46-(C60-MIN(C$52:C$63))</f>
        <v>10753.664844782646</v>
      </c>
      <c r="D74" s="8">
        <f t="shared" si="5"/>
        <v>47682.876335712463</v>
      </c>
      <c r="E74" s="8">
        <f t="shared" si="5"/>
        <v>20511.986769577761</v>
      </c>
      <c r="F74" s="8">
        <f t="shared" si="5"/>
        <v>3376.9369639493952</v>
      </c>
      <c r="G74" s="8">
        <f t="shared" si="5"/>
        <v>20781.692054917836</v>
      </c>
      <c r="H74" s="8">
        <f t="shared" si="5"/>
        <v>9134.5226790909001</v>
      </c>
      <c r="I74" s="8">
        <f t="shared" si="5"/>
        <v>6332.3756973508898</v>
      </c>
      <c r="J74" s="8">
        <f t="shared" si="5"/>
        <v>16002.77646411537</v>
      </c>
      <c r="K74" s="10"/>
      <c r="L74" s="10"/>
      <c r="M74" s="14"/>
      <c r="O74" s="7"/>
    </row>
    <row r="75" spans="1:15" x14ac:dyDescent="0.25">
      <c r="A75" s="5" t="s">
        <v>15</v>
      </c>
      <c r="B75" s="8">
        <f t="shared" si="5"/>
        <v>5358.6679607377946</v>
      </c>
      <c r="C75" s="8">
        <f t="shared" si="5"/>
        <v>11422.981369911973</v>
      </c>
      <c r="D75" s="8">
        <f t="shared" si="5"/>
        <v>51801.407079516335</v>
      </c>
      <c r="E75" s="8">
        <f t="shared" si="5"/>
        <v>21999.141885497873</v>
      </c>
      <c r="F75" s="8">
        <f t="shared" si="5"/>
        <v>3946.7132308384744</v>
      </c>
      <c r="G75" s="8">
        <f t="shared" si="5"/>
        <v>22271.06639487953</v>
      </c>
      <c r="H75" s="8">
        <f t="shared" si="5"/>
        <v>9125.1960986187587</v>
      </c>
      <c r="I75" s="8">
        <f t="shared" si="5"/>
        <v>6224.549796451025</v>
      </c>
      <c r="J75" s="8">
        <f t="shared" si="5"/>
        <v>16946.684843863011</v>
      </c>
      <c r="K75" s="10"/>
      <c r="L75" s="10"/>
      <c r="M75" s="14"/>
      <c r="O75" s="7"/>
    </row>
    <row r="76" spans="1:15" x14ac:dyDescent="0.25">
      <c r="A76" s="5" t="s">
        <v>16</v>
      </c>
      <c r="B76" s="8">
        <f t="shared" si="5"/>
        <v>5297.740467263734</v>
      </c>
      <c r="C76" s="8">
        <f t="shared" si="5"/>
        <v>11371.741794504447</v>
      </c>
      <c r="D76" s="8">
        <f t="shared" si="5"/>
        <v>52059.883068735886</v>
      </c>
      <c r="E76" s="8">
        <f t="shared" si="5"/>
        <v>22051.218089702186</v>
      </c>
      <c r="F76" s="8">
        <f t="shared" si="5"/>
        <v>3953.9224508045236</v>
      </c>
      <c r="G76" s="8">
        <f t="shared" si="5"/>
        <v>22040.961620213966</v>
      </c>
      <c r="H76" s="8">
        <f t="shared" si="5"/>
        <v>9090.9119738163427</v>
      </c>
      <c r="I76" s="8">
        <f t="shared" si="5"/>
        <v>6217.1933658999669</v>
      </c>
      <c r="J76" s="8">
        <f t="shared" si="5"/>
        <v>16861.488411492748</v>
      </c>
      <c r="K76" s="10"/>
      <c r="L76" s="10"/>
      <c r="M76" s="14"/>
      <c r="O76" s="7"/>
    </row>
    <row r="77" spans="1:15" x14ac:dyDescent="0.25">
      <c r="A77" s="5" t="s">
        <v>17</v>
      </c>
      <c r="B77" s="8">
        <f t="shared" si="5"/>
        <v>4816.0505043003868</v>
      </c>
      <c r="C77" s="8">
        <f t="shared" si="5"/>
        <v>11471.681347848571</v>
      </c>
      <c r="D77" s="8">
        <f>D49-(D63-MIN(D$52:D$63))</f>
        <v>45640.283877416645</v>
      </c>
      <c r="E77" s="8">
        <f t="shared" si="5"/>
        <v>19079.697285136415</v>
      </c>
      <c r="F77" s="8">
        <f t="shared" si="5"/>
        <v>3122.333883920388</v>
      </c>
      <c r="G77" s="8">
        <f t="shared" si="5"/>
        <v>18214.59479705786</v>
      </c>
      <c r="H77" s="8">
        <f t="shared" si="5"/>
        <v>7596.4446502281498</v>
      </c>
      <c r="I77" s="8">
        <f t="shared" si="5"/>
        <v>5107.3561155654988</v>
      </c>
      <c r="J77" s="8">
        <f t="shared" si="5"/>
        <v>13970.511974177243</v>
      </c>
      <c r="K77" s="10"/>
      <c r="L77" s="10"/>
      <c r="M77" s="14"/>
      <c r="O77" s="7"/>
    </row>
    <row r="79" spans="1:15" x14ac:dyDescent="0.25">
      <c r="A79" s="1" t="s">
        <v>58</v>
      </c>
      <c r="B79" s="2" t="s">
        <v>31</v>
      </c>
    </row>
    <row r="80" spans="1:15" x14ac:dyDescent="0.25">
      <c r="A80" s="5" t="s">
        <v>6</v>
      </c>
      <c r="B80" s="8">
        <f>$B$17-SUM($B66:$J66)</f>
        <v>46248.042676195575</v>
      </c>
      <c r="D80" s="14"/>
    </row>
    <row r="81" spans="1:4" x14ac:dyDescent="0.25">
      <c r="A81" s="5" t="s">
        <v>7</v>
      </c>
      <c r="B81" s="8">
        <f>$B$17-SUM($B67:$J67)</f>
        <v>52758.871573508761</v>
      </c>
      <c r="D81" s="14"/>
    </row>
    <row r="82" spans="1:4" x14ac:dyDescent="0.25">
      <c r="A82" s="5" t="s">
        <v>8</v>
      </c>
      <c r="B82" s="8">
        <f>$B$17-SUM($B68:$J68)</f>
        <v>39306.543861390586</v>
      </c>
      <c r="D82" s="14"/>
    </row>
    <row r="83" spans="1:4" x14ac:dyDescent="0.25">
      <c r="A83" s="5" t="s">
        <v>9</v>
      </c>
      <c r="B83" s="8">
        <f>$B$17-SUM($B69:$J69)</f>
        <v>7104.9958674795053</v>
      </c>
      <c r="D83" s="14"/>
    </row>
    <row r="84" spans="1:4" x14ac:dyDescent="0.25">
      <c r="A84" s="5" t="s">
        <v>10</v>
      </c>
      <c r="B84" s="8">
        <f>$B$17-SUM($B70:$J70)</f>
        <v>6156.3866438260302</v>
      </c>
      <c r="D84" s="14"/>
    </row>
    <row r="85" spans="1:4" x14ac:dyDescent="0.25">
      <c r="A85" s="5" t="s">
        <v>11</v>
      </c>
      <c r="B85" s="8">
        <f t="shared" ref="B85:B90" si="6">$B$17-SUM($B71:$J71)</f>
        <v>23972.007413529282</v>
      </c>
      <c r="D85" s="14"/>
    </row>
    <row r="86" spans="1:4" x14ac:dyDescent="0.25">
      <c r="A86" s="5" t="s">
        <v>12</v>
      </c>
      <c r="B86" s="8">
        <f t="shared" si="6"/>
        <v>40319.302533230846</v>
      </c>
      <c r="D86" s="14"/>
    </row>
    <row r="87" spans="1:4" x14ac:dyDescent="0.25">
      <c r="A87" s="5" t="s">
        <v>13</v>
      </c>
      <c r="B87" s="8">
        <f t="shared" si="6"/>
        <v>31344.378101670634</v>
      </c>
      <c r="D87" s="14"/>
    </row>
    <row r="88" spans="1:4" x14ac:dyDescent="0.25">
      <c r="A88" s="5" t="s">
        <v>14</v>
      </c>
      <c r="B88" s="8">
        <f t="shared" si="6"/>
        <v>12510.903359359771</v>
      </c>
      <c r="D88" s="14"/>
    </row>
    <row r="89" spans="1:4" x14ac:dyDescent="0.25">
      <c r="A89" s="5" t="s">
        <v>15</v>
      </c>
      <c r="B89" s="8">
        <f t="shared" si="6"/>
        <v>3029.9479835112579</v>
      </c>
      <c r="D89" s="14"/>
    </row>
    <row r="90" spans="1:4" x14ac:dyDescent="0.25">
      <c r="A90" s="5" t="s">
        <v>16</v>
      </c>
      <c r="B90" s="8">
        <f t="shared" si="6"/>
        <v>3181.2954013922135</v>
      </c>
      <c r="D90" s="14"/>
    </row>
    <row r="91" spans="1:4" x14ac:dyDescent="0.25">
      <c r="A91" s="5" t="s">
        <v>17</v>
      </c>
      <c r="B91" s="8">
        <f>$B$17-SUM($B77:$J77)</f>
        <v>23107.40220817487</v>
      </c>
      <c r="D91" s="14"/>
    </row>
    <row r="92" spans="1:4" x14ac:dyDescent="0.25">
      <c r="A92" s="9" t="s">
        <v>32</v>
      </c>
      <c r="B92" s="12">
        <f>SUM($B$80:$B$91)/$B$17</f>
        <v>1.8999999999999992</v>
      </c>
    </row>
    <row r="94" spans="1:4" x14ac:dyDescent="0.25">
      <c r="A94" s="1" t="s">
        <v>59</v>
      </c>
      <c r="B94" s="22">
        <f>(SUM($B$80:$B$91)-$D$95*$B$17)/12</f>
        <v>-9.701276818911234E-12</v>
      </c>
      <c r="D94" s="1" t="s">
        <v>34</v>
      </c>
    </row>
    <row r="95" spans="1:4" x14ac:dyDescent="0.25">
      <c r="A95" s="1" t="s">
        <v>33</v>
      </c>
      <c r="D95" s="11">
        <v>1.9</v>
      </c>
    </row>
    <row r="96" spans="1:4" ht="16.5" thickBot="1" x14ac:dyDescent="0.3"/>
    <row r="97" spans="1:2" ht="16.5" thickBot="1" x14ac:dyDescent="0.3">
      <c r="A97" s="1" t="s">
        <v>60</v>
      </c>
      <c r="B97" s="13">
        <f>(MIN($K$52:$K$63)+$B$94)*1000</f>
        <v>-9.701276818911234E-9</v>
      </c>
    </row>
    <row r="98" spans="1:2" ht="16.5" thickBot="1" x14ac:dyDescent="0.3"/>
    <row r="99" spans="1:2" ht="16.5" thickBot="1" x14ac:dyDescent="0.3">
      <c r="A99" s="1" t="s">
        <v>48</v>
      </c>
      <c r="B99" s="62" t="e">
        <f>B97/#REF!</f>
        <v>#REF!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70C0"/>
  </sheetPr>
  <dimension ref="A1:P221"/>
  <sheetViews>
    <sheetView topLeftCell="A121" zoomScale="85" zoomScaleNormal="85" workbookViewId="0">
      <selection activeCell="L50" sqref="L50"/>
    </sheetView>
  </sheetViews>
  <sheetFormatPr defaultColWidth="9" defaultRowHeight="15.75" x14ac:dyDescent="0.25"/>
  <cols>
    <col min="1" max="1" width="9" style="1"/>
    <col min="2" max="2" width="9.5" style="1" bestFit="1" customWidth="1"/>
    <col min="3" max="3" width="9.375" style="1" bestFit="1" customWidth="1"/>
    <col min="4" max="7" width="10.125" style="1" bestFit="1" customWidth="1"/>
    <col min="8" max="8" width="9.5" style="1" bestFit="1" customWidth="1"/>
    <col min="9" max="10" width="8.75" style="1" bestFit="1" customWidth="1"/>
    <col min="11" max="11" width="9.25" style="1" bestFit="1" customWidth="1"/>
    <col min="12" max="12" width="10.125" style="1" bestFit="1" customWidth="1"/>
    <col min="13" max="13" width="9.25" style="1" bestFit="1" customWidth="1"/>
    <col min="14" max="16384" width="9" style="1"/>
  </cols>
  <sheetData>
    <row r="1" spans="1:16" x14ac:dyDescent="0.25">
      <c r="O1" s="3"/>
      <c r="P1" s="4" t="s">
        <v>133</v>
      </c>
    </row>
    <row r="3" spans="1:16" x14ac:dyDescent="0.25">
      <c r="A3" s="15" t="s">
        <v>38</v>
      </c>
      <c r="B3" s="17">
        <v>4</v>
      </c>
      <c r="C3" s="17">
        <v>5</v>
      </c>
      <c r="D3" s="17">
        <v>6</v>
      </c>
      <c r="E3" s="17">
        <v>7</v>
      </c>
      <c r="F3" s="17">
        <v>8</v>
      </c>
      <c r="G3" s="17">
        <v>9</v>
      </c>
      <c r="H3" s="17">
        <v>10</v>
      </c>
      <c r="I3" s="17">
        <v>11</v>
      </c>
      <c r="J3" s="17">
        <v>12</v>
      </c>
      <c r="K3" s="17">
        <v>1</v>
      </c>
      <c r="L3" s="17">
        <v>2</v>
      </c>
      <c r="M3" s="17">
        <v>3</v>
      </c>
    </row>
    <row r="4" spans="1:16" x14ac:dyDescent="0.25">
      <c r="A4" s="16">
        <v>20</v>
      </c>
      <c r="B4" s="74">
        <v>0.99775780959007165</v>
      </c>
      <c r="C4" s="75">
        <v>1</v>
      </c>
      <c r="D4" s="75">
        <v>1</v>
      </c>
      <c r="E4" s="75">
        <v>1</v>
      </c>
      <c r="F4" s="75">
        <v>1</v>
      </c>
      <c r="G4" s="75">
        <v>1</v>
      </c>
      <c r="H4" s="75">
        <v>1</v>
      </c>
      <c r="I4" s="75">
        <v>0.99805800191168448</v>
      </c>
      <c r="J4" s="75">
        <v>1</v>
      </c>
      <c r="K4" s="75">
        <v>1</v>
      </c>
      <c r="L4" s="75">
        <v>1</v>
      </c>
      <c r="M4" s="76">
        <v>0.99457030053110018</v>
      </c>
    </row>
    <row r="5" spans="1:16" x14ac:dyDescent="0.25">
      <c r="A5" s="16">
        <v>19</v>
      </c>
      <c r="B5" s="77">
        <v>0.99775780959007165</v>
      </c>
      <c r="C5" s="78">
        <v>1</v>
      </c>
      <c r="D5" s="78">
        <v>1</v>
      </c>
      <c r="E5" s="78">
        <v>1</v>
      </c>
      <c r="F5" s="78">
        <v>1</v>
      </c>
      <c r="G5" s="78">
        <v>1</v>
      </c>
      <c r="H5" s="78">
        <v>1</v>
      </c>
      <c r="I5" s="78">
        <v>0.99805800191168448</v>
      </c>
      <c r="J5" s="78">
        <v>1</v>
      </c>
      <c r="K5" s="78">
        <v>1</v>
      </c>
      <c r="L5" s="78">
        <v>1</v>
      </c>
      <c r="M5" s="79">
        <v>0.99457030053110018</v>
      </c>
    </row>
    <row r="6" spans="1:16" x14ac:dyDescent="0.25">
      <c r="A6" s="16">
        <v>18</v>
      </c>
      <c r="B6" s="77">
        <v>0.99775780959007165</v>
      </c>
      <c r="C6" s="78">
        <v>1</v>
      </c>
      <c r="D6" s="78">
        <v>1</v>
      </c>
      <c r="E6" s="78">
        <v>1</v>
      </c>
      <c r="F6" s="78">
        <v>1</v>
      </c>
      <c r="G6" s="78">
        <v>1</v>
      </c>
      <c r="H6" s="78">
        <v>1</v>
      </c>
      <c r="I6" s="78">
        <v>0.99805800191168448</v>
      </c>
      <c r="J6" s="78">
        <v>1</v>
      </c>
      <c r="K6" s="78">
        <v>1</v>
      </c>
      <c r="L6" s="78">
        <v>1</v>
      </c>
      <c r="M6" s="79">
        <v>0.99457030053110018</v>
      </c>
    </row>
    <row r="7" spans="1:16" x14ac:dyDescent="0.25">
      <c r="A7" s="16">
        <v>17</v>
      </c>
      <c r="B7" s="77">
        <v>0.99775780959007165</v>
      </c>
      <c r="C7" s="78">
        <v>1</v>
      </c>
      <c r="D7" s="78">
        <v>1</v>
      </c>
      <c r="E7" s="78">
        <v>1</v>
      </c>
      <c r="F7" s="78">
        <v>1</v>
      </c>
      <c r="G7" s="78">
        <v>1</v>
      </c>
      <c r="H7" s="78">
        <v>1</v>
      </c>
      <c r="I7" s="78">
        <v>0.99805800191168448</v>
      </c>
      <c r="J7" s="78">
        <v>1</v>
      </c>
      <c r="K7" s="78">
        <v>1</v>
      </c>
      <c r="L7" s="78">
        <v>1</v>
      </c>
      <c r="M7" s="79">
        <v>0.99457030053110018</v>
      </c>
    </row>
    <row r="8" spans="1:16" x14ac:dyDescent="0.25">
      <c r="A8" s="16">
        <v>16</v>
      </c>
      <c r="B8" s="77">
        <v>0.99775780959007165</v>
      </c>
      <c r="C8" s="78">
        <v>1</v>
      </c>
      <c r="D8" s="78">
        <v>1</v>
      </c>
      <c r="E8" s="78">
        <v>1</v>
      </c>
      <c r="F8" s="78">
        <v>1</v>
      </c>
      <c r="G8" s="78">
        <v>1</v>
      </c>
      <c r="H8" s="78">
        <v>1</v>
      </c>
      <c r="I8" s="78">
        <v>0.99805800191168448</v>
      </c>
      <c r="J8" s="78">
        <v>1</v>
      </c>
      <c r="K8" s="78">
        <v>1</v>
      </c>
      <c r="L8" s="78">
        <v>1</v>
      </c>
      <c r="M8" s="79">
        <v>0.99457030053110018</v>
      </c>
    </row>
    <row r="9" spans="1:16" x14ac:dyDescent="0.25">
      <c r="A9" s="16">
        <v>15</v>
      </c>
      <c r="B9" s="77">
        <v>0.99775780959007165</v>
      </c>
      <c r="C9" s="78">
        <v>1</v>
      </c>
      <c r="D9" s="78">
        <v>1</v>
      </c>
      <c r="E9" s="78">
        <v>1</v>
      </c>
      <c r="F9" s="78">
        <v>1</v>
      </c>
      <c r="G9" s="78">
        <v>1</v>
      </c>
      <c r="H9" s="78">
        <v>1</v>
      </c>
      <c r="I9" s="78">
        <v>0.99805800191168448</v>
      </c>
      <c r="J9" s="78">
        <v>1</v>
      </c>
      <c r="K9" s="78">
        <v>1</v>
      </c>
      <c r="L9" s="78">
        <v>1</v>
      </c>
      <c r="M9" s="79">
        <v>0.99457030053110018</v>
      </c>
    </row>
    <row r="10" spans="1:16" x14ac:dyDescent="0.25">
      <c r="A10" s="16">
        <v>14</v>
      </c>
      <c r="B10" s="77">
        <v>0.99775780959007165</v>
      </c>
      <c r="C10" s="78">
        <v>1</v>
      </c>
      <c r="D10" s="78">
        <v>1</v>
      </c>
      <c r="E10" s="78">
        <v>1</v>
      </c>
      <c r="F10" s="78">
        <v>1</v>
      </c>
      <c r="G10" s="78">
        <v>1</v>
      </c>
      <c r="H10" s="78">
        <v>1</v>
      </c>
      <c r="I10" s="78">
        <v>0.99805800191168448</v>
      </c>
      <c r="J10" s="78">
        <v>1</v>
      </c>
      <c r="K10" s="78">
        <v>1</v>
      </c>
      <c r="L10" s="78">
        <v>1</v>
      </c>
      <c r="M10" s="79">
        <v>0.99457030053110018</v>
      </c>
    </row>
    <row r="11" spans="1:16" x14ac:dyDescent="0.25">
      <c r="A11" s="16">
        <v>13</v>
      </c>
      <c r="B11" s="77">
        <v>0.99775780959007165</v>
      </c>
      <c r="C11" s="78">
        <v>1</v>
      </c>
      <c r="D11" s="78">
        <v>1</v>
      </c>
      <c r="E11" s="78">
        <v>1</v>
      </c>
      <c r="F11" s="78">
        <v>1</v>
      </c>
      <c r="G11" s="78">
        <v>1</v>
      </c>
      <c r="H11" s="78">
        <v>1</v>
      </c>
      <c r="I11" s="78">
        <v>0.99805800191168448</v>
      </c>
      <c r="J11" s="78">
        <v>1</v>
      </c>
      <c r="K11" s="78">
        <v>1</v>
      </c>
      <c r="L11" s="78">
        <v>1</v>
      </c>
      <c r="M11" s="79">
        <v>0.99457030053110018</v>
      </c>
    </row>
    <row r="12" spans="1:16" x14ac:dyDescent="0.25">
      <c r="A12" s="16">
        <v>12</v>
      </c>
      <c r="B12" s="77">
        <v>0.99775780959007165</v>
      </c>
      <c r="C12" s="78">
        <v>1</v>
      </c>
      <c r="D12" s="78">
        <v>1</v>
      </c>
      <c r="E12" s="78">
        <v>1</v>
      </c>
      <c r="F12" s="78">
        <v>1</v>
      </c>
      <c r="G12" s="78">
        <v>1</v>
      </c>
      <c r="H12" s="78">
        <v>1</v>
      </c>
      <c r="I12" s="78">
        <v>0.99805800191168448</v>
      </c>
      <c r="J12" s="78">
        <v>1</v>
      </c>
      <c r="K12" s="78">
        <v>1</v>
      </c>
      <c r="L12" s="78">
        <v>1</v>
      </c>
      <c r="M12" s="79">
        <v>0.99457030053110018</v>
      </c>
    </row>
    <row r="13" spans="1:16" x14ac:dyDescent="0.25">
      <c r="A13" s="16">
        <v>11</v>
      </c>
      <c r="B13" s="77">
        <v>0.99775780959007165</v>
      </c>
      <c r="C13" s="78">
        <v>1</v>
      </c>
      <c r="D13" s="78">
        <v>1</v>
      </c>
      <c r="E13" s="78">
        <v>1</v>
      </c>
      <c r="F13" s="78">
        <v>1</v>
      </c>
      <c r="G13" s="78">
        <v>1</v>
      </c>
      <c r="H13" s="78">
        <v>1</v>
      </c>
      <c r="I13" s="78">
        <v>0.99805800191168448</v>
      </c>
      <c r="J13" s="78">
        <v>1</v>
      </c>
      <c r="K13" s="78">
        <v>1</v>
      </c>
      <c r="L13" s="78">
        <v>1</v>
      </c>
      <c r="M13" s="79">
        <v>0.99457030053110018</v>
      </c>
    </row>
    <row r="14" spans="1:16" x14ac:dyDescent="0.25">
      <c r="A14" s="16">
        <v>10</v>
      </c>
      <c r="B14" s="77">
        <v>0.99775780959007165</v>
      </c>
      <c r="C14" s="78">
        <v>0.99819970718942641</v>
      </c>
      <c r="D14" s="78">
        <v>1</v>
      </c>
      <c r="E14" s="78">
        <v>1</v>
      </c>
      <c r="F14" s="78">
        <v>1</v>
      </c>
      <c r="G14" s="78">
        <v>1</v>
      </c>
      <c r="H14" s="78">
        <v>1</v>
      </c>
      <c r="I14" s="78">
        <v>0.99729668996146814</v>
      </c>
      <c r="J14" s="78">
        <v>1</v>
      </c>
      <c r="K14" s="78">
        <v>1</v>
      </c>
      <c r="L14" s="78">
        <v>1</v>
      </c>
      <c r="M14" s="79">
        <v>0.99369637688938672</v>
      </c>
    </row>
    <row r="15" spans="1:16" x14ac:dyDescent="0.25">
      <c r="A15" s="16">
        <v>9</v>
      </c>
      <c r="B15" s="77">
        <v>0.99010649075726065</v>
      </c>
      <c r="C15" s="78">
        <v>0.98995551407308779</v>
      </c>
      <c r="D15" s="78">
        <v>1</v>
      </c>
      <c r="E15" s="78">
        <v>1</v>
      </c>
      <c r="F15" s="78">
        <v>1</v>
      </c>
      <c r="G15" s="78">
        <v>1</v>
      </c>
      <c r="H15" s="78">
        <v>1</v>
      </c>
      <c r="I15" s="78">
        <v>0.99039033288452427</v>
      </c>
      <c r="J15" s="78">
        <v>0.99947468462876521</v>
      </c>
      <c r="K15" s="78">
        <v>0.99260049941767514</v>
      </c>
      <c r="L15" s="78">
        <v>0.99193228680177425</v>
      </c>
      <c r="M15" s="79">
        <v>0.98794382996545271</v>
      </c>
    </row>
    <row r="16" spans="1:16" x14ac:dyDescent="0.25">
      <c r="A16" s="16">
        <v>8</v>
      </c>
      <c r="B16" s="77">
        <v>0.97421364282721745</v>
      </c>
      <c r="C16" s="78">
        <v>0.97535980071074158</v>
      </c>
      <c r="D16" s="78">
        <v>0.98275178060346113</v>
      </c>
      <c r="E16" s="78">
        <v>1</v>
      </c>
      <c r="F16" s="78">
        <v>1</v>
      </c>
      <c r="G16" s="78">
        <v>1</v>
      </c>
      <c r="H16" s="78">
        <v>1</v>
      </c>
      <c r="I16" s="78">
        <v>0.97733893068085265</v>
      </c>
      <c r="J16" s="78">
        <v>0.98466959426551004</v>
      </c>
      <c r="K16" s="78">
        <v>0.97945846793870828</v>
      </c>
      <c r="L16" s="78">
        <v>0.9735108447090588</v>
      </c>
      <c r="M16" s="79">
        <v>0.97731265975929826</v>
      </c>
    </row>
    <row r="17" spans="1:13" x14ac:dyDescent="0.25">
      <c r="A17" s="16">
        <v>7</v>
      </c>
      <c r="B17" s="77">
        <v>0.9500792657999424</v>
      </c>
      <c r="C17" s="78">
        <v>0.95441256710238775</v>
      </c>
      <c r="D17" s="78">
        <v>0.95397569483958078</v>
      </c>
      <c r="E17" s="78">
        <v>0.992888262940955</v>
      </c>
      <c r="F17" s="78">
        <v>0.9910333164770373</v>
      </c>
      <c r="G17" s="78">
        <v>0.99718681252656416</v>
      </c>
      <c r="H17" s="78">
        <v>0.99736711164175751</v>
      </c>
      <c r="I17" s="78">
        <v>0.9581424833504536</v>
      </c>
      <c r="J17" s="78">
        <v>0.96200374482036433</v>
      </c>
      <c r="K17" s="78">
        <v>0.96071031712600341</v>
      </c>
      <c r="L17" s="78">
        <v>0.94689434247844351</v>
      </c>
      <c r="M17" s="79">
        <v>0.96180286627092326</v>
      </c>
    </row>
    <row r="18" spans="1:13" x14ac:dyDescent="0.25">
      <c r="A18" s="16">
        <v>6</v>
      </c>
      <c r="B18" s="77">
        <v>0.91770335967543526</v>
      </c>
      <c r="C18" s="78">
        <v>0.92711381324802633</v>
      </c>
      <c r="D18" s="78">
        <v>0.91427646910089266</v>
      </c>
      <c r="E18" s="78">
        <v>0.96139628695726553</v>
      </c>
      <c r="F18" s="78">
        <v>0.95949518375712495</v>
      </c>
      <c r="G18" s="78">
        <v>0.97051294270447797</v>
      </c>
      <c r="H18" s="78">
        <v>0.97239055782012485</v>
      </c>
      <c r="I18" s="78">
        <v>0.9328009908933268</v>
      </c>
      <c r="J18" s="78">
        <v>0.93147713629332785</v>
      </c>
      <c r="K18" s="78">
        <v>0.93635604697956043</v>
      </c>
      <c r="L18" s="78">
        <v>0.91208278010992871</v>
      </c>
      <c r="M18" s="79">
        <v>0.94141444950032782</v>
      </c>
    </row>
    <row r="19" spans="1:13" x14ac:dyDescent="0.25">
      <c r="A19" s="16">
        <v>5</v>
      </c>
      <c r="B19" s="77">
        <v>0.87708592445369615</v>
      </c>
      <c r="C19" s="78">
        <v>0.89346353914765708</v>
      </c>
      <c r="D19" s="78">
        <v>0.86365410338739657</v>
      </c>
      <c r="E19" s="78">
        <v>0.91845443198627508</v>
      </c>
      <c r="F19" s="78">
        <v>0.91714960571867532</v>
      </c>
      <c r="G19" s="78">
        <v>0.9342595421572143</v>
      </c>
      <c r="H19" s="78">
        <v>0.93841742475601109</v>
      </c>
      <c r="I19" s="78">
        <v>0.90131445330947257</v>
      </c>
      <c r="J19" s="78">
        <v>0.89308976868440082</v>
      </c>
      <c r="K19" s="78">
        <v>0.90639565749937945</v>
      </c>
      <c r="L19" s="78">
        <v>0.86907615760351387</v>
      </c>
      <c r="M19" s="79">
        <v>0.91614740944751194</v>
      </c>
    </row>
    <row r="20" spans="1:13" x14ac:dyDescent="0.25">
      <c r="A20" s="16">
        <v>4</v>
      </c>
      <c r="B20" s="77">
        <v>0.82822696013472497</v>
      </c>
      <c r="C20" s="78">
        <v>0.85346174480128034</v>
      </c>
      <c r="D20" s="78">
        <v>0.80210859769909271</v>
      </c>
      <c r="E20" s="78">
        <v>0.86406269802798374</v>
      </c>
      <c r="F20" s="78">
        <v>0.86399658236168819</v>
      </c>
      <c r="G20" s="78">
        <v>0.88842661088477304</v>
      </c>
      <c r="H20" s="78">
        <v>0.89544771244941634</v>
      </c>
      <c r="I20" s="78">
        <v>0.8636828705988906</v>
      </c>
      <c r="J20" s="78">
        <v>0.84684164199358303</v>
      </c>
      <c r="K20" s="78">
        <v>0.87082914868546057</v>
      </c>
      <c r="L20" s="78">
        <v>0.8178744749591994</v>
      </c>
      <c r="M20" s="79">
        <v>0.8860017461124754</v>
      </c>
    </row>
    <row r="21" spans="1:13" x14ac:dyDescent="0.25">
      <c r="A21" s="16">
        <v>3</v>
      </c>
      <c r="B21" s="77">
        <v>0.7711264667185217</v>
      </c>
      <c r="C21" s="78">
        <v>0.80710843020889589</v>
      </c>
      <c r="D21" s="78">
        <v>0.72963995203598109</v>
      </c>
      <c r="E21" s="78">
        <v>0.79822108508239153</v>
      </c>
      <c r="F21" s="78">
        <v>0.80003611368616379</v>
      </c>
      <c r="G21" s="78">
        <v>0.83301414888715419</v>
      </c>
      <c r="H21" s="78">
        <v>0.84348142090034051</v>
      </c>
      <c r="I21" s="78">
        <v>0.81990624276158108</v>
      </c>
      <c r="J21" s="78">
        <v>0.79273275622087458</v>
      </c>
      <c r="K21" s="78">
        <v>0.82965652053780359</v>
      </c>
      <c r="L21" s="78">
        <v>0.75847773217698511</v>
      </c>
      <c r="M21" s="79">
        <v>0.85097745949521852</v>
      </c>
    </row>
    <row r="22" spans="1:13" x14ac:dyDescent="0.25">
      <c r="A22" s="16">
        <v>2</v>
      </c>
      <c r="B22" s="67">
        <v>0.70578444420508646</v>
      </c>
      <c r="C22" s="68">
        <v>0.75440359537050372</v>
      </c>
      <c r="D22" s="68">
        <v>0.64624816639806149</v>
      </c>
      <c r="E22" s="68">
        <v>0.72092959314949834</v>
      </c>
      <c r="F22" s="68">
        <v>0.72526819969210199</v>
      </c>
      <c r="G22" s="68">
        <v>0.76802215616435765</v>
      </c>
      <c r="H22" s="68">
        <v>0.78251855010878368</v>
      </c>
      <c r="I22" s="68">
        <v>0.76998456979754404</v>
      </c>
      <c r="J22" s="68">
        <v>0.73076311136627559</v>
      </c>
      <c r="K22" s="68">
        <v>0.7828777730564086</v>
      </c>
      <c r="L22" s="68">
        <v>0.69088592925687098</v>
      </c>
      <c r="M22" s="69">
        <v>0.8110745495957411</v>
      </c>
    </row>
    <row r="23" spans="1:13" x14ac:dyDescent="0.25">
      <c r="A23" s="16">
        <v>1</v>
      </c>
      <c r="B23" s="70">
        <v>0.63220089259441914</v>
      </c>
      <c r="C23" s="71">
        <v>0.69534724028610395</v>
      </c>
      <c r="D23" s="71">
        <v>0.55193324078533412</v>
      </c>
      <c r="E23" s="71">
        <v>0.63218822222930426</v>
      </c>
      <c r="F23" s="71">
        <v>0.63969284037950269</v>
      </c>
      <c r="G23" s="71">
        <v>0.69345063271638363</v>
      </c>
      <c r="H23" s="71">
        <v>0.71255910007474577</v>
      </c>
      <c r="I23" s="71">
        <v>0.71391785170677935</v>
      </c>
      <c r="J23" s="71">
        <v>0.66093270742978583</v>
      </c>
      <c r="K23" s="71">
        <v>0.7304929062412755</v>
      </c>
      <c r="L23" s="71">
        <v>0.61509906619885713</v>
      </c>
      <c r="M23" s="72">
        <v>0.76629301641404313</v>
      </c>
    </row>
    <row r="25" spans="1:13" x14ac:dyDescent="0.25">
      <c r="A25" s="15" t="s">
        <v>39</v>
      </c>
      <c r="B25" s="17">
        <v>4</v>
      </c>
      <c r="C25" s="17">
        <v>5</v>
      </c>
      <c r="D25" s="17">
        <v>6</v>
      </c>
      <c r="E25" s="17">
        <v>7</v>
      </c>
      <c r="F25" s="17">
        <v>8</v>
      </c>
      <c r="G25" s="17">
        <v>9</v>
      </c>
      <c r="H25" s="17">
        <v>10</v>
      </c>
      <c r="I25" s="17">
        <v>11</v>
      </c>
      <c r="J25" s="17">
        <v>12</v>
      </c>
      <c r="K25" s="17">
        <v>1</v>
      </c>
      <c r="L25" s="17">
        <v>2</v>
      </c>
      <c r="M25" s="17">
        <v>3</v>
      </c>
    </row>
    <row r="26" spans="1:13" x14ac:dyDescent="0.25">
      <c r="A26" s="16">
        <v>20</v>
      </c>
      <c r="B26" s="74">
        <v>1</v>
      </c>
      <c r="C26" s="75">
        <v>0.9989091269655328</v>
      </c>
      <c r="D26" s="75">
        <v>1</v>
      </c>
      <c r="E26" s="75">
        <v>1</v>
      </c>
      <c r="F26" s="75">
        <v>1</v>
      </c>
      <c r="G26" s="75">
        <v>1</v>
      </c>
      <c r="H26" s="75">
        <v>1</v>
      </c>
      <c r="I26" s="75">
        <v>0.99691418281229383</v>
      </c>
      <c r="J26" s="75">
        <v>1</v>
      </c>
      <c r="K26" s="75">
        <v>1</v>
      </c>
      <c r="L26" s="75">
        <v>1</v>
      </c>
      <c r="M26" s="76">
        <v>1</v>
      </c>
    </row>
    <row r="27" spans="1:13" x14ac:dyDescent="0.25">
      <c r="A27" s="16">
        <v>19</v>
      </c>
      <c r="B27" s="77">
        <v>1</v>
      </c>
      <c r="C27" s="78">
        <v>0.9989091269655328</v>
      </c>
      <c r="D27" s="78">
        <v>1</v>
      </c>
      <c r="E27" s="78">
        <v>1</v>
      </c>
      <c r="F27" s="78">
        <v>1</v>
      </c>
      <c r="G27" s="78">
        <v>1</v>
      </c>
      <c r="H27" s="78">
        <v>1</v>
      </c>
      <c r="I27" s="78">
        <v>0.99691418281229383</v>
      </c>
      <c r="J27" s="78">
        <v>1</v>
      </c>
      <c r="K27" s="78">
        <v>1</v>
      </c>
      <c r="L27" s="78">
        <v>1</v>
      </c>
      <c r="M27" s="79">
        <v>1</v>
      </c>
    </row>
    <row r="28" spans="1:13" x14ac:dyDescent="0.25">
      <c r="A28" s="16">
        <v>18</v>
      </c>
      <c r="B28" s="77">
        <v>1</v>
      </c>
      <c r="C28" s="78">
        <v>0.9989091269655328</v>
      </c>
      <c r="D28" s="78">
        <v>1</v>
      </c>
      <c r="E28" s="78">
        <v>1</v>
      </c>
      <c r="F28" s="78">
        <v>1</v>
      </c>
      <c r="G28" s="78">
        <v>1</v>
      </c>
      <c r="H28" s="78">
        <v>1</v>
      </c>
      <c r="I28" s="78">
        <v>0.99691418281229383</v>
      </c>
      <c r="J28" s="78">
        <v>1</v>
      </c>
      <c r="K28" s="78">
        <v>1</v>
      </c>
      <c r="L28" s="78">
        <v>1</v>
      </c>
      <c r="M28" s="79">
        <v>1</v>
      </c>
    </row>
    <row r="29" spans="1:13" x14ac:dyDescent="0.25">
      <c r="A29" s="16">
        <v>17</v>
      </c>
      <c r="B29" s="77">
        <v>1</v>
      </c>
      <c r="C29" s="78">
        <v>0.9989091269655328</v>
      </c>
      <c r="D29" s="78">
        <v>1</v>
      </c>
      <c r="E29" s="78">
        <v>1</v>
      </c>
      <c r="F29" s="78">
        <v>1</v>
      </c>
      <c r="G29" s="78">
        <v>1</v>
      </c>
      <c r="H29" s="78">
        <v>1</v>
      </c>
      <c r="I29" s="78">
        <v>0.99691418281229383</v>
      </c>
      <c r="J29" s="78">
        <v>1</v>
      </c>
      <c r="K29" s="78">
        <v>1</v>
      </c>
      <c r="L29" s="78">
        <v>1</v>
      </c>
      <c r="M29" s="79">
        <v>1</v>
      </c>
    </row>
    <row r="30" spans="1:13" x14ac:dyDescent="0.25">
      <c r="A30" s="16">
        <v>16</v>
      </c>
      <c r="B30" s="77">
        <v>1</v>
      </c>
      <c r="C30" s="78">
        <v>0.9989091269655328</v>
      </c>
      <c r="D30" s="78">
        <v>1</v>
      </c>
      <c r="E30" s="78">
        <v>1</v>
      </c>
      <c r="F30" s="78">
        <v>1</v>
      </c>
      <c r="G30" s="78">
        <v>1</v>
      </c>
      <c r="H30" s="78">
        <v>1</v>
      </c>
      <c r="I30" s="78">
        <v>0.99691418281229383</v>
      </c>
      <c r="J30" s="78">
        <v>1</v>
      </c>
      <c r="K30" s="78">
        <v>1</v>
      </c>
      <c r="L30" s="78">
        <v>1</v>
      </c>
      <c r="M30" s="79">
        <v>1</v>
      </c>
    </row>
    <row r="31" spans="1:13" x14ac:dyDescent="0.25">
      <c r="A31" s="16">
        <v>15</v>
      </c>
      <c r="B31" s="77">
        <v>1</v>
      </c>
      <c r="C31" s="78">
        <v>0.9989091269655328</v>
      </c>
      <c r="D31" s="78">
        <v>1</v>
      </c>
      <c r="E31" s="78">
        <v>1</v>
      </c>
      <c r="F31" s="78">
        <v>1</v>
      </c>
      <c r="G31" s="78">
        <v>1</v>
      </c>
      <c r="H31" s="78">
        <v>1</v>
      </c>
      <c r="I31" s="78">
        <v>0.99691418281229383</v>
      </c>
      <c r="J31" s="78">
        <v>1</v>
      </c>
      <c r="K31" s="78">
        <v>1</v>
      </c>
      <c r="L31" s="78">
        <v>1</v>
      </c>
      <c r="M31" s="79">
        <v>1</v>
      </c>
    </row>
    <row r="32" spans="1:13" x14ac:dyDescent="0.25">
      <c r="A32" s="16">
        <v>14</v>
      </c>
      <c r="B32" s="77">
        <v>1</v>
      </c>
      <c r="C32" s="78">
        <v>0.9989091269655328</v>
      </c>
      <c r="D32" s="78">
        <v>1</v>
      </c>
      <c r="E32" s="78">
        <v>1</v>
      </c>
      <c r="F32" s="78">
        <v>1</v>
      </c>
      <c r="G32" s="78">
        <v>1</v>
      </c>
      <c r="H32" s="78">
        <v>1</v>
      </c>
      <c r="I32" s="78">
        <v>0.99691418281229383</v>
      </c>
      <c r="J32" s="78">
        <v>1</v>
      </c>
      <c r="K32" s="78">
        <v>1</v>
      </c>
      <c r="L32" s="78">
        <v>1</v>
      </c>
      <c r="M32" s="79">
        <v>1</v>
      </c>
    </row>
    <row r="33" spans="1:13" x14ac:dyDescent="0.25">
      <c r="A33" s="16">
        <v>13</v>
      </c>
      <c r="B33" s="77">
        <v>1</v>
      </c>
      <c r="C33" s="78">
        <v>0.9989091269655328</v>
      </c>
      <c r="D33" s="78">
        <v>1</v>
      </c>
      <c r="E33" s="78">
        <v>1</v>
      </c>
      <c r="F33" s="78">
        <v>1</v>
      </c>
      <c r="G33" s="78">
        <v>1</v>
      </c>
      <c r="H33" s="78">
        <v>1</v>
      </c>
      <c r="I33" s="78">
        <v>0.99691418281229383</v>
      </c>
      <c r="J33" s="78">
        <v>1</v>
      </c>
      <c r="K33" s="78">
        <v>1</v>
      </c>
      <c r="L33" s="78">
        <v>1</v>
      </c>
      <c r="M33" s="79">
        <v>1</v>
      </c>
    </row>
    <row r="34" spans="1:13" x14ac:dyDescent="0.25">
      <c r="A34" s="16">
        <v>12</v>
      </c>
      <c r="B34" s="77">
        <v>1</v>
      </c>
      <c r="C34" s="78">
        <v>0.9989091269655328</v>
      </c>
      <c r="D34" s="78">
        <v>1</v>
      </c>
      <c r="E34" s="78">
        <v>1</v>
      </c>
      <c r="F34" s="78">
        <v>1</v>
      </c>
      <c r="G34" s="78">
        <v>1</v>
      </c>
      <c r="H34" s="78">
        <v>1</v>
      </c>
      <c r="I34" s="78">
        <v>0.99691418281229383</v>
      </c>
      <c r="J34" s="78">
        <v>1</v>
      </c>
      <c r="K34" s="78">
        <v>1</v>
      </c>
      <c r="L34" s="78">
        <v>1</v>
      </c>
      <c r="M34" s="79">
        <v>1</v>
      </c>
    </row>
    <row r="35" spans="1:13" x14ac:dyDescent="0.25">
      <c r="A35" s="16">
        <v>11</v>
      </c>
      <c r="B35" s="77">
        <v>1</v>
      </c>
      <c r="C35" s="78">
        <v>0.9989091269655328</v>
      </c>
      <c r="D35" s="78">
        <v>1</v>
      </c>
      <c r="E35" s="78">
        <v>1</v>
      </c>
      <c r="F35" s="78">
        <v>1</v>
      </c>
      <c r="G35" s="78">
        <v>1</v>
      </c>
      <c r="H35" s="78">
        <v>1</v>
      </c>
      <c r="I35" s="78">
        <v>0.99691418281229383</v>
      </c>
      <c r="J35" s="78">
        <v>1</v>
      </c>
      <c r="K35" s="78">
        <v>1</v>
      </c>
      <c r="L35" s="78">
        <v>1</v>
      </c>
      <c r="M35" s="79">
        <v>0.99981034408800307</v>
      </c>
    </row>
    <row r="36" spans="1:13" x14ac:dyDescent="0.25">
      <c r="A36" s="16">
        <v>10</v>
      </c>
      <c r="B36" s="77">
        <v>1</v>
      </c>
      <c r="C36" s="78">
        <v>0.99531292763717172</v>
      </c>
      <c r="D36" s="78">
        <v>1</v>
      </c>
      <c r="E36" s="78">
        <v>1</v>
      </c>
      <c r="F36" s="78">
        <v>1</v>
      </c>
      <c r="G36" s="78">
        <v>1</v>
      </c>
      <c r="H36" s="78">
        <v>1</v>
      </c>
      <c r="I36" s="78">
        <v>0.99473763862600473</v>
      </c>
      <c r="J36" s="78">
        <v>1</v>
      </c>
      <c r="K36" s="78">
        <v>1</v>
      </c>
      <c r="L36" s="78">
        <v>0.99833751891377975</v>
      </c>
      <c r="M36" s="79">
        <v>0.99514644645271266</v>
      </c>
    </row>
    <row r="37" spans="1:13" x14ac:dyDescent="0.25">
      <c r="A37" s="16">
        <v>9</v>
      </c>
      <c r="B37" s="77">
        <v>1</v>
      </c>
      <c r="C37" s="78">
        <v>0.98789375651478761</v>
      </c>
      <c r="D37" s="78">
        <v>1</v>
      </c>
      <c r="E37" s="78">
        <v>1</v>
      </c>
      <c r="F37" s="78">
        <v>1</v>
      </c>
      <c r="G37" s="78">
        <v>1</v>
      </c>
      <c r="H37" s="78">
        <v>1</v>
      </c>
      <c r="I37" s="78">
        <v>0.987681726495936</v>
      </c>
      <c r="J37" s="78">
        <v>0.99570302332356153</v>
      </c>
      <c r="K37" s="78">
        <v>0.99450840203631541</v>
      </c>
      <c r="L37" s="78">
        <v>0.98741909030012609</v>
      </c>
      <c r="M37" s="79">
        <v>0.98794953458347834</v>
      </c>
    </row>
    <row r="38" spans="1:13" x14ac:dyDescent="0.25">
      <c r="A38" s="16">
        <v>8</v>
      </c>
      <c r="B38" s="77">
        <v>0.99866618175809352</v>
      </c>
      <c r="C38" s="78">
        <v>0.97665161359838049</v>
      </c>
      <c r="D38" s="78">
        <v>0.99798001788547808</v>
      </c>
      <c r="E38" s="78">
        <v>1</v>
      </c>
      <c r="F38" s="78">
        <v>1</v>
      </c>
      <c r="G38" s="78">
        <v>1</v>
      </c>
      <c r="H38" s="78">
        <v>1</v>
      </c>
      <c r="I38" s="78">
        <v>0.97574644642208774</v>
      </c>
      <c r="J38" s="78">
        <v>0.98039755099083759</v>
      </c>
      <c r="K38" s="78">
        <v>0.98391452192372286</v>
      </c>
      <c r="L38" s="78">
        <v>0.97003866841969688</v>
      </c>
      <c r="M38" s="79">
        <v>0.97821960848029998</v>
      </c>
    </row>
    <row r="39" spans="1:13" x14ac:dyDescent="0.25">
      <c r="A39" s="16">
        <v>7</v>
      </c>
      <c r="B39" s="77">
        <v>0.98181086297104969</v>
      </c>
      <c r="C39" s="78">
        <v>0.96158649888795056</v>
      </c>
      <c r="D39" s="78">
        <v>0.96938838930307369</v>
      </c>
      <c r="E39" s="78">
        <v>0.99871516001456762</v>
      </c>
      <c r="F39" s="78">
        <v>0.99941598987044367</v>
      </c>
      <c r="G39" s="78">
        <v>0.99775466055375506</v>
      </c>
      <c r="H39" s="78">
        <v>0.99646847794329918</v>
      </c>
      <c r="I39" s="78">
        <v>0.95893179840445975</v>
      </c>
      <c r="J39" s="78">
        <v>0.9576831845273206</v>
      </c>
      <c r="K39" s="78">
        <v>0.96869770499769114</v>
      </c>
      <c r="L39" s="78">
        <v>0.94619625327249224</v>
      </c>
      <c r="M39" s="79">
        <v>0.96595666814317771</v>
      </c>
    </row>
    <row r="40" spans="1:13" x14ac:dyDescent="0.25">
      <c r="A40" s="16">
        <v>6</v>
      </c>
      <c r="B40" s="77">
        <v>0.9576426991214082</v>
      </c>
      <c r="C40" s="78">
        <v>0.9426984123834975</v>
      </c>
      <c r="D40" s="78">
        <v>0.92838547451373099</v>
      </c>
      <c r="E40" s="78">
        <v>0.97471035714829735</v>
      </c>
      <c r="F40" s="78">
        <v>0.9747804919257187</v>
      </c>
      <c r="G40" s="78">
        <v>0.96820265186284127</v>
      </c>
      <c r="H40" s="78">
        <v>0.97402270980592387</v>
      </c>
      <c r="I40" s="78">
        <v>0.93723778244305223</v>
      </c>
      <c r="J40" s="78">
        <v>0.92755992393301079</v>
      </c>
      <c r="K40" s="78">
        <v>0.94885795125822014</v>
      </c>
      <c r="L40" s="78">
        <v>0.91589184485851205</v>
      </c>
      <c r="M40" s="79">
        <v>0.9511607135721114</v>
      </c>
    </row>
    <row r="41" spans="1:13" x14ac:dyDescent="0.25">
      <c r="A41" s="16">
        <v>5</v>
      </c>
      <c r="B41" s="77">
        <v>0.92616169020916894</v>
      </c>
      <c r="C41" s="78">
        <v>0.91998735408502152</v>
      </c>
      <c r="D41" s="78">
        <v>0.87497127351745019</v>
      </c>
      <c r="E41" s="78">
        <v>0.94195163200095888</v>
      </c>
      <c r="F41" s="78">
        <v>0.94109011061135606</v>
      </c>
      <c r="G41" s="78">
        <v>0.92794515913403675</v>
      </c>
      <c r="H41" s="78">
        <v>0.94361061033742133</v>
      </c>
      <c r="I41" s="78">
        <v>0.91066439853786485</v>
      </c>
      <c r="J41" s="78">
        <v>0.89002776920790794</v>
      </c>
      <c r="K41" s="78">
        <v>0.92439526070530975</v>
      </c>
      <c r="L41" s="78">
        <v>0.87912544317775643</v>
      </c>
      <c r="M41" s="79">
        <v>0.93383174476710107</v>
      </c>
    </row>
    <row r="42" spans="1:13" x14ac:dyDescent="0.25">
      <c r="A42" s="16">
        <v>4</v>
      </c>
      <c r="B42" s="77">
        <v>0.8873678362343318</v>
      </c>
      <c r="C42" s="78">
        <v>0.89345332399252264</v>
      </c>
      <c r="D42" s="78">
        <v>0.80914578631423129</v>
      </c>
      <c r="E42" s="78">
        <v>0.90043898457255211</v>
      </c>
      <c r="F42" s="78">
        <v>0.89834484592735597</v>
      </c>
      <c r="G42" s="78">
        <v>0.87698218236734138</v>
      </c>
      <c r="H42" s="78">
        <v>0.90523217953779167</v>
      </c>
      <c r="I42" s="78">
        <v>0.87921164668889806</v>
      </c>
      <c r="J42" s="78">
        <v>0.84508672035201227</v>
      </c>
      <c r="K42" s="78">
        <v>0.89530963333896008</v>
      </c>
      <c r="L42" s="78">
        <v>0.83589704823022526</v>
      </c>
      <c r="M42" s="79">
        <v>0.9139697617281467</v>
      </c>
    </row>
    <row r="43" spans="1:13" x14ac:dyDescent="0.25">
      <c r="A43" s="16">
        <v>3</v>
      </c>
      <c r="B43" s="77">
        <v>0.84126113719689699</v>
      </c>
      <c r="C43" s="78">
        <v>0.86309632210600074</v>
      </c>
      <c r="D43" s="78">
        <v>0.73090901290407428</v>
      </c>
      <c r="E43" s="78">
        <v>0.85017241486307693</v>
      </c>
      <c r="F43" s="78">
        <v>0.84654469787371833</v>
      </c>
      <c r="G43" s="78">
        <v>0.81531372156275539</v>
      </c>
      <c r="H43" s="78">
        <v>0.85888741740703467</v>
      </c>
      <c r="I43" s="78">
        <v>0.84287952689615153</v>
      </c>
      <c r="J43" s="78">
        <v>0.79273677736532355</v>
      </c>
      <c r="K43" s="78">
        <v>0.86160106915917112</v>
      </c>
      <c r="L43" s="78">
        <v>0.78620666001591855</v>
      </c>
      <c r="M43" s="79">
        <v>0.89157476445524841</v>
      </c>
    </row>
    <row r="44" spans="1:13" x14ac:dyDescent="0.25">
      <c r="A44" s="16">
        <v>2</v>
      </c>
      <c r="B44" s="67">
        <v>0.7878415930968643</v>
      </c>
      <c r="C44" s="68">
        <v>0.82891634842545581</v>
      </c>
      <c r="D44" s="68">
        <v>0.64026095328697907</v>
      </c>
      <c r="E44" s="68">
        <v>0.79115192287253344</v>
      </c>
      <c r="F44" s="68">
        <v>0.78568966645044314</v>
      </c>
      <c r="G44" s="68">
        <v>0.74293977672027867</v>
      </c>
      <c r="H44" s="68">
        <v>0.80457632394515044</v>
      </c>
      <c r="I44" s="68">
        <v>0.80166803915962537</v>
      </c>
      <c r="J44" s="68">
        <v>0.73297794024784202</v>
      </c>
      <c r="K44" s="68">
        <v>0.82326956816594288</v>
      </c>
      <c r="L44" s="68">
        <v>0.7300542785348364</v>
      </c>
      <c r="M44" s="69">
        <v>0.86664675294840621</v>
      </c>
    </row>
    <row r="45" spans="1:13" x14ac:dyDescent="0.25">
      <c r="A45" s="16">
        <v>1</v>
      </c>
      <c r="B45" s="70">
        <v>0.72710920393423395</v>
      </c>
      <c r="C45" s="71">
        <v>0.79091340295088797</v>
      </c>
      <c r="D45" s="71">
        <v>0.53720160746294576</v>
      </c>
      <c r="E45" s="71">
        <v>0.72337750860092165</v>
      </c>
      <c r="F45" s="71">
        <v>0.71577975165753049</v>
      </c>
      <c r="G45" s="71">
        <v>0.65986034783991132</v>
      </c>
      <c r="H45" s="71">
        <v>0.74229889915213909</v>
      </c>
      <c r="I45" s="71">
        <v>0.75557718347931968</v>
      </c>
      <c r="J45" s="71">
        <v>0.66581020899956744</v>
      </c>
      <c r="K45" s="71">
        <v>0.78031513035927536</v>
      </c>
      <c r="L45" s="71">
        <v>0.66743990378697871</v>
      </c>
      <c r="M45" s="72">
        <v>0.83918572720761997</v>
      </c>
    </row>
    <row r="47" spans="1:13" x14ac:dyDescent="0.25">
      <c r="A47" s="15" t="s">
        <v>40</v>
      </c>
      <c r="B47" s="17">
        <v>4</v>
      </c>
      <c r="C47" s="17">
        <v>5</v>
      </c>
      <c r="D47" s="17">
        <v>6</v>
      </c>
      <c r="E47" s="17">
        <v>7</v>
      </c>
      <c r="F47" s="17">
        <v>8</v>
      </c>
      <c r="G47" s="17">
        <v>9</v>
      </c>
      <c r="H47" s="17">
        <v>10</v>
      </c>
      <c r="I47" s="17">
        <v>11</v>
      </c>
      <c r="J47" s="17">
        <v>12</v>
      </c>
      <c r="K47" s="17">
        <v>1</v>
      </c>
      <c r="L47" s="17">
        <v>2</v>
      </c>
      <c r="M47" s="17">
        <v>3</v>
      </c>
    </row>
    <row r="48" spans="1:13" x14ac:dyDescent="0.25">
      <c r="A48" s="16">
        <v>20</v>
      </c>
      <c r="B48" s="74">
        <v>1</v>
      </c>
      <c r="C48" s="75">
        <v>1</v>
      </c>
      <c r="D48" s="75">
        <v>1</v>
      </c>
      <c r="E48" s="75">
        <v>1</v>
      </c>
      <c r="F48" s="75">
        <v>1</v>
      </c>
      <c r="G48" s="75">
        <v>1</v>
      </c>
      <c r="H48" s="75">
        <v>1</v>
      </c>
      <c r="I48" s="75">
        <v>1</v>
      </c>
      <c r="J48" s="75">
        <v>1</v>
      </c>
      <c r="K48" s="75">
        <v>1</v>
      </c>
      <c r="L48" s="75">
        <v>1</v>
      </c>
      <c r="M48" s="76">
        <v>1</v>
      </c>
    </row>
    <row r="49" spans="1:13" x14ac:dyDescent="0.25">
      <c r="A49" s="16">
        <v>19</v>
      </c>
      <c r="B49" s="77">
        <v>1</v>
      </c>
      <c r="C49" s="78">
        <v>1</v>
      </c>
      <c r="D49" s="78">
        <v>1</v>
      </c>
      <c r="E49" s="78">
        <v>1</v>
      </c>
      <c r="F49" s="78">
        <v>1</v>
      </c>
      <c r="G49" s="78">
        <v>1</v>
      </c>
      <c r="H49" s="78">
        <v>1</v>
      </c>
      <c r="I49" s="78">
        <v>1</v>
      </c>
      <c r="J49" s="78">
        <v>1</v>
      </c>
      <c r="K49" s="78">
        <v>1</v>
      </c>
      <c r="L49" s="78">
        <v>1</v>
      </c>
      <c r="M49" s="79">
        <v>1</v>
      </c>
    </row>
    <row r="50" spans="1:13" x14ac:dyDescent="0.25">
      <c r="A50" s="16">
        <v>18</v>
      </c>
      <c r="B50" s="77">
        <v>1</v>
      </c>
      <c r="C50" s="78">
        <v>1</v>
      </c>
      <c r="D50" s="78">
        <v>1</v>
      </c>
      <c r="E50" s="78">
        <v>1</v>
      </c>
      <c r="F50" s="78">
        <v>1</v>
      </c>
      <c r="G50" s="78">
        <v>1</v>
      </c>
      <c r="H50" s="78">
        <v>1</v>
      </c>
      <c r="I50" s="78">
        <v>1</v>
      </c>
      <c r="J50" s="78">
        <v>1</v>
      </c>
      <c r="K50" s="78">
        <v>1</v>
      </c>
      <c r="L50" s="78">
        <v>1</v>
      </c>
      <c r="M50" s="79">
        <v>1</v>
      </c>
    </row>
    <row r="51" spans="1:13" x14ac:dyDescent="0.25">
      <c r="A51" s="16">
        <v>17</v>
      </c>
      <c r="B51" s="77">
        <v>1</v>
      </c>
      <c r="C51" s="78">
        <v>1</v>
      </c>
      <c r="D51" s="78">
        <v>1</v>
      </c>
      <c r="E51" s="78">
        <v>1</v>
      </c>
      <c r="F51" s="78">
        <v>1</v>
      </c>
      <c r="G51" s="78">
        <v>1</v>
      </c>
      <c r="H51" s="78">
        <v>1</v>
      </c>
      <c r="I51" s="78">
        <v>1</v>
      </c>
      <c r="J51" s="78">
        <v>1</v>
      </c>
      <c r="K51" s="78">
        <v>1</v>
      </c>
      <c r="L51" s="78">
        <v>1</v>
      </c>
      <c r="M51" s="79">
        <v>1</v>
      </c>
    </row>
    <row r="52" spans="1:13" x14ac:dyDescent="0.25">
      <c r="A52" s="16">
        <v>16</v>
      </c>
      <c r="B52" s="77">
        <v>1</v>
      </c>
      <c r="C52" s="78">
        <v>1</v>
      </c>
      <c r="D52" s="78">
        <v>1</v>
      </c>
      <c r="E52" s="78">
        <v>1</v>
      </c>
      <c r="F52" s="78">
        <v>1</v>
      </c>
      <c r="G52" s="78">
        <v>1</v>
      </c>
      <c r="H52" s="78">
        <v>1</v>
      </c>
      <c r="I52" s="78">
        <v>1</v>
      </c>
      <c r="J52" s="78">
        <v>1</v>
      </c>
      <c r="K52" s="78">
        <v>1</v>
      </c>
      <c r="L52" s="78">
        <v>1</v>
      </c>
      <c r="M52" s="79">
        <v>1</v>
      </c>
    </row>
    <row r="53" spans="1:13" x14ac:dyDescent="0.25">
      <c r="A53" s="16">
        <v>15</v>
      </c>
      <c r="B53" s="77">
        <v>1</v>
      </c>
      <c r="C53" s="78">
        <v>1</v>
      </c>
      <c r="D53" s="78">
        <v>1</v>
      </c>
      <c r="E53" s="78">
        <v>1</v>
      </c>
      <c r="F53" s="78">
        <v>1</v>
      </c>
      <c r="G53" s="78">
        <v>1</v>
      </c>
      <c r="H53" s="78">
        <v>1</v>
      </c>
      <c r="I53" s="78">
        <v>1</v>
      </c>
      <c r="J53" s="78">
        <v>1</v>
      </c>
      <c r="K53" s="78">
        <v>1</v>
      </c>
      <c r="L53" s="78">
        <v>1</v>
      </c>
      <c r="M53" s="79">
        <v>1</v>
      </c>
    </row>
    <row r="54" spans="1:13" x14ac:dyDescent="0.25">
      <c r="A54" s="16">
        <v>14</v>
      </c>
      <c r="B54" s="77">
        <v>1</v>
      </c>
      <c r="C54" s="78">
        <v>1</v>
      </c>
      <c r="D54" s="78">
        <v>1</v>
      </c>
      <c r="E54" s="78">
        <v>1</v>
      </c>
      <c r="F54" s="78">
        <v>1</v>
      </c>
      <c r="G54" s="78">
        <v>1</v>
      </c>
      <c r="H54" s="78">
        <v>1</v>
      </c>
      <c r="I54" s="78">
        <v>1</v>
      </c>
      <c r="J54" s="78">
        <v>1</v>
      </c>
      <c r="K54" s="78">
        <v>1</v>
      </c>
      <c r="L54" s="78">
        <v>1</v>
      </c>
      <c r="M54" s="79">
        <v>1</v>
      </c>
    </row>
    <row r="55" spans="1:13" x14ac:dyDescent="0.25">
      <c r="A55" s="16">
        <v>13</v>
      </c>
      <c r="B55" s="77">
        <v>1</v>
      </c>
      <c r="C55" s="78">
        <v>1</v>
      </c>
      <c r="D55" s="78">
        <v>1</v>
      </c>
      <c r="E55" s="78">
        <v>1</v>
      </c>
      <c r="F55" s="78">
        <v>1</v>
      </c>
      <c r="G55" s="78">
        <v>1</v>
      </c>
      <c r="H55" s="78">
        <v>1</v>
      </c>
      <c r="I55" s="78">
        <v>1</v>
      </c>
      <c r="J55" s="78">
        <v>1</v>
      </c>
      <c r="K55" s="78">
        <v>1</v>
      </c>
      <c r="L55" s="78">
        <v>1</v>
      </c>
      <c r="M55" s="79">
        <v>1</v>
      </c>
    </row>
    <row r="56" spans="1:13" x14ac:dyDescent="0.25">
      <c r="A56" s="16">
        <v>12</v>
      </c>
      <c r="B56" s="77">
        <v>1</v>
      </c>
      <c r="C56" s="78">
        <v>1</v>
      </c>
      <c r="D56" s="78">
        <v>1</v>
      </c>
      <c r="E56" s="78">
        <v>1</v>
      </c>
      <c r="F56" s="78">
        <v>1</v>
      </c>
      <c r="G56" s="78">
        <v>1</v>
      </c>
      <c r="H56" s="78">
        <v>1</v>
      </c>
      <c r="I56" s="78">
        <v>1</v>
      </c>
      <c r="J56" s="78">
        <v>1</v>
      </c>
      <c r="K56" s="78">
        <v>1</v>
      </c>
      <c r="L56" s="78">
        <v>1</v>
      </c>
      <c r="M56" s="79">
        <v>1</v>
      </c>
    </row>
    <row r="57" spans="1:13" x14ac:dyDescent="0.25">
      <c r="A57" s="16">
        <v>11</v>
      </c>
      <c r="B57" s="77">
        <v>1</v>
      </c>
      <c r="C57" s="78">
        <v>1</v>
      </c>
      <c r="D57" s="78">
        <v>1</v>
      </c>
      <c r="E57" s="78">
        <v>1</v>
      </c>
      <c r="F57" s="78">
        <v>1</v>
      </c>
      <c r="G57" s="78">
        <v>1</v>
      </c>
      <c r="H57" s="78">
        <v>1</v>
      </c>
      <c r="I57" s="78">
        <v>0.99493673705862307</v>
      </c>
      <c r="J57" s="78">
        <v>1</v>
      </c>
      <c r="K57" s="78">
        <v>1</v>
      </c>
      <c r="L57" s="78">
        <v>1</v>
      </c>
      <c r="M57" s="79">
        <v>1</v>
      </c>
    </row>
    <row r="58" spans="1:13" x14ac:dyDescent="0.25">
      <c r="A58" s="16">
        <v>10</v>
      </c>
      <c r="B58" s="77">
        <v>1</v>
      </c>
      <c r="C58" s="78">
        <v>1</v>
      </c>
      <c r="D58" s="78">
        <v>1</v>
      </c>
      <c r="E58" s="78">
        <v>1</v>
      </c>
      <c r="F58" s="78">
        <v>1</v>
      </c>
      <c r="G58" s="78">
        <v>1</v>
      </c>
      <c r="H58" s="78">
        <v>1</v>
      </c>
      <c r="I58" s="78">
        <v>0.97130306063941607</v>
      </c>
      <c r="J58" s="78">
        <v>1</v>
      </c>
      <c r="K58" s="78">
        <v>1</v>
      </c>
      <c r="L58" s="78">
        <v>1</v>
      </c>
      <c r="M58" s="79">
        <v>1</v>
      </c>
    </row>
    <row r="59" spans="1:13" x14ac:dyDescent="0.25">
      <c r="A59" s="16">
        <v>9</v>
      </c>
      <c r="B59" s="77">
        <v>1</v>
      </c>
      <c r="C59" s="78">
        <v>1</v>
      </c>
      <c r="D59" s="78">
        <v>1</v>
      </c>
      <c r="E59" s="78">
        <v>1</v>
      </c>
      <c r="F59" s="78">
        <v>1</v>
      </c>
      <c r="G59" s="78">
        <v>1</v>
      </c>
      <c r="H59" s="78">
        <v>1</v>
      </c>
      <c r="I59" s="78">
        <v>0.93666864953638385</v>
      </c>
      <c r="J59" s="78">
        <v>1</v>
      </c>
      <c r="K59" s="78">
        <v>1</v>
      </c>
      <c r="L59" s="78">
        <v>1</v>
      </c>
      <c r="M59" s="79">
        <v>1</v>
      </c>
    </row>
    <row r="60" spans="1:13" x14ac:dyDescent="0.25">
      <c r="A60" s="16">
        <v>8</v>
      </c>
      <c r="B60" s="77">
        <v>1</v>
      </c>
      <c r="C60" s="78">
        <v>0.96921241887932175</v>
      </c>
      <c r="D60" s="78">
        <v>0.99513107662993705</v>
      </c>
      <c r="E60" s="78">
        <v>1</v>
      </c>
      <c r="F60" s="78">
        <v>1</v>
      </c>
      <c r="G60" s="78">
        <v>1</v>
      </c>
      <c r="H60" s="78">
        <v>1</v>
      </c>
      <c r="I60" s="78">
        <v>0.89103350374952683</v>
      </c>
      <c r="J60" s="78">
        <v>0.98045013539920367</v>
      </c>
      <c r="K60" s="78">
        <v>0.97683396009658119</v>
      </c>
      <c r="L60" s="78">
        <v>0.97699012048832778</v>
      </c>
      <c r="M60" s="79">
        <v>1</v>
      </c>
    </row>
    <row r="61" spans="1:13" x14ac:dyDescent="0.25">
      <c r="A61" s="16">
        <v>7</v>
      </c>
      <c r="B61" s="77">
        <v>0.98523181179293629</v>
      </c>
      <c r="C61" s="78">
        <v>0.91561343161024145</v>
      </c>
      <c r="D61" s="78">
        <v>0.94463284399242464</v>
      </c>
      <c r="E61" s="78">
        <v>1</v>
      </c>
      <c r="F61" s="78">
        <v>0.99710703617484653</v>
      </c>
      <c r="G61" s="78">
        <v>0.9915972626984676</v>
      </c>
      <c r="H61" s="78">
        <v>0.99414533019881657</v>
      </c>
      <c r="I61" s="78">
        <v>0.83439762327884481</v>
      </c>
      <c r="J61" s="78">
        <v>0.93768607876783205</v>
      </c>
      <c r="K61" s="78">
        <v>0.93702524243959107</v>
      </c>
      <c r="L61" s="78">
        <v>0.93354788366422947</v>
      </c>
      <c r="M61" s="79">
        <v>0.98173694076673235</v>
      </c>
    </row>
    <row r="62" spans="1:13" x14ac:dyDescent="0.25">
      <c r="A62" s="16">
        <v>6</v>
      </c>
      <c r="B62" s="77">
        <v>0.93724134964342676</v>
      </c>
      <c r="C62" s="78">
        <v>0.84252325662855476</v>
      </c>
      <c r="D62" s="78">
        <v>0.87263844610462715</v>
      </c>
      <c r="E62" s="78">
        <v>0.9533308226462659</v>
      </c>
      <c r="F62" s="78">
        <v>0.944182208457085</v>
      </c>
      <c r="G62" s="78">
        <v>0.9380056613290314</v>
      </c>
      <c r="H62" s="78">
        <v>0.94491116236627071</v>
      </c>
      <c r="I62" s="78">
        <v>0.76676100812433801</v>
      </c>
      <c r="J62" s="78">
        <v>0.87865806650285772</v>
      </c>
      <c r="K62" s="78">
        <v>0.88267926002439123</v>
      </c>
      <c r="L62" s="78">
        <v>0.87400006180760559</v>
      </c>
      <c r="M62" s="79">
        <v>0.93528553657373037</v>
      </c>
    </row>
    <row r="63" spans="1:13" x14ac:dyDescent="0.25">
      <c r="A63" s="16">
        <v>5</v>
      </c>
      <c r="B63" s="77">
        <v>0.87275706521667695</v>
      </c>
      <c r="C63" s="78">
        <v>0.74994189393426136</v>
      </c>
      <c r="D63" s="78">
        <v>0.77914788296654447</v>
      </c>
      <c r="E63" s="78">
        <v>0.8876960868295144</v>
      </c>
      <c r="F63" s="78">
        <v>0.87197633437676203</v>
      </c>
      <c r="G63" s="78">
        <v>0.86530587425345107</v>
      </c>
      <c r="H63" s="78">
        <v>0.87802497437711691</v>
      </c>
      <c r="I63" s="78">
        <v>0.68812365828600619</v>
      </c>
      <c r="J63" s="78">
        <v>0.80336609860428043</v>
      </c>
      <c r="K63" s="78">
        <v>0.81379601285098124</v>
      </c>
      <c r="L63" s="78">
        <v>0.79834665491845702</v>
      </c>
      <c r="M63" s="79">
        <v>0.8732359193321505</v>
      </c>
    </row>
    <row r="64" spans="1:13" x14ac:dyDescent="0.25">
      <c r="A64" s="16">
        <v>4</v>
      </c>
      <c r="B64" s="77">
        <v>0.79177895851268643</v>
      </c>
      <c r="C64" s="78">
        <v>0.6378693435273618</v>
      </c>
      <c r="D64" s="78">
        <v>0.66416115457817659</v>
      </c>
      <c r="E64" s="78">
        <v>0.80425092975616208</v>
      </c>
      <c r="F64" s="78">
        <v>0.78048941393387783</v>
      </c>
      <c r="G64" s="78">
        <v>0.77349790147172603</v>
      </c>
      <c r="H64" s="78">
        <v>0.79348676623135517</v>
      </c>
      <c r="I64" s="78">
        <v>0.59848557376384937</v>
      </c>
      <c r="J64" s="78">
        <v>0.71181017507210032</v>
      </c>
      <c r="K64" s="78">
        <v>0.73037550091936154</v>
      </c>
      <c r="L64" s="78">
        <v>0.70658766299678355</v>
      </c>
      <c r="M64" s="79">
        <v>0.79558808904199307</v>
      </c>
    </row>
    <row r="65" spans="1:13" x14ac:dyDescent="0.25">
      <c r="A65" s="16">
        <v>3</v>
      </c>
      <c r="B65" s="77">
        <v>0.69430702953145551</v>
      </c>
      <c r="C65" s="78">
        <v>0.50630560540785585</v>
      </c>
      <c r="D65" s="78">
        <v>0.52767826093952341</v>
      </c>
      <c r="E65" s="78">
        <v>0.70299535142620895</v>
      </c>
      <c r="F65" s="78">
        <v>0.66972144712843229</v>
      </c>
      <c r="G65" s="78">
        <v>0.6625817429838563</v>
      </c>
      <c r="H65" s="78">
        <v>0.69129653792898549</v>
      </c>
      <c r="I65" s="78">
        <v>0.4978467545578677</v>
      </c>
      <c r="J65" s="78">
        <v>0.60399029590631736</v>
      </c>
      <c r="K65" s="78">
        <v>0.63241772422953191</v>
      </c>
      <c r="L65" s="78">
        <v>0.59872308604258495</v>
      </c>
      <c r="M65" s="79">
        <v>0.70234204570325787</v>
      </c>
    </row>
    <row r="66" spans="1:13" x14ac:dyDescent="0.25">
      <c r="A66" s="16">
        <v>2</v>
      </c>
      <c r="B66" s="67">
        <v>0.58034127827298398</v>
      </c>
      <c r="C66" s="68">
        <v>0.35525067957574336</v>
      </c>
      <c r="D66" s="68">
        <v>0.3696992020505851</v>
      </c>
      <c r="E66" s="68">
        <v>0.58392935183965489</v>
      </c>
      <c r="F66" s="68">
        <v>0.5396724339604253</v>
      </c>
      <c r="G66" s="68">
        <v>0.53255739878984232</v>
      </c>
      <c r="H66" s="68">
        <v>0.57145428947000798</v>
      </c>
      <c r="I66" s="68">
        <v>0.38620720066806108</v>
      </c>
      <c r="J66" s="68">
        <v>0.47990646110693158</v>
      </c>
      <c r="K66" s="68">
        <v>0.51992268278149234</v>
      </c>
      <c r="L66" s="68">
        <v>0.47475292405586145</v>
      </c>
      <c r="M66" s="69">
        <v>0.59349778931594477</v>
      </c>
    </row>
    <row r="67" spans="1:13" x14ac:dyDescent="0.25">
      <c r="A67" s="16">
        <v>1</v>
      </c>
      <c r="B67" s="70">
        <v>0.44988170473727185</v>
      </c>
      <c r="C67" s="71">
        <v>0.18470456603102445</v>
      </c>
      <c r="D67" s="71">
        <v>0.19022397791136159</v>
      </c>
      <c r="E67" s="71">
        <v>0.4470529309964999</v>
      </c>
      <c r="F67" s="71">
        <v>0.39034237442985714</v>
      </c>
      <c r="G67" s="71">
        <v>0.38342486888968375</v>
      </c>
      <c r="H67" s="71">
        <v>0.43396002085442253</v>
      </c>
      <c r="I67" s="71">
        <v>0.26356691209442951</v>
      </c>
      <c r="J67" s="71">
        <v>0.33955867067394296</v>
      </c>
      <c r="K67" s="71">
        <v>0.39289037657524295</v>
      </c>
      <c r="L67" s="71">
        <v>0.33467717703661293</v>
      </c>
      <c r="M67" s="72">
        <v>0.46905531988005389</v>
      </c>
    </row>
    <row r="68" spans="1:13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25">
      <c r="A69" s="15" t="s">
        <v>41</v>
      </c>
      <c r="B69" s="17">
        <v>4</v>
      </c>
      <c r="C69" s="17">
        <v>5</v>
      </c>
      <c r="D69" s="17">
        <v>6</v>
      </c>
      <c r="E69" s="17">
        <v>7</v>
      </c>
      <c r="F69" s="17">
        <v>8</v>
      </c>
      <c r="G69" s="17">
        <v>9</v>
      </c>
      <c r="H69" s="17">
        <v>10</v>
      </c>
      <c r="I69" s="17">
        <v>11</v>
      </c>
      <c r="J69" s="17">
        <v>12</v>
      </c>
      <c r="K69" s="17">
        <v>1</v>
      </c>
      <c r="L69" s="17">
        <v>2</v>
      </c>
      <c r="M69" s="17">
        <v>3</v>
      </c>
    </row>
    <row r="70" spans="1:13" x14ac:dyDescent="0.25">
      <c r="A70" s="16">
        <v>20</v>
      </c>
      <c r="B70" s="74">
        <v>1</v>
      </c>
      <c r="C70" s="75">
        <v>1</v>
      </c>
      <c r="D70" s="75">
        <v>1</v>
      </c>
      <c r="E70" s="75">
        <v>1</v>
      </c>
      <c r="F70" s="75">
        <v>1</v>
      </c>
      <c r="G70" s="75">
        <v>1</v>
      </c>
      <c r="H70" s="75">
        <v>1</v>
      </c>
      <c r="I70" s="75">
        <v>0.99776652575878022</v>
      </c>
      <c r="J70" s="75">
        <v>1</v>
      </c>
      <c r="K70" s="75">
        <v>1</v>
      </c>
      <c r="L70" s="75">
        <v>1</v>
      </c>
      <c r="M70" s="76">
        <v>1</v>
      </c>
    </row>
    <row r="71" spans="1:13" x14ac:dyDescent="0.25">
      <c r="A71" s="16">
        <v>19</v>
      </c>
      <c r="B71" s="77">
        <v>1</v>
      </c>
      <c r="C71" s="78">
        <v>1</v>
      </c>
      <c r="D71" s="78">
        <v>1</v>
      </c>
      <c r="E71" s="78">
        <v>1</v>
      </c>
      <c r="F71" s="78">
        <v>1</v>
      </c>
      <c r="G71" s="78">
        <v>1</v>
      </c>
      <c r="H71" s="78">
        <v>1</v>
      </c>
      <c r="I71" s="78">
        <v>0.99776652575878022</v>
      </c>
      <c r="J71" s="78">
        <v>1</v>
      </c>
      <c r="K71" s="78">
        <v>1</v>
      </c>
      <c r="L71" s="78">
        <v>1</v>
      </c>
      <c r="M71" s="79">
        <v>1</v>
      </c>
    </row>
    <row r="72" spans="1:13" x14ac:dyDescent="0.25">
      <c r="A72" s="16">
        <v>18</v>
      </c>
      <c r="B72" s="77">
        <v>1</v>
      </c>
      <c r="C72" s="78">
        <v>1</v>
      </c>
      <c r="D72" s="78">
        <v>1</v>
      </c>
      <c r="E72" s="78">
        <v>1</v>
      </c>
      <c r="F72" s="78">
        <v>1</v>
      </c>
      <c r="G72" s="78">
        <v>1</v>
      </c>
      <c r="H72" s="78">
        <v>1</v>
      </c>
      <c r="I72" s="78">
        <v>0.99776652575878022</v>
      </c>
      <c r="J72" s="78">
        <v>1</v>
      </c>
      <c r="K72" s="78">
        <v>1</v>
      </c>
      <c r="L72" s="78">
        <v>1</v>
      </c>
      <c r="M72" s="79">
        <v>1</v>
      </c>
    </row>
    <row r="73" spans="1:13" x14ac:dyDescent="0.25">
      <c r="A73" s="16">
        <v>17</v>
      </c>
      <c r="B73" s="77">
        <v>1</v>
      </c>
      <c r="C73" s="78">
        <v>1</v>
      </c>
      <c r="D73" s="78">
        <v>1</v>
      </c>
      <c r="E73" s="78">
        <v>1</v>
      </c>
      <c r="F73" s="78">
        <v>1</v>
      </c>
      <c r="G73" s="78">
        <v>1</v>
      </c>
      <c r="H73" s="78">
        <v>1</v>
      </c>
      <c r="I73" s="78">
        <v>0.99776652575878022</v>
      </c>
      <c r="J73" s="78">
        <v>1</v>
      </c>
      <c r="K73" s="78">
        <v>1</v>
      </c>
      <c r="L73" s="78">
        <v>1</v>
      </c>
      <c r="M73" s="79">
        <v>1</v>
      </c>
    </row>
    <row r="74" spans="1:13" x14ac:dyDescent="0.25">
      <c r="A74" s="16">
        <v>16</v>
      </c>
      <c r="B74" s="77">
        <v>1</v>
      </c>
      <c r="C74" s="78">
        <v>1</v>
      </c>
      <c r="D74" s="78">
        <v>1</v>
      </c>
      <c r="E74" s="78">
        <v>1</v>
      </c>
      <c r="F74" s="78">
        <v>1</v>
      </c>
      <c r="G74" s="78">
        <v>1</v>
      </c>
      <c r="H74" s="78">
        <v>1</v>
      </c>
      <c r="I74" s="78">
        <v>0.99776652575878022</v>
      </c>
      <c r="J74" s="78">
        <v>1</v>
      </c>
      <c r="K74" s="78">
        <v>1</v>
      </c>
      <c r="L74" s="78">
        <v>1</v>
      </c>
      <c r="M74" s="79">
        <v>1</v>
      </c>
    </row>
    <row r="75" spans="1:13" x14ac:dyDescent="0.25">
      <c r="A75" s="16">
        <v>15</v>
      </c>
      <c r="B75" s="77">
        <v>1</v>
      </c>
      <c r="C75" s="78">
        <v>1</v>
      </c>
      <c r="D75" s="78">
        <v>1</v>
      </c>
      <c r="E75" s="78">
        <v>1</v>
      </c>
      <c r="F75" s="78">
        <v>1</v>
      </c>
      <c r="G75" s="78">
        <v>1</v>
      </c>
      <c r="H75" s="78">
        <v>1</v>
      </c>
      <c r="I75" s="78">
        <v>0.99776652575878022</v>
      </c>
      <c r="J75" s="78">
        <v>1</v>
      </c>
      <c r="K75" s="78">
        <v>1</v>
      </c>
      <c r="L75" s="78">
        <v>1</v>
      </c>
      <c r="M75" s="79">
        <v>1</v>
      </c>
    </row>
    <row r="76" spans="1:13" x14ac:dyDescent="0.25">
      <c r="A76" s="16">
        <v>14</v>
      </c>
      <c r="B76" s="77">
        <v>1</v>
      </c>
      <c r="C76" s="78">
        <v>1</v>
      </c>
      <c r="D76" s="78">
        <v>1</v>
      </c>
      <c r="E76" s="78">
        <v>1</v>
      </c>
      <c r="F76" s="78">
        <v>1</v>
      </c>
      <c r="G76" s="78">
        <v>1</v>
      </c>
      <c r="H76" s="78">
        <v>1</v>
      </c>
      <c r="I76" s="78">
        <v>0.99776652575878022</v>
      </c>
      <c r="J76" s="78">
        <v>1</v>
      </c>
      <c r="K76" s="78">
        <v>1</v>
      </c>
      <c r="L76" s="78">
        <v>1</v>
      </c>
      <c r="M76" s="79">
        <v>1</v>
      </c>
    </row>
    <row r="77" spans="1:13" x14ac:dyDescent="0.25">
      <c r="A77" s="16">
        <v>13</v>
      </c>
      <c r="B77" s="77">
        <v>1</v>
      </c>
      <c r="C77" s="78">
        <v>1</v>
      </c>
      <c r="D77" s="78">
        <v>1</v>
      </c>
      <c r="E77" s="78">
        <v>1</v>
      </c>
      <c r="F77" s="78">
        <v>1</v>
      </c>
      <c r="G77" s="78">
        <v>1</v>
      </c>
      <c r="H77" s="78">
        <v>1</v>
      </c>
      <c r="I77" s="78">
        <v>0.99776652575878022</v>
      </c>
      <c r="J77" s="78">
        <v>1</v>
      </c>
      <c r="K77" s="78">
        <v>1</v>
      </c>
      <c r="L77" s="78">
        <v>1</v>
      </c>
      <c r="M77" s="79">
        <v>1</v>
      </c>
    </row>
    <row r="78" spans="1:13" x14ac:dyDescent="0.25">
      <c r="A78" s="16">
        <v>12</v>
      </c>
      <c r="B78" s="77">
        <v>1</v>
      </c>
      <c r="C78" s="78">
        <v>1</v>
      </c>
      <c r="D78" s="78">
        <v>1</v>
      </c>
      <c r="E78" s="78">
        <v>1</v>
      </c>
      <c r="F78" s="78">
        <v>1</v>
      </c>
      <c r="G78" s="78">
        <v>1</v>
      </c>
      <c r="H78" s="78">
        <v>1</v>
      </c>
      <c r="I78" s="78">
        <v>0.99776652575878022</v>
      </c>
      <c r="J78" s="78">
        <v>1</v>
      </c>
      <c r="K78" s="78">
        <v>1</v>
      </c>
      <c r="L78" s="78">
        <v>1</v>
      </c>
      <c r="M78" s="79">
        <v>1</v>
      </c>
    </row>
    <row r="79" spans="1:13" x14ac:dyDescent="0.25">
      <c r="A79" s="16">
        <v>11</v>
      </c>
      <c r="B79" s="77">
        <v>1</v>
      </c>
      <c r="C79" s="78">
        <v>1</v>
      </c>
      <c r="D79" s="78">
        <v>1</v>
      </c>
      <c r="E79" s="78">
        <v>1</v>
      </c>
      <c r="F79" s="78">
        <v>1</v>
      </c>
      <c r="G79" s="78">
        <v>1</v>
      </c>
      <c r="H79" s="78">
        <v>1</v>
      </c>
      <c r="I79" s="78">
        <v>0.99776652575878022</v>
      </c>
      <c r="J79" s="78">
        <v>1</v>
      </c>
      <c r="K79" s="78">
        <v>1</v>
      </c>
      <c r="L79" s="78">
        <v>1</v>
      </c>
      <c r="M79" s="79">
        <v>1</v>
      </c>
    </row>
    <row r="80" spans="1:13" x14ac:dyDescent="0.25">
      <c r="A80" s="16">
        <v>10</v>
      </c>
      <c r="B80" s="77">
        <v>1</v>
      </c>
      <c r="C80" s="78">
        <v>1</v>
      </c>
      <c r="D80" s="78">
        <v>1</v>
      </c>
      <c r="E80" s="78">
        <v>1</v>
      </c>
      <c r="F80" s="78">
        <v>1</v>
      </c>
      <c r="G80" s="78">
        <v>1</v>
      </c>
      <c r="H80" s="78">
        <v>1</v>
      </c>
      <c r="I80" s="78">
        <v>0.99749203335017733</v>
      </c>
      <c r="J80" s="78">
        <v>1</v>
      </c>
      <c r="K80" s="78">
        <v>0.9986203672097218</v>
      </c>
      <c r="L80" s="78">
        <v>1</v>
      </c>
      <c r="M80" s="79">
        <v>1</v>
      </c>
    </row>
    <row r="81" spans="1:13" x14ac:dyDescent="0.25">
      <c r="A81" s="16">
        <v>9</v>
      </c>
      <c r="B81" s="77">
        <v>1</v>
      </c>
      <c r="C81" s="78">
        <v>0.99882601033521357</v>
      </c>
      <c r="D81" s="78">
        <v>1</v>
      </c>
      <c r="E81" s="78">
        <v>1</v>
      </c>
      <c r="F81" s="78">
        <v>1</v>
      </c>
      <c r="G81" s="78">
        <v>1</v>
      </c>
      <c r="H81" s="78">
        <v>1</v>
      </c>
      <c r="I81" s="78">
        <v>0.99117640905623094</v>
      </c>
      <c r="J81" s="78">
        <v>0.99734597461954988</v>
      </c>
      <c r="K81" s="78">
        <v>0.98302341142612493</v>
      </c>
      <c r="L81" s="78">
        <v>0.99307882008121595</v>
      </c>
      <c r="M81" s="79">
        <v>0.99469640860699526</v>
      </c>
    </row>
    <row r="82" spans="1:13" x14ac:dyDescent="0.25">
      <c r="A82" s="16">
        <v>8</v>
      </c>
      <c r="B82" s="77">
        <v>1</v>
      </c>
      <c r="C82" s="78">
        <v>0.98096849270238062</v>
      </c>
      <c r="D82" s="78">
        <v>1</v>
      </c>
      <c r="E82" s="78">
        <v>1</v>
      </c>
      <c r="F82" s="78">
        <v>1</v>
      </c>
      <c r="G82" s="78">
        <v>1</v>
      </c>
      <c r="H82" s="78">
        <v>1</v>
      </c>
      <c r="I82" s="78">
        <v>0.97881965287694095</v>
      </c>
      <c r="J82" s="78">
        <v>0.9814339071611502</v>
      </c>
      <c r="K82" s="78">
        <v>0.95603720125974978</v>
      </c>
      <c r="L82" s="78">
        <v>0.97477780167267047</v>
      </c>
      <c r="M82" s="79">
        <v>0.98444535240123598</v>
      </c>
    </row>
    <row r="83" spans="1:13" x14ac:dyDescent="0.25">
      <c r="A83" s="16">
        <v>7</v>
      </c>
      <c r="B83" s="77">
        <v>0.9830395809747694</v>
      </c>
      <c r="C83" s="78">
        <v>0.95280456365300603</v>
      </c>
      <c r="D83" s="78">
        <v>0.96972286062860302</v>
      </c>
      <c r="E83" s="78">
        <v>1</v>
      </c>
      <c r="F83" s="78">
        <v>0.99910860765289133</v>
      </c>
      <c r="G83" s="78">
        <v>0.99568995919837833</v>
      </c>
      <c r="H83" s="78">
        <v>0.99693765880148488</v>
      </c>
      <c r="I83" s="78">
        <v>0.96042176481230745</v>
      </c>
      <c r="J83" s="78">
        <v>0.9572343036431441</v>
      </c>
      <c r="K83" s="78">
        <v>0.91766173671059637</v>
      </c>
      <c r="L83" s="78">
        <v>0.94797634480020254</v>
      </c>
      <c r="M83" s="79">
        <v>0.97027180493390119</v>
      </c>
    </row>
    <row r="84" spans="1:13" x14ac:dyDescent="0.25">
      <c r="A84" s="16">
        <v>6</v>
      </c>
      <c r="B84" s="77">
        <v>0.95010451159567255</v>
      </c>
      <c r="C84" s="78">
        <v>0.91433422318708968</v>
      </c>
      <c r="D84" s="78">
        <v>0.92219127375839438</v>
      </c>
      <c r="E84" s="78">
        <v>0.97469919908952252</v>
      </c>
      <c r="F84" s="78">
        <v>0.96889812488482285</v>
      </c>
      <c r="G84" s="78">
        <v>0.96387650020350579</v>
      </c>
      <c r="H84" s="78">
        <v>0.97372457340713314</v>
      </c>
      <c r="I84" s="78">
        <v>0.93598274486233035</v>
      </c>
      <c r="J84" s="78">
        <v>0.92474716406553137</v>
      </c>
      <c r="K84" s="78">
        <v>0.86789701777866446</v>
      </c>
      <c r="L84" s="78">
        <v>0.91267444946381238</v>
      </c>
      <c r="M84" s="79">
        <v>0.95217576620499078</v>
      </c>
    </row>
    <row r="85" spans="1:13" x14ac:dyDescent="0.25">
      <c r="A85" s="16">
        <v>5</v>
      </c>
      <c r="B85" s="77">
        <v>0.90649385656702619</v>
      </c>
      <c r="C85" s="78">
        <v>0.86555747130463145</v>
      </c>
      <c r="D85" s="78">
        <v>0.85979547842689352</v>
      </c>
      <c r="E85" s="78">
        <v>0.93909470195231659</v>
      </c>
      <c r="F85" s="78">
        <v>0.92752456694645402</v>
      </c>
      <c r="G85" s="78">
        <v>0.92070138061133422</v>
      </c>
      <c r="H85" s="78">
        <v>0.94221294397277511</v>
      </c>
      <c r="I85" s="78">
        <v>0.90550259302700975</v>
      </c>
      <c r="J85" s="78">
        <v>0.88397248842831211</v>
      </c>
      <c r="K85" s="78">
        <v>0.80674304446395451</v>
      </c>
      <c r="L85" s="78">
        <v>0.86887211566349976</v>
      </c>
      <c r="M85" s="79">
        <v>0.93015723621450475</v>
      </c>
    </row>
    <row r="86" spans="1:13" x14ac:dyDescent="0.25">
      <c r="A86" s="16">
        <v>4</v>
      </c>
      <c r="B86" s="77">
        <v>0.85220761588883021</v>
      </c>
      <c r="C86" s="78">
        <v>0.80647430800563158</v>
      </c>
      <c r="D86" s="78">
        <v>0.78253547463410023</v>
      </c>
      <c r="E86" s="78">
        <v>0.89378517744488717</v>
      </c>
      <c r="F86" s="78">
        <v>0.87498793383778495</v>
      </c>
      <c r="G86" s="78">
        <v>0.8661646004218635</v>
      </c>
      <c r="H86" s="78">
        <v>0.90240277049841056</v>
      </c>
      <c r="I86" s="78">
        <v>0.86898130930634554</v>
      </c>
      <c r="J86" s="78">
        <v>0.83491027673148632</v>
      </c>
      <c r="K86" s="78">
        <v>0.73419981676646617</v>
      </c>
      <c r="L86" s="78">
        <v>0.81656934339926479</v>
      </c>
      <c r="M86" s="79">
        <v>0.9042162149624432</v>
      </c>
    </row>
    <row r="87" spans="1:13" x14ac:dyDescent="0.25">
      <c r="A87" s="16">
        <v>3</v>
      </c>
      <c r="B87" s="77">
        <v>0.78724578956108471</v>
      </c>
      <c r="C87" s="78">
        <v>0.73708473329008994</v>
      </c>
      <c r="D87" s="78">
        <v>0.6904112623800146</v>
      </c>
      <c r="E87" s="78">
        <v>0.83877062556723447</v>
      </c>
      <c r="F87" s="78">
        <v>0.81128822555881563</v>
      </c>
      <c r="G87" s="78">
        <v>0.80026615963509373</v>
      </c>
      <c r="H87" s="78">
        <v>0.8542940529840396</v>
      </c>
      <c r="I87" s="78">
        <v>0.82641889370033783</v>
      </c>
      <c r="J87" s="78">
        <v>0.77756052897505401</v>
      </c>
      <c r="K87" s="78">
        <v>0.65026733468619957</v>
      </c>
      <c r="L87" s="78">
        <v>0.75576613267110748</v>
      </c>
      <c r="M87" s="79">
        <v>0.87435270244880592</v>
      </c>
    </row>
    <row r="88" spans="1:13" x14ac:dyDescent="0.25">
      <c r="A88" s="16">
        <v>2</v>
      </c>
      <c r="B88" s="67">
        <v>0.71160837758378981</v>
      </c>
      <c r="C88" s="68">
        <v>0.65738874715800655</v>
      </c>
      <c r="D88" s="68">
        <v>0.58342284166463665</v>
      </c>
      <c r="E88" s="68">
        <v>0.77405104631935839</v>
      </c>
      <c r="F88" s="68">
        <v>0.73642544210954608</v>
      </c>
      <c r="G88" s="68">
        <v>0.72300605825102471</v>
      </c>
      <c r="H88" s="68">
        <v>0.79788679142966223</v>
      </c>
      <c r="I88" s="68">
        <v>0.77781534620898651</v>
      </c>
      <c r="J88" s="68">
        <v>0.71192324515901506</v>
      </c>
      <c r="K88" s="68">
        <v>0.55494559822315481</v>
      </c>
      <c r="L88" s="68">
        <v>0.68646248347902783</v>
      </c>
      <c r="M88" s="69">
        <v>0.84056669867359313</v>
      </c>
    </row>
    <row r="89" spans="1:13" x14ac:dyDescent="0.25">
      <c r="A89" s="16">
        <v>1</v>
      </c>
      <c r="B89" s="70">
        <v>0.6252953799569454</v>
      </c>
      <c r="C89" s="71">
        <v>0.56738634960938128</v>
      </c>
      <c r="D89" s="71">
        <v>0.46157021248796637</v>
      </c>
      <c r="E89" s="71">
        <v>0.69962643970125893</v>
      </c>
      <c r="F89" s="71">
        <v>0.65039958348997629</v>
      </c>
      <c r="G89" s="71">
        <v>0.63438429626965664</v>
      </c>
      <c r="H89" s="71">
        <v>0.73318098583527846</v>
      </c>
      <c r="I89" s="71">
        <v>0.7231706668322917</v>
      </c>
      <c r="J89" s="71">
        <v>0.63799842528336959</v>
      </c>
      <c r="K89" s="71">
        <v>0.44823460737733162</v>
      </c>
      <c r="L89" s="71">
        <v>0.60865839582302583</v>
      </c>
      <c r="M89" s="72">
        <v>0.80285820363680471</v>
      </c>
    </row>
    <row r="90" spans="1:13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25">
      <c r="A91" s="15" t="s">
        <v>42</v>
      </c>
      <c r="B91" s="17">
        <v>4</v>
      </c>
      <c r="C91" s="17">
        <v>5</v>
      </c>
      <c r="D91" s="17">
        <v>6</v>
      </c>
      <c r="E91" s="17">
        <v>7</v>
      </c>
      <c r="F91" s="17">
        <v>8</v>
      </c>
      <c r="G91" s="17">
        <v>9</v>
      </c>
      <c r="H91" s="17">
        <v>10</v>
      </c>
      <c r="I91" s="17">
        <v>11</v>
      </c>
      <c r="J91" s="17">
        <v>12</v>
      </c>
      <c r="K91" s="17">
        <v>1</v>
      </c>
      <c r="L91" s="17">
        <v>2</v>
      </c>
      <c r="M91" s="17">
        <v>3</v>
      </c>
    </row>
    <row r="92" spans="1:13" x14ac:dyDescent="0.25">
      <c r="A92" s="16">
        <v>20</v>
      </c>
      <c r="B92" s="74">
        <v>1</v>
      </c>
      <c r="C92" s="75">
        <v>0.99896195441126945</v>
      </c>
      <c r="D92" s="75">
        <v>1</v>
      </c>
      <c r="E92" s="75">
        <v>1</v>
      </c>
      <c r="F92" s="75">
        <v>0.97538839479941819</v>
      </c>
      <c r="G92" s="75">
        <v>1</v>
      </c>
      <c r="H92" s="75">
        <v>1</v>
      </c>
      <c r="I92" s="75">
        <v>1</v>
      </c>
      <c r="J92" s="75">
        <v>1</v>
      </c>
      <c r="K92" s="75">
        <v>1</v>
      </c>
      <c r="L92" s="75">
        <v>1</v>
      </c>
      <c r="M92" s="76">
        <v>1</v>
      </c>
    </row>
    <row r="93" spans="1:13" x14ac:dyDescent="0.25">
      <c r="A93" s="16">
        <v>19</v>
      </c>
      <c r="B93" s="77">
        <v>1</v>
      </c>
      <c r="C93" s="78">
        <v>0.99896195441126945</v>
      </c>
      <c r="D93" s="78">
        <v>1</v>
      </c>
      <c r="E93" s="78">
        <v>1</v>
      </c>
      <c r="F93" s="78">
        <v>0.97538839479941819</v>
      </c>
      <c r="G93" s="78">
        <v>1</v>
      </c>
      <c r="H93" s="78">
        <v>1</v>
      </c>
      <c r="I93" s="78">
        <v>1</v>
      </c>
      <c r="J93" s="78">
        <v>1</v>
      </c>
      <c r="K93" s="78">
        <v>1</v>
      </c>
      <c r="L93" s="78">
        <v>1</v>
      </c>
      <c r="M93" s="79">
        <v>1</v>
      </c>
    </row>
    <row r="94" spans="1:13" x14ac:dyDescent="0.25">
      <c r="A94" s="16">
        <v>18</v>
      </c>
      <c r="B94" s="77">
        <v>1</v>
      </c>
      <c r="C94" s="78">
        <v>0.99896195441126945</v>
      </c>
      <c r="D94" s="78">
        <v>1</v>
      </c>
      <c r="E94" s="78">
        <v>1</v>
      </c>
      <c r="F94" s="78">
        <v>0.97538839479941819</v>
      </c>
      <c r="G94" s="78">
        <v>1</v>
      </c>
      <c r="H94" s="78">
        <v>1</v>
      </c>
      <c r="I94" s="78">
        <v>1</v>
      </c>
      <c r="J94" s="78">
        <v>1</v>
      </c>
      <c r="K94" s="78">
        <v>1</v>
      </c>
      <c r="L94" s="78">
        <v>1</v>
      </c>
      <c r="M94" s="79">
        <v>1</v>
      </c>
    </row>
    <row r="95" spans="1:13" x14ac:dyDescent="0.25">
      <c r="A95" s="16">
        <v>17</v>
      </c>
      <c r="B95" s="77">
        <v>1</v>
      </c>
      <c r="C95" s="78">
        <v>0.99896195441126945</v>
      </c>
      <c r="D95" s="78">
        <v>1</v>
      </c>
      <c r="E95" s="78">
        <v>1</v>
      </c>
      <c r="F95" s="78">
        <v>0.97538839479941819</v>
      </c>
      <c r="G95" s="78">
        <v>1</v>
      </c>
      <c r="H95" s="78">
        <v>1</v>
      </c>
      <c r="I95" s="78">
        <v>1</v>
      </c>
      <c r="J95" s="78">
        <v>1</v>
      </c>
      <c r="K95" s="78">
        <v>1</v>
      </c>
      <c r="L95" s="78">
        <v>1</v>
      </c>
      <c r="M95" s="79">
        <v>1</v>
      </c>
    </row>
    <row r="96" spans="1:13" x14ac:dyDescent="0.25">
      <c r="A96" s="16">
        <v>16</v>
      </c>
      <c r="B96" s="77">
        <v>1</v>
      </c>
      <c r="C96" s="78">
        <v>0.99896195441126945</v>
      </c>
      <c r="D96" s="78">
        <v>1</v>
      </c>
      <c r="E96" s="78">
        <v>1</v>
      </c>
      <c r="F96" s="78">
        <v>0.97538839479941819</v>
      </c>
      <c r="G96" s="78">
        <v>1</v>
      </c>
      <c r="H96" s="78">
        <v>1</v>
      </c>
      <c r="I96" s="78">
        <v>1</v>
      </c>
      <c r="J96" s="78">
        <v>1</v>
      </c>
      <c r="K96" s="78">
        <v>1</v>
      </c>
      <c r="L96" s="78">
        <v>1</v>
      </c>
      <c r="M96" s="79">
        <v>1</v>
      </c>
    </row>
    <row r="97" spans="1:13" x14ac:dyDescent="0.25">
      <c r="A97" s="16">
        <v>15</v>
      </c>
      <c r="B97" s="77">
        <v>1</v>
      </c>
      <c r="C97" s="78">
        <v>0.99896195441126945</v>
      </c>
      <c r="D97" s="78">
        <v>1</v>
      </c>
      <c r="E97" s="78">
        <v>1</v>
      </c>
      <c r="F97" s="78">
        <v>0.97538839479941819</v>
      </c>
      <c r="G97" s="78">
        <v>1</v>
      </c>
      <c r="H97" s="78">
        <v>1</v>
      </c>
      <c r="I97" s="78">
        <v>1</v>
      </c>
      <c r="J97" s="78">
        <v>1</v>
      </c>
      <c r="K97" s="78">
        <v>1</v>
      </c>
      <c r="L97" s="78">
        <v>1</v>
      </c>
      <c r="M97" s="79">
        <v>1</v>
      </c>
    </row>
    <row r="98" spans="1:13" x14ac:dyDescent="0.25">
      <c r="A98" s="16">
        <v>14</v>
      </c>
      <c r="B98" s="77">
        <v>1</v>
      </c>
      <c r="C98" s="78">
        <v>0.99896195441126945</v>
      </c>
      <c r="D98" s="78">
        <v>1</v>
      </c>
      <c r="E98" s="78">
        <v>1</v>
      </c>
      <c r="F98" s="78">
        <v>0.97538839479941819</v>
      </c>
      <c r="G98" s="78">
        <v>1</v>
      </c>
      <c r="H98" s="78">
        <v>1</v>
      </c>
      <c r="I98" s="78">
        <v>1</v>
      </c>
      <c r="J98" s="78">
        <v>1</v>
      </c>
      <c r="K98" s="78">
        <v>1</v>
      </c>
      <c r="L98" s="78">
        <v>1</v>
      </c>
      <c r="M98" s="79">
        <v>1</v>
      </c>
    </row>
    <row r="99" spans="1:13" x14ac:dyDescent="0.25">
      <c r="A99" s="16">
        <v>13</v>
      </c>
      <c r="B99" s="77">
        <v>1</v>
      </c>
      <c r="C99" s="78">
        <v>0.99896195441126945</v>
      </c>
      <c r="D99" s="78">
        <v>1</v>
      </c>
      <c r="E99" s="78">
        <v>1</v>
      </c>
      <c r="F99" s="78">
        <v>0.97538839479941819</v>
      </c>
      <c r="G99" s="78">
        <v>1</v>
      </c>
      <c r="H99" s="78">
        <v>1</v>
      </c>
      <c r="I99" s="78">
        <v>1</v>
      </c>
      <c r="J99" s="78">
        <v>1</v>
      </c>
      <c r="K99" s="78">
        <v>1</v>
      </c>
      <c r="L99" s="78">
        <v>1</v>
      </c>
      <c r="M99" s="79">
        <v>1</v>
      </c>
    </row>
    <row r="100" spans="1:13" x14ac:dyDescent="0.25">
      <c r="A100" s="16">
        <v>12</v>
      </c>
      <c r="B100" s="77">
        <v>1</v>
      </c>
      <c r="C100" s="78">
        <v>0.99896195441126945</v>
      </c>
      <c r="D100" s="78">
        <v>1</v>
      </c>
      <c r="E100" s="78">
        <v>1</v>
      </c>
      <c r="F100" s="78">
        <v>0.97538839479941819</v>
      </c>
      <c r="G100" s="78">
        <v>1</v>
      </c>
      <c r="H100" s="78">
        <v>1</v>
      </c>
      <c r="I100" s="78">
        <v>1</v>
      </c>
      <c r="J100" s="78">
        <v>1</v>
      </c>
      <c r="K100" s="78">
        <v>1</v>
      </c>
      <c r="L100" s="78">
        <v>1</v>
      </c>
      <c r="M100" s="79">
        <v>1</v>
      </c>
    </row>
    <row r="101" spans="1:13" x14ac:dyDescent="0.25">
      <c r="A101" s="16">
        <v>11</v>
      </c>
      <c r="B101" s="77">
        <v>1</v>
      </c>
      <c r="C101" s="78">
        <v>0.99896195441126945</v>
      </c>
      <c r="D101" s="78">
        <v>1</v>
      </c>
      <c r="E101" s="78">
        <v>1</v>
      </c>
      <c r="F101" s="78">
        <v>0.97538839479941819</v>
      </c>
      <c r="G101" s="78">
        <v>1</v>
      </c>
      <c r="H101" s="78">
        <v>1</v>
      </c>
      <c r="I101" s="78">
        <v>1</v>
      </c>
      <c r="J101" s="78">
        <v>1</v>
      </c>
      <c r="K101" s="78">
        <v>1</v>
      </c>
      <c r="L101" s="78">
        <v>1</v>
      </c>
      <c r="M101" s="79">
        <v>1</v>
      </c>
    </row>
    <row r="102" spans="1:13" x14ac:dyDescent="0.25">
      <c r="A102" s="16">
        <v>10</v>
      </c>
      <c r="B102" s="77">
        <v>1</v>
      </c>
      <c r="C102" s="78">
        <v>0.99539486882247463</v>
      </c>
      <c r="D102" s="78">
        <v>1</v>
      </c>
      <c r="E102" s="78">
        <v>1</v>
      </c>
      <c r="F102" s="78">
        <v>0.97538839479941819</v>
      </c>
      <c r="G102" s="78">
        <v>1</v>
      </c>
      <c r="H102" s="78">
        <v>1</v>
      </c>
      <c r="I102" s="78">
        <v>1</v>
      </c>
      <c r="J102" s="78">
        <v>1</v>
      </c>
      <c r="K102" s="78">
        <v>1</v>
      </c>
      <c r="L102" s="78">
        <v>0.99989428467558428</v>
      </c>
      <c r="M102" s="79">
        <v>0.99347752839869852</v>
      </c>
    </row>
    <row r="103" spans="1:13" x14ac:dyDescent="0.25">
      <c r="A103" s="16">
        <v>9</v>
      </c>
      <c r="B103" s="77">
        <v>1</v>
      </c>
      <c r="C103" s="78">
        <v>0.98799778762155777</v>
      </c>
      <c r="D103" s="78">
        <v>1</v>
      </c>
      <c r="E103" s="78">
        <v>1</v>
      </c>
      <c r="F103" s="78">
        <v>0.97409421927491358</v>
      </c>
      <c r="G103" s="78">
        <v>1</v>
      </c>
      <c r="H103" s="78">
        <v>1</v>
      </c>
      <c r="I103" s="78">
        <v>1</v>
      </c>
      <c r="J103" s="78">
        <v>1</v>
      </c>
      <c r="K103" s="78">
        <v>0.99476455173968281</v>
      </c>
      <c r="L103" s="78">
        <v>0.98938879013581382</v>
      </c>
      <c r="M103" s="79">
        <v>0.98375207619499172</v>
      </c>
    </row>
    <row r="104" spans="1:13" x14ac:dyDescent="0.25">
      <c r="A104" s="16">
        <v>8</v>
      </c>
      <c r="B104" s="77">
        <v>0.99855273971942071</v>
      </c>
      <c r="C104" s="78">
        <v>0.97677071080851885</v>
      </c>
      <c r="D104" s="78">
        <v>1</v>
      </c>
      <c r="E104" s="78">
        <v>1</v>
      </c>
      <c r="F104" s="78">
        <v>0.96951939687400124</v>
      </c>
      <c r="G104" s="78">
        <v>1</v>
      </c>
      <c r="H104" s="78">
        <v>1</v>
      </c>
      <c r="I104" s="78">
        <v>0.98675835180145954</v>
      </c>
      <c r="J104" s="78">
        <v>0.99065187006822475</v>
      </c>
      <c r="K104" s="78">
        <v>0.98378236286417298</v>
      </c>
      <c r="L104" s="78">
        <v>0.97215282998283825</v>
      </c>
      <c r="M104" s="79">
        <v>0.97177679179358001</v>
      </c>
    </row>
    <row r="105" spans="1:13" x14ac:dyDescent="0.25">
      <c r="A105" s="16">
        <v>7</v>
      </c>
      <c r="B105" s="77">
        <v>0.98172418064834166</v>
      </c>
      <c r="C105" s="78">
        <v>0.96171363838335777</v>
      </c>
      <c r="D105" s="78">
        <v>0.9724464018638711</v>
      </c>
      <c r="E105" s="78">
        <v>0.99943235483830173</v>
      </c>
      <c r="F105" s="78">
        <v>0.96166392759668118</v>
      </c>
      <c r="G105" s="78">
        <v>1</v>
      </c>
      <c r="H105" s="78">
        <v>0.99117908634355967</v>
      </c>
      <c r="I105" s="78">
        <v>0.96449828606507826</v>
      </c>
      <c r="J105" s="78">
        <v>0.96931703513335543</v>
      </c>
      <c r="K105" s="78">
        <v>0.96775385521900681</v>
      </c>
      <c r="L105" s="78">
        <v>0.94818640421665745</v>
      </c>
      <c r="M105" s="79">
        <v>0.95755167519446349</v>
      </c>
    </row>
    <row r="106" spans="1:13" x14ac:dyDescent="0.25">
      <c r="A106" s="16">
        <v>6</v>
      </c>
      <c r="B106" s="77">
        <v>0.95760266210398814</v>
      </c>
      <c r="C106" s="78">
        <v>0.94282657034607464</v>
      </c>
      <c r="D106" s="78">
        <v>0.90027964084462864</v>
      </c>
      <c r="E106" s="78">
        <v>0.97108367743569124</v>
      </c>
      <c r="F106" s="78">
        <v>0.95052781144295362</v>
      </c>
      <c r="G106" s="78">
        <v>0.96593006135896353</v>
      </c>
      <c r="H106" s="78">
        <v>0.96902506239034991</v>
      </c>
      <c r="I106" s="78">
        <v>0.93324433616785785</v>
      </c>
      <c r="J106" s="78">
        <v>0.93996366701300094</v>
      </c>
      <c r="K106" s="78">
        <v>0.94667902880418409</v>
      </c>
      <c r="L106" s="78">
        <v>0.9174895128372712</v>
      </c>
      <c r="M106" s="79">
        <v>0.94107672639764217</v>
      </c>
    </row>
    <row r="107" spans="1:13" x14ac:dyDescent="0.25">
      <c r="A107" s="16">
        <v>5</v>
      </c>
      <c r="B107" s="77">
        <v>0.92618818408636039</v>
      </c>
      <c r="C107" s="78">
        <v>0.92010950669666947</v>
      </c>
      <c r="D107" s="78">
        <v>0.80383773032126737</v>
      </c>
      <c r="E107" s="78">
        <v>0.93230918375269234</v>
      </c>
      <c r="F107" s="78">
        <v>0.93611104841281834</v>
      </c>
      <c r="G107" s="78">
        <v>0.9178228150040908</v>
      </c>
      <c r="H107" s="78">
        <v>0.93903274109443857</v>
      </c>
      <c r="I107" s="78">
        <v>0.89299650210979808</v>
      </c>
      <c r="J107" s="78">
        <v>0.90259176570716093</v>
      </c>
      <c r="K107" s="78">
        <v>0.92055788361970503</v>
      </c>
      <c r="L107" s="78">
        <v>0.88006215584467984</v>
      </c>
      <c r="M107" s="79">
        <v>0.92235194540311594</v>
      </c>
    </row>
    <row r="108" spans="1:13" x14ac:dyDescent="0.25">
      <c r="A108" s="16">
        <v>4</v>
      </c>
      <c r="B108" s="77">
        <v>0.88748074659545817</v>
      </c>
      <c r="C108" s="78">
        <v>0.89356244743514224</v>
      </c>
      <c r="D108" s="78">
        <v>0.68312067029378698</v>
      </c>
      <c r="E108" s="78">
        <v>0.88310887378930514</v>
      </c>
      <c r="F108" s="78">
        <v>0.91841363850627533</v>
      </c>
      <c r="G108" s="78">
        <v>0.8566538988412995</v>
      </c>
      <c r="H108" s="78">
        <v>0.90120212245582609</v>
      </c>
      <c r="I108" s="78">
        <v>0.8437547838908992</v>
      </c>
      <c r="J108" s="78">
        <v>0.85720133121583575</v>
      </c>
      <c r="K108" s="78">
        <v>0.88939041966556942</v>
      </c>
      <c r="L108" s="78">
        <v>0.83590433323888313</v>
      </c>
      <c r="M108" s="79">
        <v>0.9013773322108849</v>
      </c>
    </row>
    <row r="109" spans="1:13" x14ac:dyDescent="0.25">
      <c r="A109" s="16">
        <v>3</v>
      </c>
      <c r="B109" s="77">
        <v>0.84148034963128171</v>
      </c>
      <c r="C109" s="78">
        <v>0.86318539256149296</v>
      </c>
      <c r="D109" s="78">
        <v>0.53812846076218779</v>
      </c>
      <c r="E109" s="78">
        <v>0.82348274754552975</v>
      </c>
      <c r="F109" s="78">
        <v>0.89743558172332472</v>
      </c>
      <c r="G109" s="78">
        <v>0.78242331287058975</v>
      </c>
      <c r="H109" s="78">
        <v>0.85553320647451236</v>
      </c>
      <c r="I109" s="78">
        <v>0.78551918151116096</v>
      </c>
      <c r="J109" s="78">
        <v>0.80379236353902517</v>
      </c>
      <c r="K109" s="78">
        <v>0.85317663694177748</v>
      </c>
      <c r="L109" s="78">
        <v>0.78501604501988109</v>
      </c>
      <c r="M109" s="79">
        <v>0.87815288682094894</v>
      </c>
    </row>
    <row r="110" spans="1:13" x14ac:dyDescent="0.25">
      <c r="A110" s="16">
        <v>2</v>
      </c>
      <c r="B110" s="67">
        <v>0.7881869931938309</v>
      </c>
      <c r="C110" s="68">
        <v>0.82897834207572152</v>
      </c>
      <c r="D110" s="68">
        <v>0.3688611017264698</v>
      </c>
      <c r="E110" s="68">
        <v>0.75343080502136595</v>
      </c>
      <c r="F110" s="68">
        <v>0.87317687806396649</v>
      </c>
      <c r="G110" s="68">
        <v>0.69513105709196166</v>
      </c>
      <c r="H110" s="68">
        <v>0.80202599315049716</v>
      </c>
      <c r="I110" s="68">
        <v>0.71828969497058348</v>
      </c>
      <c r="J110" s="68">
        <v>0.74236486267672919</v>
      </c>
      <c r="K110" s="68">
        <v>0.81191653544832898</v>
      </c>
      <c r="L110" s="68">
        <v>0.72739729118767393</v>
      </c>
      <c r="M110" s="69">
        <v>0.85267860923330829</v>
      </c>
    </row>
    <row r="111" spans="1:13" x14ac:dyDescent="0.25">
      <c r="A111" s="16">
        <v>1</v>
      </c>
      <c r="B111" s="70">
        <v>0.72760067728310573</v>
      </c>
      <c r="C111" s="71">
        <v>0.79094129597782803</v>
      </c>
      <c r="D111" s="71">
        <v>0.17531859318663293</v>
      </c>
      <c r="E111" s="71">
        <v>0.67295304621681395</v>
      </c>
      <c r="F111" s="71">
        <v>0.84563752752820054</v>
      </c>
      <c r="G111" s="71">
        <v>0.59477713150541511</v>
      </c>
      <c r="H111" s="71">
        <v>0.74068048248378082</v>
      </c>
      <c r="I111" s="71">
        <v>0.64206632426916688</v>
      </c>
      <c r="J111" s="71">
        <v>0.67291882862894803</v>
      </c>
      <c r="K111" s="71">
        <v>0.76561011518522415</v>
      </c>
      <c r="L111" s="71">
        <v>0.66304807174226144</v>
      </c>
      <c r="M111" s="72">
        <v>0.82495449944796262</v>
      </c>
    </row>
    <row r="112" spans="1:13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25">
      <c r="A113" s="15" t="s">
        <v>43</v>
      </c>
      <c r="B113" s="17">
        <v>4</v>
      </c>
      <c r="C113" s="17">
        <v>5</v>
      </c>
      <c r="D113" s="17">
        <v>6</v>
      </c>
      <c r="E113" s="17">
        <v>7</v>
      </c>
      <c r="F113" s="17">
        <v>8</v>
      </c>
      <c r="G113" s="17">
        <v>9</v>
      </c>
      <c r="H113" s="17">
        <v>10</v>
      </c>
      <c r="I113" s="17">
        <v>11</v>
      </c>
      <c r="J113" s="17">
        <v>12</v>
      </c>
      <c r="K113" s="17">
        <v>1</v>
      </c>
      <c r="L113" s="17">
        <v>2</v>
      </c>
      <c r="M113" s="17">
        <v>3</v>
      </c>
    </row>
    <row r="114" spans="1:13" x14ac:dyDescent="0.25">
      <c r="A114" s="16">
        <v>20</v>
      </c>
      <c r="B114" s="74">
        <v>1</v>
      </c>
      <c r="C114" s="75">
        <v>1</v>
      </c>
      <c r="D114" s="75">
        <v>1</v>
      </c>
      <c r="E114" s="75">
        <v>1</v>
      </c>
      <c r="F114" s="75">
        <v>1</v>
      </c>
      <c r="G114" s="75">
        <v>1</v>
      </c>
      <c r="H114" s="75">
        <v>1</v>
      </c>
      <c r="I114" s="75">
        <v>1</v>
      </c>
      <c r="J114" s="75">
        <v>1</v>
      </c>
      <c r="K114" s="75">
        <v>1</v>
      </c>
      <c r="L114" s="75">
        <v>1</v>
      </c>
      <c r="M114" s="76">
        <v>1</v>
      </c>
    </row>
    <row r="115" spans="1:13" x14ac:dyDescent="0.25">
      <c r="A115" s="16">
        <v>19</v>
      </c>
      <c r="B115" s="77">
        <v>1</v>
      </c>
      <c r="C115" s="78">
        <v>1</v>
      </c>
      <c r="D115" s="78">
        <v>1</v>
      </c>
      <c r="E115" s="78">
        <v>1</v>
      </c>
      <c r="F115" s="78">
        <v>1</v>
      </c>
      <c r="G115" s="78">
        <v>1</v>
      </c>
      <c r="H115" s="78">
        <v>1</v>
      </c>
      <c r="I115" s="78">
        <v>1</v>
      </c>
      <c r="J115" s="78">
        <v>1</v>
      </c>
      <c r="K115" s="78">
        <v>1</v>
      </c>
      <c r="L115" s="78">
        <v>1</v>
      </c>
      <c r="M115" s="79">
        <v>1</v>
      </c>
    </row>
    <row r="116" spans="1:13" x14ac:dyDescent="0.25">
      <c r="A116" s="16">
        <v>18</v>
      </c>
      <c r="B116" s="77">
        <v>1</v>
      </c>
      <c r="C116" s="78">
        <v>1</v>
      </c>
      <c r="D116" s="78">
        <v>1</v>
      </c>
      <c r="E116" s="78">
        <v>1</v>
      </c>
      <c r="F116" s="78">
        <v>1</v>
      </c>
      <c r="G116" s="78">
        <v>1</v>
      </c>
      <c r="H116" s="78">
        <v>1</v>
      </c>
      <c r="I116" s="78">
        <v>1</v>
      </c>
      <c r="J116" s="78">
        <v>1</v>
      </c>
      <c r="K116" s="78">
        <v>1</v>
      </c>
      <c r="L116" s="78">
        <v>1</v>
      </c>
      <c r="M116" s="79">
        <v>1</v>
      </c>
    </row>
    <row r="117" spans="1:13" x14ac:dyDescent="0.25">
      <c r="A117" s="16">
        <v>17</v>
      </c>
      <c r="B117" s="77">
        <v>1</v>
      </c>
      <c r="C117" s="78">
        <v>1</v>
      </c>
      <c r="D117" s="78">
        <v>1</v>
      </c>
      <c r="E117" s="78">
        <v>1</v>
      </c>
      <c r="F117" s="78">
        <v>1</v>
      </c>
      <c r="G117" s="78">
        <v>1</v>
      </c>
      <c r="H117" s="78">
        <v>1</v>
      </c>
      <c r="I117" s="78">
        <v>1</v>
      </c>
      <c r="J117" s="78">
        <v>1</v>
      </c>
      <c r="K117" s="78">
        <v>1</v>
      </c>
      <c r="L117" s="78">
        <v>1</v>
      </c>
      <c r="M117" s="79">
        <v>1</v>
      </c>
    </row>
    <row r="118" spans="1:13" x14ac:dyDescent="0.25">
      <c r="A118" s="16">
        <v>16</v>
      </c>
      <c r="B118" s="77">
        <v>1</v>
      </c>
      <c r="C118" s="78">
        <v>1</v>
      </c>
      <c r="D118" s="78">
        <v>1</v>
      </c>
      <c r="E118" s="78">
        <v>1</v>
      </c>
      <c r="F118" s="78">
        <v>1</v>
      </c>
      <c r="G118" s="78">
        <v>1</v>
      </c>
      <c r="H118" s="78">
        <v>1</v>
      </c>
      <c r="I118" s="78">
        <v>1</v>
      </c>
      <c r="J118" s="78">
        <v>1</v>
      </c>
      <c r="K118" s="78">
        <v>1</v>
      </c>
      <c r="L118" s="78">
        <v>1</v>
      </c>
      <c r="M118" s="79">
        <v>1</v>
      </c>
    </row>
    <row r="119" spans="1:13" x14ac:dyDescent="0.25">
      <c r="A119" s="16">
        <v>15</v>
      </c>
      <c r="B119" s="77">
        <v>1</v>
      </c>
      <c r="C119" s="78">
        <v>1</v>
      </c>
      <c r="D119" s="78">
        <v>1</v>
      </c>
      <c r="E119" s="78">
        <v>1</v>
      </c>
      <c r="F119" s="78">
        <v>1</v>
      </c>
      <c r="G119" s="78">
        <v>1</v>
      </c>
      <c r="H119" s="78">
        <v>1</v>
      </c>
      <c r="I119" s="78">
        <v>1</v>
      </c>
      <c r="J119" s="78">
        <v>1</v>
      </c>
      <c r="K119" s="78">
        <v>1</v>
      </c>
      <c r="L119" s="78">
        <v>1</v>
      </c>
      <c r="M119" s="79">
        <v>1</v>
      </c>
    </row>
    <row r="120" spans="1:13" x14ac:dyDescent="0.25">
      <c r="A120" s="16">
        <v>14</v>
      </c>
      <c r="B120" s="77">
        <v>1</v>
      </c>
      <c r="C120" s="78">
        <v>1</v>
      </c>
      <c r="D120" s="78">
        <v>1</v>
      </c>
      <c r="E120" s="78">
        <v>1</v>
      </c>
      <c r="F120" s="78">
        <v>1</v>
      </c>
      <c r="G120" s="78">
        <v>1</v>
      </c>
      <c r="H120" s="78">
        <v>1</v>
      </c>
      <c r="I120" s="78">
        <v>1</v>
      </c>
      <c r="J120" s="78">
        <v>1</v>
      </c>
      <c r="K120" s="78">
        <v>1</v>
      </c>
      <c r="L120" s="78">
        <v>1</v>
      </c>
      <c r="M120" s="79">
        <v>1</v>
      </c>
    </row>
    <row r="121" spans="1:13" x14ac:dyDescent="0.25">
      <c r="A121" s="16">
        <v>13</v>
      </c>
      <c r="B121" s="77">
        <v>1</v>
      </c>
      <c r="C121" s="78">
        <v>1</v>
      </c>
      <c r="D121" s="78">
        <v>1</v>
      </c>
      <c r="E121" s="78">
        <v>1</v>
      </c>
      <c r="F121" s="78">
        <v>1</v>
      </c>
      <c r="G121" s="78">
        <v>1</v>
      </c>
      <c r="H121" s="78">
        <v>1</v>
      </c>
      <c r="I121" s="78">
        <v>1</v>
      </c>
      <c r="J121" s="78">
        <v>1</v>
      </c>
      <c r="K121" s="78">
        <v>1</v>
      </c>
      <c r="L121" s="78">
        <v>1</v>
      </c>
      <c r="M121" s="79">
        <v>1</v>
      </c>
    </row>
    <row r="122" spans="1:13" x14ac:dyDescent="0.25">
      <c r="A122" s="16">
        <v>12</v>
      </c>
      <c r="B122" s="77">
        <v>1</v>
      </c>
      <c r="C122" s="78">
        <v>1</v>
      </c>
      <c r="D122" s="78">
        <v>1</v>
      </c>
      <c r="E122" s="78">
        <v>1</v>
      </c>
      <c r="F122" s="78">
        <v>1</v>
      </c>
      <c r="G122" s="78">
        <v>1</v>
      </c>
      <c r="H122" s="78">
        <v>1</v>
      </c>
      <c r="I122" s="78">
        <v>1</v>
      </c>
      <c r="J122" s="78">
        <v>1</v>
      </c>
      <c r="K122" s="78">
        <v>1</v>
      </c>
      <c r="L122" s="78">
        <v>1</v>
      </c>
      <c r="M122" s="79">
        <v>1</v>
      </c>
    </row>
    <row r="123" spans="1:13" x14ac:dyDescent="0.25">
      <c r="A123" s="16">
        <v>11</v>
      </c>
      <c r="B123" s="77">
        <v>1</v>
      </c>
      <c r="C123" s="78">
        <v>1</v>
      </c>
      <c r="D123" s="78">
        <v>1</v>
      </c>
      <c r="E123" s="78">
        <v>1</v>
      </c>
      <c r="F123" s="78">
        <v>1</v>
      </c>
      <c r="G123" s="78">
        <v>1</v>
      </c>
      <c r="H123" s="78">
        <v>1</v>
      </c>
      <c r="I123" s="78">
        <v>1</v>
      </c>
      <c r="J123" s="78">
        <v>1</v>
      </c>
      <c r="K123" s="78">
        <v>1</v>
      </c>
      <c r="L123" s="78">
        <v>1</v>
      </c>
      <c r="M123" s="79">
        <v>1</v>
      </c>
    </row>
    <row r="124" spans="1:13" x14ac:dyDescent="0.25">
      <c r="A124" s="16">
        <v>10</v>
      </c>
      <c r="B124" s="77">
        <v>1</v>
      </c>
      <c r="C124" s="78">
        <v>1</v>
      </c>
      <c r="D124" s="78">
        <v>1</v>
      </c>
      <c r="E124" s="78">
        <v>1</v>
      </c>
      <c r="F124" s="78">
        <v>1</v>
      </c>
      <c r="G124" s="78">
        <v>1</v>
      </c>
      <c r="H124" s="78">
        <v>1</v>
      </c>
      <c r="I124" s="78">
        <v>1</v>
      </c>
      <c r="J124" s="78">
        <v>1</v>
      </c>
      <c r="K124" s="78">
        <v>1</v>
      </c>
      <c r="L124" s="78">
        <v>1</v>
      </c>
      <c r="M124" s="79">
        <v>1</v>
      </c>
    </row>
    <row r="125" spans="1:13" x14ac:dyDescent="0.25">
      <c r="A125" s="16">
        <v>9</v>
      </c>
      <c r="B125" s="77">
        <v>1</v>
      </c>
      <c r="C125" s="78">
        <v>1</v>
      </c>
      <c r="D125" s="78">
        <v>1</v>
      </c>
      <c r="E125" s="78">
        <v>1</v>
      </c>
      <c r="F125" s="78">
        <v>1</v>
      </c>
      <c r="G125" s="78">
        <v>1</v>
      </c>
      <c r="H125" s="78">
        <v>1</v>
      </c>
      <c r="I125" s="78">
        <v>0.99698574899407899</v>
      </c>
      <c r="J125" s="78">
        <v>0.99767992833017449</v>
      </c>
      <c r="K125" s="78">
        <v>1</v>
      </c>
      <c r="L125" s="78">
        <v>0.99669393662389572</v>
      </c>
      <c r="M125" s="79">
        <v>0.99457852710939765</v>
      </c>
    </row>
    <row r="126" spans="1:13" x14ac:dyDescent="0.25">
      <c r="A126" s="16">
        <v>8</v>
      </c>
      <c r="B126" s="77">
        <v>1</v>
      </c>
      <c r="C126" s="78">
        <v>0.99250788909951659</v>
      </c>
      <c r="D126" s="78">
        <v>1</v>
      </c>
      <c r="E126" s="78">
        <v>1</v>
      </c>
      <c r="F126" s="78">
        <v>1</v>
      </c>
      <c r="G126" s="78">
        <v>1</v>
      </c>
      <c r="H126" s="78">
        <v>1</v>
      </c>
      <c r="I126" s="78">
        <v>0.98329906249178467</v>
      </c>
      <c r="J126" s="78">
        <v>0.98078549465158915</v>
      </c>
      <c r="K126" s="78">
        <v>0.98120158200805752</v>
      </c>
      <c r="L126" s="78">
        <v>0.97698098861369476</v>
      </c>
      <c r="M126" s="79">
        <v>0.9842046401645721</v>
      </c>
    </row>
    <row r="127" spans="1:13" x14ac:dyDescent="0.25">
      <c r="A127" s="16">
        <v>7</v>
      </c>
      <c r="B127" s="77">
        <v>0.98265247338448147</v>
      </c>
      <c r="C127" s="78">
        <v>0.96571948925071882</v>
      </c>
      <c r="D127" s="78">
        <v>0.96852278794673552</v>
      </c>
      <c r="E127" s="78">
        <v>1</v>
      </c>
      <c r="F127" s="78">
        <v>1</v>
      </c>
      <c r="G127" s="78">
        <v>0.99528091235637528</v>
      </c>
      <c r="H127" s="78">
        <v>0.99730248386987941</v>
      </c>
      <c r="I127" s="78">
        <v>0.96132251068948504</v>
      </c>
      <c r="J127" s="78">
        <v>0.95496518505432637</v>
      </c>
      <c r="K127" s="78">
        <v>0.94716544226954014</v>
      </c>
      <c r="L127" s="78">
        <v>0.94705629145355874</v>
      </c>
      <c r="M127" s="79">
        <v>0.96981792840828573</v>
      </c>
    </row>
    <row r="128" spans="1:13" x14ac:dyDescent="0.25">
      <c r="A128" s="16">
        <v>6</v>
      </c>
      <c r="B128" s="77">
        <v>0.9487481140602203</v>
      </c>
      <c r="C128" s="78">
        <v>0.92743023860595153</v>
      </c>
      <c r="D128" s="78">
        <v>0.91573090718480432</v>
      </c>
      <c r="E128" s="78">
        <v>0.97382048272224986</v>
      </c>
      <c r="F128" s="78">
        <v>0.96816771364410992</v>
      </c>
      <c r="G128" s="78">
        <v>0.9608553488648881</v>
      </c>
      <c r="H128" s="78">
        <v>0.97098202648770782</v>
      </c>
      <c r="I128" s="78">
        <v>0.93105609358718011</v>
      </c>
      <c r="J128" s="78">
        <v>0.92021899953838615</v>
      </c>
      <c r="K128" s="78">
        <v>0.90039119618586305</v>
      </c>
      <c r="L128" s="78">
        <v>0.90691984514348778</v>
      </c>
      <c r="M128" s="79">
        <v>0.95141839184053878</v>
      </c>
    </row>
    <row r="129" spans="1:13" x14ac:dyDescent="0.25">
      <c r="A129" s="16">
        <v>5</v>
      </c>
      <c r="B129" s="77">
        <v>0.90377674147453735</v>
      </c>
      <c r="C129" s="78">
        <v>0.87764013716521461</v>
      </c>
      <c r="D129" s="78">
        <v>0.84623925686100043</v>
      </c>
      <c r="E129" s="78">
        <v>0.93543797948012308</v>
      </c>
      <c r="F129" s="78">
        <v>0.92097072795807444</v>
      </c>
      <c r="G129" s="78">
        <v>0.91400768776060914</v>
      </c>
      <c r="H129" s="78">
        <v>0.93517404502748436</v>
      </c>
      <c r="I129" s="78">
        <v>0.8924998111848701</v>
      </c>
      <c r="J129" s="78">
        <v>0.87654693810376838</v>
      </c>
      <c r="K129" s="78">
        <v>0.84087884375702626</v>
      </c>
      <c r="L129" s="78">
        <v>0.85657164968348187</v>
      </c>
      <c r="M129" s="79">
        <v>0.92900603046133123</v>
      </c>
    </row>
    <row r="130" spans="1:13" x14ac:dyDescent="0.25">
      <c r="A130" s="16">
        <v>4</v>
      </c>
      <c r="B130" s="77">
        <v>0.84773835562743283</v>
      </c>
      <c r="C130" s="78">
        <v>0.81634918492850805</v>
      </c>
      <c r="D130" s="78">
        <v>0.76004783697532374</v>
      </c>
      <c r="E130" s="78">
        <v>0.88656138986079847</v>
      </c>
      <c r="F130" s="78">
        <v>0.8608448748296903</v>
      </c>
      <c r="G130" s="78">
        <v>0.8547379290435384</v>
      </c>
      <c r="H130" s="78">
        <v>0.88987853948920859</v>
      </c>
      <c r="I130" s="78">
        <v>0.84565366348255466</v>
      </c>
      <c r="J130" s="78">
        <v>0.82394900075047306</v>
      </c>
      <c r="K130" s="78">
        <v>0.76862838498302966</v>
      </c>
      <c r="L130" s="78">
        <v>0.79601170507354091</v>
      </c>
      <c r="M130" s="79">
        <v>0.90258084427066299</v>
      </c>
    </row>
    <row r="131" spans="1:13" x14ac:dyDescent="0.25">
      <c r="A131" s="16">
        <v>3</v>
      </c>
      <c r="B131" s="77">
        <v>0.78063295651890652</v>
      </c>
      <c r="C131" s="78">
        <v>0.74355738189583198</v>
      </c>
      <c r="D131" s="78">
        <v>0.65715664752777436</v>
      </c>
      <c r="E131" s="78">
        <v>0.82719071386427589</v>
      </c>
      <c r="F131" s="78">
        <v>0.7877901542589576</v>
      </c>
      <c r="G131" s="78">
        <v>0.78304607271367599</v>
      </c>
      <c r="H131" s="78">
        <v>0.83509550987288095</v>
      </c>
      <c r="I131" s="78">
        <v>0.79051765048023404</v>
      </c>
      <c r="J131" s="78">
        <v>0.76242518747850041</v>
      </c>
      <c r="K131" s="78">
        <v>0.68363981986387323</v>
      </c>
      <c r="L131" s="78">
        <v>0.72524001131366511</v>
      </c>
      <c r="M131" s="79">
        <v>0.87214283326853403</v>
      </c>
    </row>
    <row r="132" spans="1:13" x14ac:dyDescent="0.25">
      <c r="A132" s="16">
        <v>2</v>
      </c>
      <c r="B132" s="67">
        <v>0.70246054414895864</v>
      </c>
      <c r="C132" s="68">
        <v>0.65926472806718628</v>
      </c>
      <c r="D132" s="68">
        <v>0.53756568851835218</v>
      </c>
      <c r="E132" s="68">
        <v>0.75732595149055537</v>
      </c>
      <c r="F132" s="68">
        <v>0.70180656624587634</v>
      </c>
      <c r="G132" s="68">
        <v>0.69893211877102179</v>
      </c>
      <c r="H132" s="68">
        <v>0.77082495617850111</v>
      </c>
      <c r="I132" s="68">
        <v>0.72709177217790799</v>
      </c>
      <c r="J132" s="68">
        <v>0.6919754982878501</v>
      </c>
      <c r="K132" s="68">
        <v>0.5859131483995571</v>
      </c>
      <c r="L132" s="68">
        <v>0.64425656840385426</v>
      </c>
      <c r="M132" s="69">
        <v>0.83769199745494438</v>
      </c>
    </row>
    <row r="133" spans="1:13" x14ac:dyDescent="0.25">
      <c r="A133" s="16">
        <v>1</v>
      </c>
      <c r="B133" s="70">
        <v>0.61322111851758909</v>
      </c>
      <c r="C133" s="71">
        <v>0.56347122344257095</v>
      </c>
      <c r="D133" s="71">
        <v>0.40127495994705731</v>
      </c>
      <c r="E133" s="71">
        <v>0.67696710273963689</v>
      </c>
      <c r="F133" s="71">
        <v>0.60289411079044641</v>
      </c>
      <c r="G133" s="71">
        <v>0.6023960672155757</v>
      </c>
      <c r="H133" s="71">
        <v>0.69706687840606918</v>
      </c>
      <c r="I133" s="71">
        <v>0.65537602857557675</v>
      </c>
      <c r="J133" s="71">
        <v>0.61259993317852235</v>
      </c>
      <c r="K133" s="71">
        <v>0.47544837059008116</v>
      </c>
      <c r="L133" s="71">
        <v>0.55306137634410846</v>
      </c>
      <c r="M133" s="72">
        <v>0.79922833682989414</v>
      </c>
    </row>
    <row r="134" spans="1:13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25">
      <c r="A135" s="15" t="s">
        <v>44</v>
      </c>
      <c r="B135" s="17">
        <v>4</v>
      </c>
      <c r="C135" s="17">
        <v>5</v>
      </c>
      <c r="D135" s="17">
        <v>6</v>
      </c>
      <c r="E135" s="17">
        <v>7</v>
      </c>
      <c r="F135" s="17">
        <v>8</v>
      </c>
      <c r="G135" s="17">
        <v>9</v>
      </c>
      <c r="H135" s="17">
        <v>10</v>
      </c>
      <c r="I135" s="17">
        <v>11</v>
      </c>
      <c r="J135" s="17">
        <v>12</v>
      </c>
      <c r="K135" s="17">
        <v>1</v>
      </c>
      <c r="L135" s="17">
        <v>2</v>
      </c>
      <c r="M135" s="17">
        <v>3</v>
      </c>
    </row>
    <row r="136" spans="1:13" x14ac:dyDescent="0.25">
      <c r="A136" s="16">
        <v>20</v>
      </c>
      <c r="B136" s="74">
        <v>1</v>
      </c>
      <c r="C136" s="75">
        <v>0.99939353423549826</v>
      </c>
      <c r="D136" s="75">
        <v>1</v>
      </c>
      <c r="E136" s="75">
        <v>1</v>
      </c>
      <c r="F136" s="75">
        <v>1</v>
      </c>
      <c r="G136" s="75">
        <v>1</v>
      </c>
      <c r="H136" s="75">
        <v>1</v>
      </c>
      <c r="I136" s="75">
        <v>0.99753935143270123</v>
      </c>
      <c r="J136" s="75">
        <v>1</v>
      </c>
      <c r="K136" s="75">
        <v>1</v>
      </c>
      <c r="L136" s="75">
        <v>1</v>
      </c>
      <c r="M136" s="76">
        <v>1</v>
      </c>
    </row>
    <row r="137" spans="1:13" x14ac:dyDescent="0.25">
      <c r="A137" s="16">
        <v>19</v>
      </c>
      <c r="B137" s="77">
        <v>1</v>
      </c>
      <c r="C137" s="78">
        <v>0.99939353423549826</v>
      </c>
      <c r="D137" s="78">
        <v>1</v>
      </c>
      <c r="E137" s="78">
        <v>1</v>
      </c>
      <c r="F137" s="78">
        <v>1</v>
      </c>
      <c r="G137" s="78">
        <v>1</v>
      </c>
      <c r="H137" s="78">
        <v>1</v>
      </c>
      <c r="I137" s="78">
        <v>0.99753935143270123</v>
      </c>
      <c r="J137" s="78">
        <v>1</v>
      </c>
      <c r="K137" s="78">
        <v>1</v>
      </c>
      <c r="L137" s="78">
        <v>1</v>
      </c>
      <c r="M137" s="79">
        <v>1</v>
      </c>
    </row>
    <row r="138" spans="1:13" x14ac:dyDescent="0.25">
      <c r="A138" s="16">
        <v>18</v>
      </c>
      <c r="B138" s="77">
        <v>1</v>
      </c>
      <c r="C138" s="78">
        <v>0.99939353423549826</v>
      </c>
      <c r="D138" s="78">
        <v>1</v>
      </c>
      <c r="E138" s="78">
        <v>1</v>
      </c>
      <c r="F138" s="78">
        <v>1</v>
      </c>
      <c r="G138" s="78">
        <v>1</v>
      </c>
      <c r="H138" s="78">
        <v>1</v>
      </c>
      <c r="I138" s="78">
        <v>0.99753935143270123</v>
      </c>
      <c r="J138" s="78">
        <v>1</v>
      </c>
      <c r="K138" s="78">
        <v>1</v>
      </c>
      <c r="L138" s="78">
        <v>1</v>
      </c>
      <c r="M138" s="79">
        <v>1</v>
      </c>
    </row>
    <row r="139" spans="1:13" x14ac:dyDescent="0.25">
      <c r="A139" s="16">
        <v>17</v>
      </c>
      <c r="B139" s="77">
        <v>1</v>
      </c>
      <c r="C139" s="78">
        <v>0.99939353423549826</v>
      </c>
      <c r="D139" s="78">
        <v>1</v>
      </c>
      <c r="E139" s="78">
        <v>1</v>
      </c>
      <c r="F139" s="78">
        <v>1</v>
      </c>
      <c r="G139" s="78">
        <v>1</v>
      </c>
      <c r="H139" s="78">
        <v>1</v>
      </c>
      <c r="I139" s="78">
        <v>0.99753935143270123</v>
      </c>
      <c r="J139" s="78">
        <v>1</v>
      </c>
      <c r="K139" s="78">
        <v>1</v>
      </c>
      <c r="L139" s="78">
        <v>1</v>
      </c>
      <c r="M139" s="79">
        <v>1</v>
      </c>
    </row>
    <row r="140" spans="1:13" x14ac:dyDescent="0.25">
      <c r="A140" s="16">
        <v>16</v>
      </c>
      <c r="B140" s="77">
        <v>1</v>
      </c>
      <c r="C140" s="78">
        <v>0.99939353423549826</v>
      </c>
      <c r="D140" s="78">
        <v>1</v>
      </c>
      <c r="E140" s="78">
        <v>1</v>
      </c>
      <c r="F140" s="78">
        <v>1</v>
      </c>
      <c r="G140" s="78">
        <v>1</v>
      </c>
      <c r="H140" s="78">
        <v>1</v>
      </c>
      <c r="I140" s="78">
        <v>0.99753935143270123</v>
      </c>
      <c r="J140" s="78">
        <v>1</v>
      </c>
      <c r="K140" s="78">
        <v>1</v>
      </c>
      <c r="L140" s="78">
        <v>1</v>
      </c>
      <c r="M140" s="79">
        <v>1</v>
      </c>
    </row>
    <row r="141" spans="1:13" x14ac:dyDescent="0.25">
      <c r="A141" s="16">
        <v>15</v>
      </c>
      <c r="B141" s="77">
        <v>1</v>
      </c>
      <c r="C141" s="78">
        <v>0.99939353423549826</v>
      </c>
      <c r="D141" s="78">
        <v>1</v>
      </c>
      <c r="E141" s="78">
        <v>1</v>
      </c>
      <c r="F141" s="78">
        <v>1</v>
      </c>
      <c r="G141" s="78">
        <v>1</v>
      </c>
      <c r="H141" s="78">
        <v>1</v>
      </c>
      <c r="I141" s="78">
        <v>0.99753935143270123</v>
      </c>
      <c r="J141" s="78">
        <v>1</v>
      </c>
      <c r="K141" s="78">
        <v>1</v>
      </c>
      <c r="L141" s="78">
        <v>1</v>
      </c>
      <c r="M141" s="79">
        <v>1</v>
      </c>
    </row>
    <row r="142" spans="1:13" x14ac:dyDescent="0.25">
      <c r="A142" s="16">
        <v>14</v>
      </c>
      <c r="B142" s="77">
        <v>1</v>
      </c>
      <c r="C142" s="78">
        <v>0.99939353423549826</v>
      </c>
      <c r="D142" s="78">
        <v>1</v>
      </c>
      <c r="E142" s="78">
        <v>1</v>
      </c>
      <c r="F142" s="78">
        <v>1</v>
      </c>
      <c r="G142" s="78">
        <v>1</v>
      </c>
      <c r="H142" s="78">
        <v>1</v>
      </c>
      <c r="I142" s="78">
        <v>0.99753935143270123</v>
      </c>
      <c r="J142" s="78">
        <v>1</v>
      </c>
      <c r="K142" s="78">
        <v>1</v>
      </c>
      <c r="L142" s="78">
        <v>1</v>
      </c>
      <c r="M142" s="79">
        <v>1</v>
      </c>
    </row>
    <row r="143" spans="1:13" x14ac:dyDescent="0.25">
      <c r="A143" s="16">
        <v>13</v>
      </c>
      <c r="B143" s="77">
        <v>1</v>
      </c>
      <c r="C143" s="78">
        <v>0.99939353423549826</v>
      </c>
      <c r="D143" s="78">
        <v>1</v>
      </c>
      <c r="E143" s="78">
        <v>1</v>
      </c>
      <c r="F143" s="78">
        <v>1</v>
      </c>
      <c r="G143" s="78">
        <v>1</v>
      </c>
      <c r="H143" s="78">
        <v>1</v>
      </c>
      <c r="I143" s="78">
        <v>0.99753935143270123</v>
      </c>
      <c r="J143" s="78">
        <v>1</v>
      </c>
      <c r="K143" s="78">
        <v>1</v>
      </c>
      <c r="L143" s="78">
        <v>1</v>
      </c>
      <c r="M143" s="79">
        <v>1</v>
      </c>
    </row>
    <row r="144" spans="1:13" x14ac:dyDescent="0.25">
      <c r="A144" s="16">
        <v>12</v>
      </c>
      <c r="B144" s="77">
        <v>1</v>
      </c>
      <c r="C144" s="78">
        <v>0.99939353423549826</v>
      </c>
      <c r="D144" s="78">
        <v>1</v>
      </c>
      <c r="E144" s="78">
        <v>1</v>
      </c>
      <c r="F144" s="78">
        <v>1</v>
      </c>
      <c r="G144" s="78">
        <v>1</v>
      </c>
      <c r="H144" s="78">
        <v>1</v>
      </c>
      <c r="I144" s="78">
        <v>0.99753935143270123</v>
      </c>
      <c r="J144" s="78">
        <v>1</v>
      </c>
      <c r="K144" s="78">
        <v>1</v>
      </c>
      <c r="L144" s="78">
        <v>1</v>
      </c>
      <c r="M144" s="79">
        <v>1</v>
      </c>
    </row>
    <row r="145" spans="1:13" x14ac:dyDescent="0.25">
      <c r="A145" s="16">
        <v>11</v>
      </c>
      <c r="B145" s="77">
        <v>1</v>
      </c>
      <c r="C145" s="78">
        <v>0.99939353423549826</v>
      </c>
      <c r="D145" s="78">
        <v>1</v>
      </c>
      <c r="E145" s="78">
        <v>1</v>
      </c>
      <c r="F145" s="78">
        <v>1</v>
      </c>
      <c r="G145" s="78">
        <v>1</v>
      </c>
      <c r="H145" s="78">
        <v>1</v>
      </c>
      <c r="I145" s="78">
        <v>0.99753935143270123</v>
      </c>
      <c r="J145" s="78">
        <v>1</v>
      </c>
      <c r="K145" s="78">
        <v>1</v>
      </c>
      <c r="L145" s="78">
        <v>1</v>
      </c>
      <c r="M145" s="79">
        <v>1</v>
      </c>
    </row>
    <row r="146" spans="1:13" x14ac:dyDescent="0.25">
      <c r="A146" s="16">
        <v>10</v>
      </c>
      <c r="B146" s="77">
        <v>1</v>
      </c>
      <c r="C146" s="78">
        <v>0.99721866326668729</v>
      </c>
      <c r="D146" s="78">
        <v>1</v>
      </c>
      <c r="E146" s="78">
        <v>1</v>
      </c>
      <c r="F146" s="78">
        <v>1</v>
      </c>
      <c r="G146" s="78">
        <v>1</v>
      </c>
      <c r="H146" s="78">
        <v>1</v>
      </c>
      <c r="I146" s="78">
        <v>0.99637997928970801</v>
      </c>
      <c r="J146" s="78">
        <v>1</v>
      </c>
      <c r="K146" s="78">
        <v>1</v>
      </c>
      <c r="L146" s="78">
        <v>0.99998328031360706</v>
      </c>
      <c r="M146" s="79">
        <v>0.99864666485708742</v>
      </c>
    </row>
    <row r="147" spans="1:13" x14ac:dyDescent="0.25">
      <c r="A147" s="16">
        <v>9</v>
      </c>
      <c r="B147" s="77">
        <v>1</v>
      </c>
      <c r="C147" s="78">
        <v>0.99036652362588762</v>
      </c>
      <c r="D147" s="78">
        <v>1</v>
      </c>
      <c r="E147" s="78">
        <v>1</v>
      </c>
      <c r="F147" s="78">
        <v>1</v>
      </c>
      <c r="G147" s="78">
        <v>1</v>
      </c>
      <c r="H147" s="78">
        <v>1</v>
      </c>
      <c r="I147" s="78">
        <v>0.98973087712209795</v>
      </c>
      <c r="J147" s="78">
        <v>0.99506284701335046</v>
      </c>
      <c r="K147" s="78">
        <v>1</v>
      </c>
      <c r="L147" s="78">
        <v>0.98953209383080387</v>
      </c>
      <c r="M147" s="79">
        <v>0.99164960201461227</v>
      </c>
    </row>
    <row r="148" spans="1:13" x14ac:dyDescent="0.25">
      <c r="A148" s="16">
        <v>8</v>
      </c>
      <c r="B148" s="77">
        <v>0.99893114195236865</v>
      </c>
      <c r="C148" s="78">
        <v>0.97883711531309892</v>
      </c>
      <c r="D148" s="78">
        <v>0.99829280482191862</v>
      </c>
      <c r="E148" s="78">
        <v>1</v>
      </c>
      <c r="F148" s="78">
        <v>1</v>
      </c>
      <c r="G148" s="78">
        <v>1</v>
      </c>
      <c r="H148" s="78">
        <v>1</v>
      </c>
      <c r="I148" s="78">
        <v>0.97759204492987106</v>
      </c>
      <c r="J148" s="78">
        <v>0.97975851175552864</v>
      </c>
      <c r="K148" s="78">
        <v>0.99127745214206109</v>
      </c>
      <c r="L148" s="78">
        <v>0.97188418164065504</v>
      </c>
      <c r="M148" s="79">
        <v>0.98178549741133736</v>
      </c>
    </row>
    <row r="149" spans="1:13" x14ac:dyDescent="0.25">
      <c r="A149" s="16">
        <v>7</v>
      </c>
      <c r="B149" s="77">
        <v>0.98185674970219106</v>
      </c>
      <c r="C149" s="78">
        <v>0.96263043832832151</v>
      </c>
      <c r="D149" s="78">
        <v>0.96984953373064631</v>
      </c>
      <c r="E149" s="78">
        <v>1</v>
      </c>
      <c r="F149" s="78">
        <v>0.99698169484096033</v>
      </c>
      <c r="G149" s="78">
        <v>0.99534785481655452</v>
      </c>
      <c r="H149" s="78">
        <v>0.99530455708183196</v>
      </c>
      <c r="I149" s="78">
        <v>0.95996348271302745</v>
      </c>
      <c r="J149" s="78">
        <v>0.95702313134976291</v>
      </c>
      <c r="K149" s="78">
        <v>0.96929556019175334</v>
      </c>
      <c r="L149" s="78">
        <v>0.94703954374316068</v>
      </c>
      <c r="M149" s="79">
        <v>0.96905435104726267</v>
      </c>
    </row>
    <row r="150" spans="1:13" x14ac:dyDescent="0.25">
      <c r="A150" s="16">
        <v>6</v>
      </c>
      <c r="B150" s="77">
        <v>0.95728203457313565</v>
      </c>
      <c r="C150" s="78">
        <v>0.94174649267155519</v>
      </c>
      <c r="D150" s="78">
        <v>0.92898327851390339</v>
      </c>
      <c r="E150" s="78">
        <v>0.97642066084119739</v>
      </c>
      <c r="F150" s="78">
        <v>0.97255662161353229</v>
      </c>
      <c r="G150" s="78">
        <v>0.967086767400958</v>
      </c>
      <c r="H150" s="78">
        <v>0.97289647124079726</v>
      </c>
      <c r="I150" s="78">
        <v>0.93684519047156689</v>
      </c>
      <c r="J150" s="78">
        <v>0.92685670579605339</v>
      </c>
      <c r="K150" s="78">
        <v>0.93856602638541919</v>
      </c>
      <c r="L150" s="78">
        <v>0.9149981801383209</v>
      </c>
      <c r="M150" s="79">
        <v>0.95345616292238811</v>
      </c>
    </row>
    <row r="151" spans="1:13" x14ac:dyDescent="0.25">
      <c r="A151" s="16">
        <v>5</v>
      </c>
      <c r="B151" s="77">
        <v>0.92520699656520222</v>
      </c>
      <c r="C151" s="78">
        <v>0.91618527834279995</v>
      </c>
      <c r="D151" s="78">
        <v>0.87569403917168964</v>
      </c>
      <c r="E151" s="78">
        <v>0.94395060292072008</v>
      </c>
      <c r="F151" s="78">
        <v>0.93918831802172043</v>
      </c>
      <c r="G151" s="78">
        <v>0.92882348247244495</v>
      </c>
      <c r="H151" s="78">
        <v>0.94254811171469233</v>
      </c>
      <c r="I151" s="78">
        <v>0.90823716820548961</v>
      </c>
      <c r="J151" s="78">
        <v>0.88925923509440019</v>
      </c>
      <c r="K151" s="78">
        <v>0.89908885072305877</v>
      </c>
      <c r="L151" s="78">
        <v>0.87576009082613548</v>
      </c>
      <c r="M151" s="79">
        <v>0.93499093303671377</v>
      </c>
    </row>
    <row r="152" spans="1:13" x14ac:dyDescent="0.25">
      <c r="A152" s="16">
        <v>4</v>
      </c>
      <c r="B152" s="77">
        <v>0.88563163567839087</v>
      </c>
      <c r="C152" s="78">
        <v>0.885946795342056</v>
      </c>
      <c r="D152" s="78">
        <v>0.80998181570400485</v>
      </c>
      <c r="E152" s="78">
        <v>0.9027038735195182</v>
      </c>
      <c r="F152" s="78">
        <v>0.89687678406552451</v>
      </c>
      <c r="G152" s="78">
        <v>0.88055800003101536</v>
      </c>
      <c r="H152" s="78">
        <v>0.90425947850351707</v>
      </c>
      <c r="I152" s="78">
        <v>0.87413941591479549</v>
      </c>
      <c r="J152" s="78">
        <v>0.84423071924480309</v>
      </c>
      <c r="K152" s="78">
        <v>0.85086403320467197</v>
      </c>
      <c r="L152" s="78">
        <v>0.82932527580660453</v>
      </c>
      <c r="M152" s="79">
        <v>0.91365866139023966</v>
      </c>
    </row>
    <row r="153" spans="1:13" x14ac:dyDescent="0.25">
      <c r="A153" s="16">
        <v>3</v>
      </c>
      <c r="B153" s="77">
        <v>0.8385559519127016</v>
      </c>
      <c r="C153" s="78">
        <v>0.85103104366932325</v>
      </c>
      <c r="D153" s="78">
        <v>0.73184660811084945</v>
      </c>
      <c r="E153" s="78">
        <v>0.8526804726375915</v>
      </c>
      <c r="F153" s="78">
        <v>0.84562201974494466</v>
      </c>
      <c r="G153" s="78">
        <v>0.82229032007666902</v>
      </c>
      <c r="H153" s="78">
        <v>0.85803057160727159</v>
      </c>
      <c r="I153" s="78">
        <v>0.83455193359948454</v>
      </c>
      <c r="J153" s="78">
        <v>0.79177115824726241</v>
      </c>
      <c r="K153" s="78">
        <v>0.79389157383025877</v>
      </c>
      <c r="L153" s="78">
        <v>0.77569373507972827</v>
      </c>
      <c r="M153" s="79">
        <v>0.88945934798296566</v>
      </c>
    </row>
    <row r="154" spans="1:13" x14ac:dyDescent="0.25">
      <c r="A154" s="16">
        <v>2</v>
      </c>
      <c r="B154" s="67">
        <v>0.78397994526813441</v>
      </c>
      <c r="C154" s="68">
        <v>0.81143802332460158</v>
      </c>
      <c r="D154" s="68">
        <v>0.64128841639222334</v>
      </c>
      <c r="E154" s="68">
        <v>0.79388040027494011</v>
      </c>
      <c r="F154" s="68">
        <v>0.78542402505998088</v>
      </c>
      <c r="G154" s="68">
        <v>0.75402044260940615</v>
      </c>
      <c r="H154" s="68">
        <v>0.80386139102595566</v>
      </c>
      <c r="I154" s="68">
        <v>0.78947472125955687</v>
      </c>
      <c r="J154" s="68">
        <v>0.73188055210177783</v>
      </c>
      <c r="K154" s="68">
        <v>0.72817147259981929</v>
      </c>
      <c r="L154" s="68">
        <v>0.71486546864550626</v>
      </c>
      <c r="M154" s="69">
        <v>0.86239299281489201</v>
      </c>
    </row>
    <row r="155" spans="1:13" x14ac:dyDescent="0.25">
      <c r="A155" s="16">
        <v>1</v>
      </c>
      <c r="B155" s="70">
        <v>0.72190361574468931</v>
      </c>
      <c r="C155" s="71">
        <v>0.76716773430789109</v>
      </c>
      <c r="D155" s="71">
        <v>0.5383072405481264</v>
      </c>
      <c r="E155" s="71">
        <v>0.72630365643156403</v>
      </c>
      <c r="F155" s="71">
        <v>0.71628280001063316</v>
      </c>
      <c r="G155" s="71">
        <v>0.67574836762922685</v>
      </c>
      <c r="H155" s="71">
        <v>0.74175193675956952</v>
      </c>
      <c r="I155" s="71">
        <v>0.73890777889501225</v>
      </c>
      <c r="J155" s="71">
        <v>0.66455890080834945</v>
      </c>
      <c r="K155" s="71">
        <v>0.65370372951335343</v>
      </c>
      <c r="L155" s="71">
        <v>0.64684047650393894</v>
      </c>
      <c r="M155" s="72">
        <v>0.83245959588601848</v>
      </c>
    </row>
    <row r="156" spans="1:13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25">
      <c r="A157" s="15" t="s">
        <v>45</v>
      </c>
      <c r="B157" s="17">
        <v>4</v>
      </c>
      <c r="C157" s="17">
        <v>5</v>
      </c>
      <c r="D157" s="17">
        <v>6</v>
      </c>
      <c r="E157" s="17">
        <v>7</v>
      </c>
      <c r="F157" s="17">
        <v>8</v>
      </c>
      <c r="G157" s="17">
        <v>9</v>
      </c>
      <c r="H157" s="17">
        <v>10</v>
      </c>
      <c r="I157" s="17">
        <v>11</v>
      </c>
      <c r="J157" s="17">
        <v>12</v>
      </c>
      <c r="K157" s="17">
        <v>1</v>
      </c>
      <c r="L157" s="17">
        <v>2</v>
      </c>
      <c r="M157" s="17">
        <v>3</v>
      </c>
    </row>
    <row r="158" spans="1:13" x14ac:dyDescent="0.25">
      <c r="A158" s="16">
        <v>20</v>
      </c>
      <c r="B158" s="74">
        <v>1</v>
      </c>
      <c r="C158" s="75">
        <v>0.99896483793918456</v>
      </c>
      <c r="D158" s="75">
        <v>1</v>
      </c>
      <c r="E158" s="75">
        <v>1</v>
      </c>
      <c r="F158" s="75">
        <v>1</v>
      </c>
      <c r="G158" s="75">
        <v>1</v>
      </c>
      <c r="H158" s="75">
        <v>1</v>
      </c>
      <c r="I158" s="75">
        <v>0.99681321889801067</v>
      </c>
      <c r="J158" s="75">
        <v>1</v>
      </c>
      <c r="K158" s="75">
        <v>1</v>
      </c>
      <c r="L158" s="75">
        <v>1</v>
      </c>
      <c r="M158" s="76">
        <v>0.99767132402473302</v>
      </c>
    </row>
    <row r="159" spans="1:13" x14ac:dyDescent="0.25">
      <c r="A159" s="16">
        <v>19</v>
      </c>
      <c r="B159" s="77">
        <v>1</v>
      </c>
      <c r="C159" s="78">
        <v>0.99896483793918456</v>
      </c>
      <c r="D159" s="78">
        <v>1</v>
      </c>
      <c r="E159" s="78">
        <v>1</v>
      </c>
      <c r="F159" s="78">
        <v>1</v>
      </c>
      <c r="G159" s="78">
        <v>1</v>
      </c>
      <c r="H159" s="78">
        <v>1</v>
      </c>
      <c r="I159" s="78">
        <v>0.99681321889801067</v>
      </c>
      <c r="J159" s="78">
        <v>1</v>
      </c>
      <c r="K159" s="78">
        <v>1</v>
      </c>
      <c r="L159" s="78">
        <v>1</v>
      </c>
      <c r="M159" s="79">
        <v>0.99767132402473302</v>
      </c>
    </row>
    <row r="160" spans="1:13" x14ac:dyDescent="0.25">
      <c r="A160" s="16">
        <v>18</v>
      </c>
      <c r="B160" s="77">
        <v>1</v>
      </c>
      <c r="C160" s="78">
        <v>0.99896483793918456</v>
      </c>
      <c r="D160" s="78">
        <v>1</v>
      </c>
      <c r="E160" s="78">
        <v>1</v>
      </c>
      <c r="F160" s="78">
        <v>1</v>
      </c>
      <c r="G160" s="78">
        <v>1</v>
      </c>
      <c r="H160" s="78">
        <v>1</v>
      </c>
      <c r="I160" s="78">
        <v>0.99681321889801067</v>
      </c>
      <c r="J160" s="78">
        <v>1</v>
      </c>
      <c r="K160" s="78">
        <v>1</v>
      </c>
      <c r="L160" s="78">
        <v>1</v>
      </c>
      <c r="M160" s="79">
        <v>0.99767132402473302</v>
      </c>
    </row>
    <row r="161" spans="1:13" x14ac:dyDescent="0.25">
      <c r="A161" s="16">
        <v>17</v>
      </c>
      <c r="B161" s="77">
        <v>1</v>
      </c>
      <c r="C161" s="78">
        <v>0.99896483793918456</v>
      </c>
      <c r="D161" s="78">
        <v>1</v>
      </c>
      <c r="E161" s="78">
        <v>1</v>
      </c>
      <c r="F161" s="78">
        <v>1</v>
      </c>
      <c r="G161" s="78">
        <v>1</v>
      </c>
      <c r="H161" s="78">
        <v>1</v>
      </c>
      <c r="I161" s="78">
        <v>0.99681321889801067</v>
      </c>
      <c r="J161" s="78">
        <v>1</v>
      </c>
      <c r="K161" s="78">
        <v>1</v>
      </c>
      <c r="L161" s="78">
        <v>1</v>
      </c>
      <c r="M161" s="79">
        <v>0.99767132402473302</v>
      </c>
    </row>
    <row r="162" spans="1:13" x14ac:dyDescent="0.25">
      <c r="A162" s="16">
        <v>16</v>
      </c>
      <c r="B162" s="77">
        <v>1</v>
      </c>
      <c r="C162" s="78">
        <v>0.99896483793918456</v>
      </c>
      <c r="D162" s="78">
        <v>1</v>
      </c>
      <c r="E162" s="78">
        <v>1</v>
      </c>
      <c r="F162" s="78">
        <v>1</v>
      </c>
      <c r="G162" s="78">
        <v>1</v>
      </c>
      <c r="H162" s="78">
        <v>1</v>
      </c>
      <c r="I162" s="78">
        <v>0.99681321889801067</v>
      </c>
      <c r="J162" s="78">
        <v>1</v>
      </c>
      <c r="K162" s="78">
        <v>1</v>
      </c>
      <c r="L162" s="78">
        <v>1</v>
      </c>
      <c r="M162" s="79">
        <v>0.99767132402473302</v>
      </c>
    </row>
    <row r="163" spans="1:13" x14ac:dyDescent="0.25">
      <c r="A163" s="16">
        <v>15</v>
      </c>
      <c r="B163" s="77">
        <v>1</v>
      </c>
      <c r="C163" s="78">
        <v>0.99896483793918456</v>
      </c>
      <c r="D163" s="78">
        <v>1</v>
      </c>
      <c r="E163" s="78">
        <v>1</v>
      </c>
      <c r="F163" s="78">
        <v>1</v>
      </c>
      <c r="G163" s="78">
        <v>1</v>
      </c>
      <c r="H163" s="78">
        <v>1</v>
      </c>
      <c r="I163" s="78">
        <v>0.99681321889801067</v>
      </c>
      <c r="J163" s="78">
        <v>1</v>
      </c>
      <c r="K163" s="78">
        <v>1</v>
      </c>
      <c r="L163" s="78">
        <v>1</v>
      </c>
      <c r="M163" s="79">
        <v>0.99767132402473302</v>
      </c>
    </row>
    <row r="164" spans="1:13" x14ac:dyDescent="0.25">
      <c r="A164" s="16">
        <v>14</v>
      </c>
      <c r="B164" s="77">
        <v>1</v>
      </c>
      <c r="C164" s="78">
        <v>0.99896483793918456</v>
      </c>
      <c r="D164" s="78">
        <v>1</v>
      </c>
      <c r="E164" s="78">
        <v>1</v>
      </c>
      <c r="F164" s="78">
        <v>1</v>
      </c>
      <c r="G164" s="78">
        <v>1</v>
      </c>
      <c r="H164" s="78">
        <v>1</v>
      </c>
      <c r="I164" s="78">
        <v>0.99681321889801067</v>
      </c>
      <c r="J164" s="78">
        <v>1</v>
      </c>
      <c r="K164" s="78">
        <v>1</v>
      </c>
      <c r="L164" s="78">
        <v>1</v>
      </c>
      <c r="M164" s="79">
        <v>0.99767132402473302</v>
      </c>
    </row>
    <row r="165" spans="1:13" x14ac:dyDescent="0.25">
      <c r="A165" s="16">
        <v>13</v>
      </c>
      <c r="B165" s="77">
        <v>1</v>
      </c>
      <c r="C165" s="78">
        <v>0.99896483793918456</v>
      </c>
      <c r="D165" s="78">
        <v>1</v>
      </c>
      <c r="E165" s="78">
        <v>1</v>
      </c>
      <c r="F165" s="78">
        <v>1</v>
      </c>
      <c r="G165" s="78">
        <v>1</v>
      </c>
      <c r="H165" s="78">
        <v>1</v>
      </c>
      <c r="I165" s="78">
        <v>0.99681321889801067</v>
      </c>
      <c r="J165" s="78">
        <v>1</v>
      </c>
      <c r="K165" s="78">
        <v>1</v>
      </c>
      <c r="L165" s="78">
        <v>1</v>
      </c>
      <c r="M165" s="79">
        <v>0.99767132402473302</v>
      </c>
    </row>
    <row r="166" spans="1:13" x14ac:dyDescent="0.25">
      <c r="A166" s="16">
        <v>12</v>
      </c>
      <c r="B166" s="77">
        <v>1</v>
      </c>
      <c r="C166" s="78">
        <v>0.99896483793918456</v>
      </c>
      <c r="D166" s="78">
        <v>1</v>
      </c>
      <c r="E166" s="78">
        <v>1</v>
      </c>
      <c r="F166" s="78">
        <v>1</v>
      </c>
      <c r="G166" s="78">
        <v>1</v>
      </c>
      <c r="H166" s="78">
        <v>1</v>
      </c>
      <c r="I166" s="78">
        <v>0.99681321889801067</v>
      </c>
      <c r="J166" s="78">
        <v>1</v>
      </c>
      <c r="K166" s="78">
        <v>1</v>
      </c>
      <c r="L166" s="78">
        <v>1</v>
      </c>
      <c r="M166" s="79">
        <v>0.99767132402473302</v>
      </c>
    </row>
    <row r="167" spans="1:13" x14ac:dyDescent="0.25">
      <c r="A167" s="16">
        <v>11</v>
      </c>
      <c r="B167" s="77">
        <v>1</v>
      </c>
      <c r="C167" s="78">
        <v>0.99896483793918456</v>
      </c>
      <c r="D167" s="78">
        <v>1</v>
      </c>
      <c r="E167" s="78">
        <v>1</v>
      </c>
      <c r="F167" s="78">
        <v>1</v>
      </c>
      <c r="G167" s="78">
        <v>1</v>
      </c>
      <c r="H167" s="78">
        <v>1</v>
      </c>
      <c r="I167" s="78">
        <v>0.99681321889801067</v>
      </c>
      <c r="J167" s="78">
        <v>1</v>
      </c>
      <c r="K167" s="78">
        <v>1</v>
      </c>
      <c r="L167" s="78">
        <v>1</v>
      </c>
      <c r="M167" s="79">
        <v>0.99767132402473302</v>
      </c>
    </row>
    <row r="168" spans="1:13" x14ac:dyDescent="0.25">
      <c r="A168" s="16">
        <v>10</v>
      </c>
      <c r="B168" s="77">
        <v>1</v>
      </c>
      <c r="C168" s="78">
        <v>0.99525052641330769</v>
      </c>
      <c r="D168" s="78">
        <v>1</v>
      </c>
      <c r="E168" s="78">
        <v>1</v>
      </c>
      <c r="F168" s="78">
        <v>1</v>
      </c>
      <c r="G168" s="78">
        <v>1</v>
      </c>
      <c r="H168" s="78">
        <v>1</v>
      </c>
      <c r="I168" s="78">
        <v>0.99358842853733154</v>
      </c>
      <c r="J168" s="78">
        <v>1</v>
      </c>
      <c r="K168" s="78">
        <v>1</v>
      </c>
      <c r="L168" s="78">
        <v>0.99793688979194006</v>
      </c>
      <c r="M168" s="79">
        <v>0.99767132402473302</v>
      </c>
    </row>
    <row r="169" spans="1:13" x14ac:dyDescent="0.25">
      <c r="A169" s="16">
        <v>9</v>
      </c>
      <c r="B169" s="77">
        <v>1</v>
      </c>
      <c r="C169" s="78">
        <v>0.9877418050080965</v>
      </c>
      <c r="D169" s="78">
        <v>1</v>
      </c>
      <c r="E169" s="78">
        <v>1</v>
      </c>
      <c r="F169" s="78">
        <v>1</v>
      </c>
      <c r="G169" s="78">
        <v>1</v>
      </c>
      <c r="H169" s="78">
        <v>1</v>
      </c>
      <c r="I169" s="78">
        <v>0.98571272024012657</v>
      </c>
      <c r="J169" s="78">
        <v>0.99503972901059412</v>
      </c>
      <c r="K169" s="78">
        <v>0.99962043063685635</v>
      </c>
      <c r="L169" s="78">
        <v>0.98701234382290004</v>
      </c>
      <c r="M169" s="79">
        <v>0.99177660865136141</v>
      </c>
    </row>
    <row r="170" spans="1:13" x14ac:dyDescent="0.25">
      <c r="A170" s="16">
        <v>8</v>
      </c>
      <c r="B170" s="77">
        <v>0.99744174247189676</v>
      </c>
      <c r="C170" s="78">
        <v>0.97643867372355109</v>
      </c>
      <c r="D170" s="78">
        <v>0.99532070169318421</v>
      </c>
      <c r="E170" s="78">
        <v>1</v>
      </c>
      <c r="F170" s="78">
        <v>1</v>
      </c>
      <c r="G170" s="78">
        <v>1</v>
      </c>
      <c r="H170" s="78">
        <v>1</v>
      </c>
      <c r="I170" s="78">
        <v>0.97318609400639566</v>
      </c>
      <c r="J170" s="78">
        <v>0.97977394324990019</v>
      </c>
      <c r="K170" s="78">
        <v>0.98790912841521117</v>
      </c>
      <c r="L170" s="78">
        <v>0.96964418730195878</v>
      </c>
      <c r="M170" s="79">
        <v>0.97972871481131951</v>
      </c>
    </row>
    <row r="171" spans="1:13" x14ac:dyDescent="0.25">
      <c r="A171" s="16">
        <v>7</v>
      </c>
      <c r="B171" s="77">
        <v>0.98074558103680753</v>
      </c>
      <c r="C171" s="78">
        <v>0.96134113255967146</v>
      </c>
      <c r="D171" s="78">
        <v>0.9692381395408769</v>
      </c>
      <c r="E171" s="78">
        <v>0.99959954949963226</v>
      </c>
      <c r="F171" s="78">
        <v>0.99819216958144674</v>
      </c>
      <c r="G171" s="78">
        <v>0.99794361553536848</v>
      </c>
      <c r="H171" s="78">
        <v>0.99641340973300452</v>
      </c>
      <c r="I171" s="78">
        <v>0.95600854983613903</v>
      </c>
      <c r="J171" s="78">
        <v>0.95721192913449638</v>
      </c>
      <c r="K171" s="78">
        <v>0.96963619230556675</v>
      </c>
      <c r="L171" s="78">
        <v>0.94583242022911662</v>
      </c>
      <c r="M171" s="79">
        <v>0.96152764250460709</v>
      </c>
    </row>
    <row r="172" spans="1:13" x14ac:dyDescent="0.25">
      <c r="A172" s="16">
        <v>6</v>
      </c>
      <c r="B172" s="77">
        <v>0.95677458718309849</v>
      </c>
      <c r="C172" s="78">
        <v>0.94244918151645751</v>
      </c>
      <c r="D172" s="78">
        <v>0.93225932829842395</v>
      </c>
      <c r="E172" s="78">
        <v>0.97685663409333356</v>
      </c>
      <c r="F172" s="78">
        <v>0.97569219674701835</v>
      </c>
      <c r="G172" s="78">
        <v>0.97241481705790278</v>
      </c>
      <c r="H172" s="78">
        <v>0.97305485170742556</v>
      </c>
      <c r="I172" s="78">
        <v>0.93418008772935646</v>
      </c>
      <c r="J172" s="78">
        <v>0.92735368666438256</v>
      </c>
      <c r="K172" s="78">
        <v>0.94480162230792308</v>
      </c>
      <c r="L172" s="78">
        <v>0.91557704260437345</v>
      </c>
      <c r="M172" s="79">
        <v>0.93717339173122427</v>
      </c>
    </row>
    <row r="173" spans="1:13" x14ac:dyDescent="0.25">
      <c r="A173" s="16">
        <v>5</v>
      </c>
      <c r="B173" s="77">
        <v>0.92552876091076963</v>
      </c>
      <c r="C173" s="78">
        <v>0.91976282059390924</v>
      </c>
      <c r="D173" s="78">
        <v>0.88438426796582537</v>
      </c>
      <c r="E173" s="78">
        <v>0.94574104895248223</v>
      </c>
      <c r="F173" s="78">
        <v>0.94505455633372815</v>
      </c>
      <c r="G173" s="78">
        <v>0.93765783410285974</v>
      </c>
      <c r="H173" s="78">
        <v>0.94139631829193671</v>
      </c>
      <c r="I173" s="78">
        <v>0.90770070768604805</v>
      </c>
      <c r="J173" s="78">
        <v>0.89019921583955874</v>
      </c>
      <c r="K173" s="78">
        <v>0.91340541842228007</v>
      </c>
      <c r="L173" s="78">
        <v>0.87887805442772915</v>
      </c>
      <c r="M173" s="79">
        <v>0.90666596249117093</v>
      </c>
    </row>
    <row r="174" spans="1:13" x14ac:dyDescent="0.25">
      <c r="A174" s="16">
        <v>4</v>
      </c>
      <c r="B174" s="77">
        <v>0.88700810221982107</v>
      </c>
      <c r="C174" s="78">
        <v>0.89328204979202686</v>
      </c>
      <c r="D174" s="78">
        <v>0.82561295854308114</v>
      </c>
      <c r="E174" s="78">
        <v>0.90625279407707815</v>
      </c>
      <c r="F174" s="78">
        <v>0.90627924834157603</v>
      </c>
      <c r="G174" s="78">
        <v>0.89367266667023948</v>
      </c>
      <c r="H174" s="78">
        <v>0.90143780948653762</v>
      </c>
      <c r="I174" s="78">
        <v>0.87657040970621369</v>
      </c>
      <c r="J174" s="78">
        <v>0.84574851666002493</v>
      </c>
      <c r="K174" s="78">
        <v>0.8754475806486377</v>
      </c>
      <c r="L174" s="78">
        <v>0.83573545569918384</v>
      </c>
      <c r="M174" s="79">
        <v>0.87000535478444718</v>
      </c>
    </row>
    <row r="175" spans="1:13" x14ac:dyDescent="0.25">
      <c r="A175" s="16">
        <v>3</v>
      </c>
      <c r="B175" s="77">
        <v>0.84121261111025281</v>
      </c>
      <c r="C175" s="78">
        <v>0.86300686911081004</v>
      </c>
      <c r="D175" s="78">
        <v>0.75594540003019117</v>
      </c>
      <c r="E175" s="78">
        <v>0.85839186946712132</v>
      </c>
      <c r="F175" s="78">
        <v>0.85936627277056199</v>
      </c>
      <c r="G175" s="78">
        <v>0.8404593147600421</v>
      </c>
      <c r="H175" s="78">
        <v>0.85317932529122853</v>
      </c>
      <c r="I175" s="78">
        <v>0.84078919378985362</v>
      </c>
      <c r="J175" s="78">
        <v>0.79400158912578123</v>
      </c>
      <c r="K175" s="78">
        <v>0.83092810898699598</v>
      </c>
      <c r="L175" s="78">
        <v>0.78614924641873751</v>
      </c>
      <c r="M175" s="79">
        <v>0.82719156861105303</v>
      </c>
    </row>
    <row r="176" spans="1:13" x14ac:dyDescent="0.25">
      <c r="A176" s="16">
        <v>2</v>
      </c>
      <c r="B176" s="67">
        <v>0.78814228758206473</v>
      </c>
      <c r="C176" s="68">
        <v>0.828937278550259</v>
      </c>
      <c r="D176" s="68">
        <v>0.67538159242715567</v>
      </c>
      <c r="E176" s="68">
        <v>0.80215827512261173</v>
      </c>
      <c r="F176" s="68">
        <v>0.80431562962068615</v>
      </c>
      <c r="G176" s="68">
        <v>0.77801777837226727</v>
      </c>
      <c r="H176" s="68">
        <v>0.79662086570600921</v>
      </c>
      <c r="I176" s="68">
        <v>0.80035705993696771</v>
      </c>
      <c r="J176" s="68">
        <v>0.73495843323682764</v>
      </c>
      <c r="K176" s="68">
        <v>0.77984700343735502</v>
      </c>
      <c r="L176" s="68">
        <v>0.73011942658639017</v>
      </c>
      <c r="M176" s="69">
        <v>0.77822460397098847</v>
      </c>
    </row>
    <row r="177" spans="1:13" x14ac:dyDescent="0.25">
      <c r="A177" s="16">
        <v>1</v>
      </c>
      <c r="B177" s="70">
        <v>0.72779713163525683</v>
      </c>
      <c r="C177" s="71">
        <v>0.79107327811037376</v>
      </c>
      <c r="D177" s="71">
        <v>0.58392153573397443</v>
      </c>
      <c r="E177" s="71">
        <v>0.7375520110435495</v>
      </c>
      <c r="F177" s="71">
        <v>0.74112731889194849</v>
      </c>
      <c r="G177" s="71">
        <v>0.70634805750691532</v>
      </c>
      <c r="H177" s="71">
        <v>0.73176243073087976</v>
      </c>
      <c r="I177" s="71">
        <v>0.75527400814755585</v>
      </c>
      <c r="J177" s="71">
        <v>0.66861904899316393</v>
      </c>
      <c r="K177" s="71">
        <v>0.7222042639997146</v>
      </c>
      <c r="L177" s="71">
        <v>0.66764599620214171</v>
      </c>
      <c r="M177" s="72">
        <v>0.7231044608642534</v>
      </c>
    </row>
    <row r="178" spans="1:13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25">
      <c r="A179" s="15" t="s">
        <v>46</v>
      </c>
      <c r="B179" s="17">
        <v>4</v>
      </c>
      <c r="C179" s="17">
        <v>5</v>
      </c>
      <c r="D179" s="17">
        <v>6</v>
      </c>
      <c r="E179" s="17">
        <v>7</v>
      </c>
      <c r="F179" s="17">
        <v>8</v>
      </c>
      <c r="G179" s="17">
        <v>9</v>
      </c>
      <c r="H179" s="17">
        <v>10</v>
      </c>
      <c r="I179" s="17">
        <v>11</v>
      </c>
      <c r="J179" s="17">
        <v>12</v>
      </c>
      <c r="K179" s="17">
        <v>1</v>
      </c>
      <c r="L179" s="17">
        <v>2</v>
      </c>
      <c r="M179" s="17">
        <v>3</v>
      </c>
    </row>
    <row r="180" spans="1:13" x14ac:dyDescent="0.25">
      <c r="A180" s="16">
        <v>20</v>
      </c>
      <c r="B180" s="74">
        <v>1</v>
      </c>
      <c r="C180" s="75">
        <v>1</v>
      </c>
      <c r="D180" s="75">
        <v>1</v>
      </c>
      <c r="E180" s="75">
        <v>1</v>
      </c>
      <c r="F180" s="75">
        <v>1</v>
      </c>
      <c r="G180" s="75">
        <v>1</v>
      </c>
      <c r="H180" s="75">
        <v>1</v>
      </c>
      <c r="I180" s="75">
        <v>0.99369019942039671</v>
      </c>
      <c r="J180" s="75">
        <v>1</v>
      </c>
      <c r="K180" s="75">
        <v>1</v>
      </c>
      <c r="L180" s="75">
        <v>1</v>
      </c>
      <c r="M180" s="76">
        <v>1</v>
      </c>
    </row>
    <row r="181" spans="1:13" x14ac:dyDescent="0.25">
      <c r="A181" s="16">
        <v>19</v>
      </c>
      <c r="B181" s="77">
        <v>1</v>
      </c>
      <c r="C181" s="78">
        <v>1</v>
      </c>
      <c r="D181" s="78">
        <v>1</v>
      </c>
      <c r="E181" s="78">
        <v>1</v>
      </c>
      <c r="F181" s="78">
        <v>1</v>
      </c>
      <c r="G181" s="78">
        <v>1</v>
      </c>
      <c r="H181" s="78">
        <v>1</v>
      </c>
      <c r="I181" s="78">
        <v>0.99369019942039671</v>
      </c>
      <c r="J181" s="78">
        <v>1</v>
      </c>
      <c r="K181" s="78">
        <v>1</v>
      </c>
      <c r="L181" s="78">
        <v>1</v>
      </c>
      <c r="M181" s="79">
        <v>1</v>
      </c>
    </row>
    <row r="182" spans="1:13" x14ac:dyDescent="0.25">
      <c r="A182" s="16">
        <v>18</v>
      </c>
      <c r="B182" s="77">
        <v>1</v>
      </c>
      <c r="C182" s="78">
        <v>1</v>
      </c>
      <c r="D182" s="78">
        <v>1</v>
      </c>
      <c r="E182" s="78">
        <v>1</v>
      </c>
      <c r="F182" s="78">
        <v>1</v>
      </c>
      <c r="G182" s="78">
        <v>1</v>
      </c>
      <c r="H182" s="78">
        <v>1</v>
      </c>
      <c r="I182" s="78">
        <v>0.99369019942039671</v>
      </c>
      <c r="J182" s="78">
        <v>1</v>
      </c>
      <c r="K182" s="78">
        <v>1</v>
      </c>
      <c r="L182" s="78">
        <v>1</v>
      </c>
      <c r="M182" s="79">
        <v>1</v>
      </c>
    </row>
    <row r="183" spans="1:13" x14ac:dyDescent="0.25">
      <c r="A183" s="16">
        <v>17</v>
      </c>
      <c r="B183" s="77">
        <v>1</v>
      </c>
      <c r="C183" s="78">
        <v>1</v>
      </c>
      <c r="D183" s="78">
        <v>1</v>
      </c>
      <c r="E183" s="78">
        <v>1</v>
      </c>
      <c r="F183" s="78">
        <v>1</v>
      </c>
      <c r="G183" s="78">
        <v>1</v>
      </c>
      <c r="H183" s="78">
        <v>1</v>
      </c>
      <c r="I183" s="78">
        <v>0.99369019942039671</v>
      </c>
      <c r="J183" s="78">
        <v>1</v>
      </c>
      <c r="K183" s="78">
        <v>1</v>
      </c>
      <c r="L183" s="78">
        <v>1</v>
      </c>
      <c r="M183" s="79">
        <v>1</v>
      </c>
    </row>
    <row r="184" spans="1:13" x14ac:dyDescent="0.25">
      <c r="A184" s="16">
        <v>16</v>
      </c>
      <c r="B184" s="77">
        <v>1</v>
      </c>
      <c r="C184" s="78">
        <v>1</v>
      </c>
      <c r="D184" s="78">
        <v>1</v>
      </c>
      <c r="E184" s="78">
        <v>1</v>
      </c>
      <c r="F184" s="78">
        <v>1</v>
      </c>
      <c r="G184" s="78">
        <v>1</v>
      </c>
      <c r="H184" s="78">
        <v>1</v>
      </c>
      <c r="I184" s="78">
        <v>0.99369019942039671</v>
      </c>
      <c r="J184" s="78">
        <v>1</v>
      </c>
      <c r="K184" s="78">
        <v>1</v>
      </c>
      <c r="L184" s="78">
        <v>1</v>
      </c>
      <c r="M184" s="79">
        <v>1</v>
      </c>
    </row>
    <row r="185" spans="1:13" x14ac:dyDescent="0.25">
      <c r="A185" s="16">
        <v>15</v>
      </c>
      <c r="B185" s="77">
        <v>1</v>
      </c>
      <c r="C185" s="78">
        <v>1</v>
      </c>
      <c r="D185" s="78">
        <v>1</v>
      </c>
      <c r="E185" s="78">
        <v>1</v>
      </c>
      <c r="F185" s="78">
        <v>1</v>
      </c>
      <c r="G185" s="78">
        <v>1</v>
      </c>
      <c r="H185" s="78">
        <v>1</v>
      </c>
      <c r="I185" s="78">
        <v>0.99369019942039671</v>
      </c>
      <c r="J185" s="78">
        <v>1</v>
      </c>
      <c r="K185" s="78">
        <v>1</v>
      </c>
      <c r="L185" s="78">
        <v>1</v>
      </c>
      <c r="M185" s="79">
        <v>1</v>
      </c>
    </row>
    <row r="186" spans="1:13" x14ac:dyDescent="0.25">
      <c r="A186" s="16">
        <v>14</v>
      </c>
      <c r="B186" s="77">
        <v>1</v>
      </c>
      <c r="C186" s="78">
        <v>1</v>
      </c>
      <c r="D186" s="78">
        <v>1</v>
      </c>
      <c r="E186" s="78">
        <v>1</v>
      </c>
      <c r="F186" s="78">
        <v>1</v>
      </c>
      <c r="G186" s="78">
        <v>1</v>
      </c>
      <c r="H186" s="78">
        <v>1</v>
      </c>
      <c r="I186" s="78">
        <v>0.99369019942039671</v>
      </c>
      <c r="J186" s="78">
        <v>1</v>
      </c>
      <c r="K186" s="78">
        <v>1</v>
      </c>
      <c r="L186" s="78">
        <v>1</v>
      </c>
      <c r="M186" s="79">
        <v>1</v>
      </c>
    </row>
    <row r="187" spans="1:13" x14ac:dyDescent="0.25">
      <c r="A187" s="16">
        <v>13</v>
      </c>
      <c r="B187" s="77">
        <v>1</v>
      </c>
      <c r="C187" s="78">
        <v>1</v>
      </c>
      <c r="D187" s="78">
        <v>1</v>
      </c>
      <c r="E187" s="78">
        <v>1</v>
      </c>
      <c r="F187" s="78">
        <v>1</v>
      </c>
      <c r="G187" s="78">
        <v>1</v>
      </c>
      <c r="H187" s="78">
        <v>1</v>
      </c>
      <c r="I187" s="78">
        <v>0.99369019942039671</v>
      </c>
      <c r="J187" s="78">
        <v>1</v>
      </c>
      <c r="K187" s="78">
        <v>1</v>
      </c>
      <c r="L187" s="78">
        <v>1</v>
      </c>
      <c r="M187" s="79">
        <v>1</v>
      </c>
    </row>
    <row r="188" spans="1:13" x14ac:dyDescent="0.25">
      <c r="A188" s="16">
        <v>12</v>
      </c>
      <c r="B188" s="77">
        <v>1</v>
      </c>
      <c r="C188" s="78">
        <v>1</v>
      </c>
      <c r="D188" s="78">
        <v>1</v>
      </c>
      <c r="E188" s="78">
        <v>1</v>
      </c>
      <c r="F188" s="78">
        <v>1</v>
      </c>
      <c r="G188" s="78">
        <v>1</v>
      </c>
      <c r="H188" s="78">
        <v>1</v>
      </c>
      <c r="I188" s="78">
        <v>0.99369019942039671</v>
      </c>
      <c r="J188" s="78">
        <v>1</v>
      </c>
      <c r="K188" s="78">
        <v>1</v>
      </c>
      <c r="L188" s="78">
        <v>1</v>
      </c>
      <c r="M188" s="79">
        <v>1</v>
      </c>
    </row>
    <row r="189" spans="1:13" x14ac:dyDescent="0.25">
      <c r="A189" s="16">
        <v>11</v>
      </c>
      <c r="B189" s="77">
        <v>1</v>
      </c>
      <c r="C189" s="78">
        <v>1</v>
      </c>
      <c r="D189" s="78">
        <v>1</v>
      </c>
      <c r="E189" s="78">
        <v>1</v>
      </c>
      <c r="F189" s="78">
        <v>1</v>
      </c>
      <c r="G189" s="78">
        <v>1</v>
      </c>
      <c r="H189" s="78">
        <v>1</v>
      </c>
      <c r="I189" s="78">
        <v>0.99369019942039671</v>
      </c>
      <c r="J189" s="78">
        <v>1</v>
      </c>
      <c r="K189" s="78">
        <v>1</v>
      </c>
      <c r="L189" s="78">
        <v>1</v>
      </c>
      <c r="M189" s="79">
        <v>1</v>
      </c>
    </row>
    <row r="190" spans="1:13" x14ac:dyDescent="0.25">
      <c r="A190" s="16">
        <v>10</v>
      </c>
      <c r="B190" s="77">
        <v>1</v>
      </c>
      <c r="C190" s="78">
        <v>1</v>
      </c>
      <c r="D190" s="78">
        <v>1</v>
      </c>
      <c r="E190" s="78">
        <v>1</v>
      </c>
      <c r="F190" s="78">
        <v>1</v>
      </c>
      <c r="G190" s="78">
        <v>1</v>
      </c>
      <c r="H190" s="78">
        <v>1</v>
      </c>
      <c r="I190" s="78">
        <v>0.98884400361184188</v>
      </c>
      <c r="J190" s="78">
        <v>1</v>
      </c>
      <c r="K190" s="78">
        <v>1</v>
      </c>
      <c r="L190" s="78">
        <v>1</v>
      </c>
      <c r="M190" s="79">
        <v>1</v>
      </c>
    </row>
    <row r="191" spans="1:13" x14ac:dyDescent="0.25">
      <c r="A191" s="16">
        <v>9</v>
      </c>
      <c r="B191" s="77">
        <v>1</v>
      </c>
      <c r="C191" s="78">
        <v>1</v>
      </c>
      <c r="D191" s="78">
        <v>1</v>
      </c>
      <c r="E191" s="78">
        <v>1</v>
      </c>
      <c r="F191" s="78">
        <v>1</v>
      </c>
      <c r="G191" s="78">
        <v>1</v>
      </c>
      <c r="H191" s="78">
        <v>1</v>
      </c>
      <c r="I191" s="78">
        <v>0.97307834401539661</v>
      </c>
      <c r="J191" s="78">
        <v>1</v>
      </c>
      <c r="K191" s="78">
        <v>1</v>
      </c>
      <c r="L191" s="78">
        <v>0.98864666743076457</v>
      </c>
      <c r="M191" s="79">
        <v>1</v>
      </c>
    </row>
    <row r="192" spans="1:13" x14ac:dyDescent="0.25">
      <c r="A192" s="16">
        <v>8</v>
      </c>
      <c r="B192" s="77">
        <v>0.99748303444080999</v>
      </c>
      <c r="C192" s="78">
        <v>0.98231418186036579</v>
      </c>
      <c r="D192" s="78">
        <v>0.99343219984498543</v>
      </c>
      <c r="E192" s="78">
        <v>1</v>
      </c>
      <c r="F192" s="78">
        <v>1</v>
      </c>
      <c r="G192" s="78">
        <v>1</v>
      </c>
      <c r="H192" s="78">
        <v>1</v>
      </c>
      <c r="I192" s="78">
        <v>0.94639322063106046</v>
      </c>
      <c r="J192" s="78">
        <v>0.98407706975150488</v>
      </c>
      <c r="K192" s="78">
        <v>0.99395802567922042</v>
      </c>
      <c r="L192" s="78">
        <v>0.96343556828003263</v>
      </c>
      <c r="M192" s="79">
        <v>0.99149170563245237</v>
      </c>
    </row>
    <row r="193" spans="1:13" x14ac:dyDescent="0.25">
      <c r="A193" s="16">
        <v>7</v>
      </c>
      <c r="B193" s="77">
        <v>0.96290910035831478</v>
      </c>
      <c r="C193" s="78">
        <v>0.94690499107542148</v>
      </c>
      <c r="D193" s="78">
        <v>0.95785905849681918</v>
      </c>
      <c r="E193" s="78">
        <v>1</v>
      </c>
      <c r="F193" s="78">
        <v>1</v>
      </c>
      <c r="G193" s="78">
        <v>0.99238255056968872</v>
      </c>
      <c r="H193" s="78">
        <v>0.9914371653297045</v>
      </c>
      <c r="I193" s="78">
        <v>0.90878863345883365</v>
      </c>
      <c r="J193" s="78">
        <v>0.95062480978229225</v>
      </c>
      <c r="K193" s="78">
        <v>0.96701223685964321</v>
      </c>
      <c r="L193" s="78">
        <v>0.92702956646798751</v>
      </c>
      <c r="M193" s="79">
        <v>0.96220053878965817</v>
      </c>
    </row>
    <row r="194" spans="1:13" x14ac:dyDescent="0.25">
      <c r="A194" s="16">
        <v>6</v>
      </c>
      <c r="B194" s="77">
        <v>0.91313606115488921</v>
      </c>
      <c r="C194" s="78">
        <v>0.89695993645845096</v>
      </c>
      <c r="D194" s="78">
        <v>0.9071427656081954</v>
      </c>
      <c r="E194" s="78">
        <v>0.9687989805243431</v>
      </c>
      <c r="F194" s="78">
        <v>0.96902469087230614</v>
      </c>
      <c r="G194" s="78">
        <v>0.95004209319648092</v>
      </c>
      <c r="H194" s="78">
        <v>0.94502685533703112</v>
      </c>
      <c r="I194" s="78">
        <v>0.8602645824987164</v>
      </c>
      <c r="J194" s="78">
        <v>0.90444728895930315</v>
      </c>
      <c r="K194" s="78">
        <v>0.92876264858024338</v>
      </c>
      <c r="L194" s="78">
        <v>0.87942866199462921</v>
      </c>
      <c r="M194" s="79">
        <v>0.92127955079983703</v>
      </c>
    </row>
    <row r="195" spans="1:13" x14ac:dyDescent="0.25">
      <c r="A195" s="16">
        <v>5</v>
      </c>
      <c r="B195" s="77">
        <v>0.84816391683053349</v>
      </c>
      <c r="C195" s="78">
        <v>0.83247901800945423</v>
      </c>
      <c r="D195" s="78">
        <v>0.8412833211791142</v>
      </c>
      <c r="E195" s="78">
        <v>0.9236480944074793</v>
      </c>
      <c r="F195" s="78">
        <v>0.92599278143780495</v>
      </c>
      <c r="G195" s="78">
        <v>0.89276869027303118</v>
      </c>
      <c r="H195" s="78">
        <v>0.88225551955868908</v>
      </c>
      <c r="I195" s="78">
        <v>0.80082106775070838</v>
      </c>
      <c r="J195" s="78">
        <v>0.84554450728253761</v>
      </c>
      <c r="K195" s="78">
        <v>0.87920926084102047</v>
      </c>
      <c r="L195" s="78">
        <v>0.82063285485995729</v>
      </c>
      <c r="M195" s="79">
        <v>0.86872874166298919</v>
      </c>
    </row>
    <row r="196" spans="1:13" x14ac:dyDescent="0.25">
      <c r="A196" s="16">
        <v>4</v>
      </c>
      <c r="B196" s="77">
        <v>0.76799266738524763</v>
      </c>
      <c r="C196" s="78">
        <v>0.75346223572843096</v>
      </c>
      <c r="D196" s="78">
        <v>0.76028072520957535</v>
      </c>
      <c r="E196" s="78">
        <v>0.86618319353506168</v>
      </c>
      <c r="F196" s="78">
        <v>0.87130984735166983</v>
      </c>
      <c r="G196" s="78">
        <v>0.82056234179933951</v>
      </c>
      <c r="H196" s="78">
        <v>0.8031231579946787</v>
      </c>
      <c r="I196" s="78">
        <v>0.73045808921480981</v>
      </c>
      <c r="J196" s="78">
        <v>0.7739164647519956</v>
      </c>
      <c r="K196" s="78">
        <v>0.81835207364197493</v>
      </c>
      <c r="L196" s="78">
        <v>0.75064214506397242</v>
      </c>
      <c r="M196" s="79">
        <v>0.80454811137911442</v>
      </c>
    </row>
    <row r="197" spans="1:13" x14ac:dyDescent="0.25">
      <c r="A197" s="16">
        <v>3</v>
      </c>
      <c r="B197" s="77">
        <v>0.6726223128190314</v>
      </c>
      <c r="C197" s="78">
        <v>0.65990958961538149</v>
      </c>
      <c r="D197" s="78">
        <v>0.66413497769957908</v>
      </c>
      <c r="E197" s="78">
        <v>0.79640427790709023</v>
      </c>
      <c r="F197" s="78">
        <v>0.80497588861390046</v>
      </c>
      <c r="G197" s="78">
        <v>0.7334230477754059</v>
      </c>
      <c r="H197" s="78">
        <v>0.70762977064499966</v>
      </c>
      <c r="I197" s="78">
        <v>0.64917564689102059</v>
      </c>
      <c r="J197" s="78">
        <v>0.68956316136767704</v>
      </c>
      <c r="K197" s="78">
        <v>0.74619108698310643</v>
      </c>
      <c r="L197" s="78">
        <v>0.66945653260667415</v>
      </c>
      <c r="M197" s="79">
        <v>0.72873765994821271</v>
      </c>
    </row>
    <row r="198" spans="1:13" x14ac:dyDescent="0.25">
      <c r="A198" s="16">
        <v>2</v>
      </c>
      <c r="B198" s="67">
        <v>0.56205285313188491</v>
      </c>
      <c r="C198" s="68">
        <v>0.55182107967030558</v>
      </c>
      <c r="D198" s="68">
        <v>0.55284607864912538</v>
      </c>
      <c r="E198" s="68">
        <v>0.71431134752356495</v>
      </c>
      <c r="F198" s="68">
        <v>0.72699090522449705</v>
      </c>
      <c r="G198" s="68">
        <v>0.63135080820123035</v>
      </c>
      <c r="H198" s="68">
        <v>0.59577535750965216</v>
      </c>
      <c r="I198" s="68">
        <v>0.55697374077934081</v>
      </c>
      <c r="J198" s="68">
        <v>0.59248459712958201</v>
      </c>
      <c r="K198" s="68">
        <v>0.66272630086441509</v>
      </c>
      <c r="L198" s="68">
        <v>0.57707601748806248</v>
      </c>
      <c r="M198" s="69">
        <v>0.64129738737028408</v>
      </c>
    </row>
    <row r="199" spans="1:13" x14ac:dyDescent="0.25">
      <c r="A199" s="16">
        <v>1</v>
      </c>
      <c r="B199" s="70">
        <v>0.43628428832380817</v>
      </c>
      <c r="C199" s="71">
        <v>0.42919670589320341</v>
      </c>
      <c r="D199" s="71">
        <v>0.42641402805821421</v>
      </c>
      <c r="E199" s="71">
        <v>0.61990440238448596</v>
      </c>
      <c r="F199" s="71">
        <v>0.63735489718345961</v>
      </c>
      <c r="G199" s="71">
        <v>0.51434562307681286</v>
      </c>
      <c r="H199" s="71">
        <v>0.46755991858863616</v>
      </c>
      <c r="I199" s="71">
        <v>0.45385237087977037</v>
      </c>
      <c r="J199" s="71">
        <v>0.48268077203771059</v>
      </c>
      <c r="K199" s="71">
        <v>0.567957715285901</v>
      </c>
      <c r="L199" s="71">
        <v>0.47350059970813763</v>
      </c>
      <c r="M199" s="72">
        <v>0.54222729364532873</v>
      </c>
    </row>
    <row r="201" spans="1:13" x14ac:dyDescent="0.25">
      <c r="A201" s="18" t="s">
        <v>47</v>
      </c>
      <c r="B201" s="19">
        <v>4</v>
      </c>
      <c r="C201" s="19">
        <v>5</v>
      </c>
      <c r="D201" s="19">
        <v>6</v>
      </c>
      <c r="E201" s="19">
        <v>7</v>
      </c>
      <c r="F201" s="19">
        <v>8</v>
      </c>
      <c r="G201" s="19">
        <v>9</v>
      </c>
      <c r="H201" s="19">
        <v>10</v>
      </c>
      <c r="I201" s="19">
        <v>11</v>
      </c>
      <c r="J201" s="19">
        <v>12</v>
      </c>
      <c r="K201" s="19">
        <v>1</v>
      </c>
      <c r="L201" s="19">
        <v>2</v>
      </c>
      <c r="M201" s="19">
        <v>3</v>
      </c>
    </row>
    <row r="202" spans="1:13" x14ac:dyDescent="0.25">
      <c r="A202" s="20">
        <v>20</v>
      </c>
      <c r="B202" s="21" t="b">
        <f>IF('入力欄(差替情報)'!$D$9="北海道",B4,IF('入力欄(差替情報)'!$D$9="東北",B26,IF('入力欄(差替情報)'!$D$9="東京",B48,IF('入力欄(差替情報)'!$D$9="中部",B70,IF('入力欄(差替情報)'!$D$9="北陸",B92,IF('入力欄(差替情報)'!$D$9="関西",B114,IF('入力欄(差替情報)'!$D$9="中国",B136,IF('入力欄(差替情報)'!$D$9="四国",B158,IF('入力欄(差替情報)'!$D$9="九州",B180)))))))))</f>
        <v>0</v>
      </c>
      <c r="C202" s="21" t="b">
        <f>IF('入力欄(差替情報)'!$D$9="北海道",C4,IF('入力欄(差替情報)'!$D$9="東北",C26,IF('入力欄(差替情報)'!$D$9="東京",C48,IF('入力欄(差替情報)'!$D$9="中部",C70,IF('入力欄(差替情報)'!$D$9="北陸",C92,IF('入力欄(差替情報)'!$D$9="関西",C114,IF('入力欄(差替情報)'!$D$9="中国",C136,IF('入力欄(差替情報)'!$D$9="四国",C158,IF('入力欄(差替情報)'!$D$9="九州",C180)))))))))</f>
        <v>0</v>
      </c>
      <c r="D202" s="21" t="b">
        <f>IF('入力欄(差替情報)'!$D$9="北海道",D4,IF('入力欄(差替情報)'!$D$9="東北",D26,IF('入力欄(差替情報)'!$D$9="東京",D48,IF('入力欄(差替情報)'!$D$9="中部",D70,IF('入力欄(差替情報)'!$D$9="北陸",D92,IF('入力欄(差替情報)'!$D$9="関西",D114,IF('入力欄(差替情報)'!$D$9="中国",D136,IF('入力欄(差替情報)'!$D$9="四国",D158,IF('入力欄(差替情報)'!$D$9="九州",D180)))))))))</f>
        <v>0</v>
      </c>
      <c r="E202" s="21" t="b">
        <f>IF('入力欄(差替情報)'!$D$9="北海道",E4,IF('入力欄(差替情報)'!$D$9="東北",E26,IF('入力欄(差替情報)'!$D$9="東京",E48,IF('入力欄(差替情報)'!$D$9="中部",E70,IF('入力欄(差替情報)'!$D$9="北陸",E92,IF('入力欄(差替情報)'!$D$9="関西",E114,IF('入力欄(差替情報)'!$D$9="中国",E136,IF('入力欄(差替情報)'!$D$9="四国",E158,IF('入力欄(差替情報)'!$D$9="九州",E180)))))))))</f>
        <v>0</v>
      </c>
      <c r="F202" s="21" t="b">
        <f>IF('入力欄(差替情報)'!$D$9="北海道",F4,IF('入力欄(差替情報)'!$D$9="東北",F26,IF('入力欄(差替情報)'!$D$9="東京",F48,IF('入力欄(差替情報)'!$D$9="中部",F70,IF('入力欄(差替情報)'!$D$9="北陸",F92,IF('入力欄(差替情報)'!$D$9="関西",F114,IF('入力欄(差替情報)'!$D$9="中国",F136,IF('入力欄(差替情報)'!$D$9="四国",F158,IF('入力欄(差替情報)'!$D$9="九州",F180)))))))))</f>
        <v>0</v>
      </c>
      <c r="G202" s="21" t="b">
        <f>IF('入力欄(差替情報)'!$D$9="北海道",G4,IF('入力欄(差替情報)'!$D$9="東北",G26,IF('入力欄(差替情報)'!$D$9="東京",G48,IF('入力欄(差替情報)'!$D$9="中部",G70,IF('入力欄(差替情報)'!$D$9="北陸",G92,IF('入力欄(差替情報)'!$D$9="関西",G114,IF('入力欄(差替情報)'!$D$9="中国",G136,IF('入力欄(差替情報)'!$D$9="四国",G158,IF('入力欄(差替情報)'!$D$9="九州",G180)))))))))</f>
        <v>0</v>
      </c>
      <c r="H202" s="21" t="b">
        <f>IF('入力欄(差替情報)'!$D$9="北海道",H4,IF('入力欄(差替情報)'!$D$9="東北",H26,IF('入力欄(差替情報)'!$D$9="東京",H48,IF('入力欄(差替情報)'!$D$9="中部",H70,IF('入力欄(差替情報)'!$D$9="北陸",H92,IF('入力欄(差替情報)'!$D$9="関西",H114,IF('入力欄(差替情報)'!$D$9="中国",H136,IF('入力欄(差替情報)'!$D$9="四国",H158,IF('入力欄(差替情報)'!$D$9="九州",H180)))))))))</f>
        <v>0</v>
      </c>
      <c r="I202" s="21" t="b">
        <f>IF('入力欄(差替情報)'!$D$9="北海道",I4,IF('入力欄(差替情報)'!$D$9="東北",I26,IF('入力欄(差替情報)'!$D$9="東京",I48,IF('入力欄(差替情報)'!$D$9="中部",I70,IF('入力欄(差替情報)'!$D$9="北陸",I92,IF('入力欄(差替情報)'!$D$9="関西",I114,IF('入力欄(差替情報)'!$D$9="中国",I136,IF('入力欄(差替情報)'!$D$9="四国",I158,IF('入力欄(差替情報)'!$D$9="九州",I180)))))))))</f>
        <v>0</v>
      </c>
      <c r="J202" s="21" t="b">
        <f>IF('入力欄(差替情報)'!$D$9="北海道",J4,IF('入力欄(差替情報)'!$D$9="東北",J26,IF('入力欄(差替情報)'!$D$9="東京",J48,IF('入力欄(差替情報)'!$D$9="中部",J70,IF('入力欄(差替情報)'!$D$9="北陸",J92,IF('入力欄(差替情報)'!$D$9="関西",J114,IF('入力欄(差替情報)'!$D$9="中国",J136,IF('入力欄(差替情報)'!$D$9="四国",J158,IF('入力欄(差替情報)'!$D$9="九州",J180)))))))))</f>
        <v>0</v>
      </c>
      <c r="K202" s="21" t="b">
        <f>IF('入力欄(差替情報)'!$D$9="北海道",K4,IF('入力欄(差替情報)'!$D$9="東北",K26,IF('入力欄(差替情報)'!$D$9="東京",K48,IF('入力欄(差替情報)'!$D$9="中部",K70,IF('入力欄(差替情報)'!$D$9="北陸",K92,IF('入力欄(差替情報)'!$D$9="関西",K114,IF('入力欄(差替情報)'!$D$9="中国",K136,IF('入力欄(差替情報)'!$D$9="四国",K158,IF('入力欄(差替情報)'!$D$9="九州",K180)))))))))</f>
        <v>0</v>
      </c>
      <c r="L202" s="21" t="b">
        <f>IF('入力欄(差替情報)'!$D$9="北海道",L4,IF('入力欄(差替情報)'!$D$9="東北",L26,IF('入力欄(差替情報)'!$D$9="東京",L48,IF('入力欄(差替情報)'!$D$9="中部",L70,IF('入力欄(差替情報)'!$D$9="北陸",L92,IF('入力欄(差替情報)'!$D$9="関西",L114,IF('入力欄(差替情報)'!$D$9="中国",L136,IF('入力欄(差替情報)'!$D$9="四国",L158,IF('入力欄(差替情報)'!$D$9="九州",L180)))))))))</f>
        <v>0</v>
      </c>
      <c r="M202" s="21" t="b">
        <f>IF('入力欄(差替情報)'!$D$9="北海道",M4,IF('入力欄(差替情報)'!$D$9="東北",M26,IF('入力欄(差替情報)'!$D$9="東京",M48,IF('入力欄(差替情報)'!$D$9="中部",M70,IF('入力欄(差替情報)'!$D$9="北陸",M92,IF('入力欄(差替情報)'!$D$9="関西",M114,IF('入力欄(差替情報)'!$D$9="中国",M136,IF('入力欄(差替情報)'!$D$9="四国",M158,IF('入力欄(差替情報)'!$D$9="九州",M180)))))))))</f>
        <v>0</v>
      </c>
    </row>
    <row r="203" spans="1:13" x14ac:dyDescent="0.25">
      <c r="A203" s="20">
        <v>19</v>
      </c>
      <c r="B203" s="21" t="b">
        <f>IF('入力欄(差替情報)'!$D$9="北海道",B5,IF('入力欄(差替情報)'!$D$9="東北",B27,IF('入力欄(差替情報)'!$D$9="東京",B49,IF('入力欄(差替情報)'!$D$9="中部",B71,IF('入力欄(差替情報)'!$D$9="北陸",B93,IF('入力欄(差替情報)'!$D$9="関西",B115,IF('入力欄(差替情報)'!$D$9="中国",B137,IF('入力欄(差替情報)'!$D$9="四国",B159,IF('入力欄(差替情報)'!$D$9="九州",B181)))))))))</f>
        <v>0</v>
      </c>
      <c r="C203" s="21" t="b">
        <f>IF('入力欄(差替情報)'!$D$9="北海道",C5,IF('入力欄(差替情報)'!$D$9="東北",C27,IF('入力欄(差替情報)'!$D$9="東京",C49,IF('入力欄(差替情報)'!$D$9="中部",C71,IF('入力欄(差替情報)'!$D$9="北陸",C93,IF('入力欄(差替情報)'!$D$9="関西",C115,IF('入力欄(差替情報)'!$D$9="中国",C137,IF('入力欄(差替情報)'!$D$9="四国",C159,IF('入力欄(差替情報)'!$D$9="九州",C181)))))))))</f>
        <v>0</v>
      </c>
      <c r="D203" s="21" t="b">
        <f>IF('入力欄(差替情報)'!$D$9="北海道",D5,IF('入力欄(差替情報)'!$D$9="東北",D27,IF('入力欄(差替情報)'!$D$9="東京",D49,IF('入力欄(差替情報)'!$D$9="中部",D71,IF('入力欄(差替情報)'!$D$9="北陸",D93,IF('入力欄(差替情報)'!$D$9="関西",D115,IF('入力欄(差替情報)'!$D$9="中国",D137,IF('入力欄(差替情報)'!$D$9="四国",D159,IF('入力欄(差替情報)'!$D$9="九州",D181)))))))))</f>
        <v>0</v>
      </c>
      <c r="E203" s="21" t="b">
        <f>IF('入力欄(差替情報)'!$D$9="北海道",E5,IF('入力欄(差替情報)'!$D$9="東北",E27,IF('入力欄(差替情報)'!$D$9="東京",E49,IF('入力欄(差替情報)'!$D$9="中部",E71,IF('入力欄(差替情報)'!$D$9="北陸",E93,IF('入力欄(差替情報)'!$D$9="関西",E115,IF('入力欄(差替情報)'!$D$9="中国",E137,IF('入力欄(差替情報)'!$D$9="四国",E159,IF('入力欄(差替情報)'!$D$9="九州",E181)))))))))</f>
        <v>0</v>
      </c>
      <c r="F203" s="21" t="b">
        <f>IF('入力欄(差替情報)'!$D$9="北海道",F5,IF('入力欄(差替情報)'!$D$9="東北",F27,IF('入力欄(差替情報)'!$D$9="東京",F49,IF('入力欄(差替情報)'!$D$9="中部",F71,IF('入力欄(差替情報)'!$D$9="北陸",F93,IF('入力欄(差替情報)'!$D$9="関西",F115,IF('入力欄(差替情報)'!$D$9="中国",F137,IF('入力欄(差替情報)'!$D$9="四国",F159,IF('入力欄(差替情報)'!$D$9="九州",F181)))))))))</f>
        <v>0</v>
      </c>
      <c r="G203" s="21" t="b">
        <f>IF('入力欄(差替情報)'!$D$9="北海道",G5,IF('入力欄(差替情報)'!$D$9="東北",G27,IF('入力欄(差替情報)'!$D$9="東京",G49,IF('入力欄(差替情報)'!$D$9="中部",G71,IF('入力欄(差替情報)'!$D$9="北陸",G93,IF('入力欄(差替情報)'!$D$9="関西",G115,IF('入力欄(差替情報)'!$D$9="中国",G137,IF('入力欄(差替情報)'!$D$9="四国",G159,IF('入力欄(差替情報)'!$D$9="九州",G181)))))))))</f>
        <v>0</v>
      </c>
      <c r="H203" s="21" t="b">
        <f>IF('入力欄(差替情報)'!$D$9="北海道",H5,IF('入力欄(差替情報)'!$D$9="東北",H27,IF('入力欄(差替情報)'!$D$9="東京",H49,IF('入力欄(差替情報)'!$D$9="中部",H71,IF('入力欄(差替情報)'!$D$9="北陸",H93,IF('入力欄(差替情報)'!$D$9="関西",H115,IF('入力欄(差替情報)'!$D$9="中国",H137,IF('入力欄(差替情報)'!$D$9="四国",H159,IF('入力欄(差替情報)'!$D$9="九州",H181)))))))))</f>
        <v>0</v>
      </c>
      <c r="I203" s="21" t="b">
        <f>IF('入力欄(差替情報)'!$D$9="北海道",I5,IF('入力欄(差替情報)'!$D$9="東北",I27,IF('入力欄(差替情報)'!$D$9="東京",I49,IF('入力欄(差替情報)'!$D$9="中部",I71,IF('入力欄(差替情報)'!$D$9="北陸",I93,IF('入力欄(差替情報)'!$D$9="関西",I115,IF('入力欄(差替情報)'!$D$9="中国",I137,IF('入力欄(差替情報)'!$D$9="四国",I159,IF('入力欄(差替情報)'!$D$9="九州",I181)))))))))</f>
        <v>0</v>
      </c>
      <c r="J203" s="21" t="b">
        <f>IF('入力欄(差替情報)'!$D$9="北海道",J5,IF('入力欄(差替情報)'!$D$9="東北",J27,IF('入力欄(差替情報)'!$D$9="東京",J49,IF('入力欄(差替情報)'!$D$9="中部",J71,IF('入力欄(差替情報)'!$D$9="北陸",J93,IF('入力欄(差替情報)'!$D$9="関西",J115,IF('入力欄(差替情報)'!$D$9="中国",J137,IF('入力欄(差替情報)'!$D$9="四国",J159,IF('入力欄(差替情報)'!$D$9="九州",J181)))))))))</f>
        <v>0</v>
      </c>
      <c r="K203" s="21" t="b">
        <f>IF('入力欄(差替情報)'!$D$9="北海道",K5,IF('入力欄(差替情報)'!$D$9="東北",K27,IF('入力欄(差替情報)'!$D$9="東京",K49,IF('入力欄(差替情報)'!$D$9="中部",K71,IF('入力欄(差替情報)'!$D$9="北陸",K93,IF('入力欄(差替情報)'!$D$9="関西",K115,IF('入力欄(差替情報)'!$D$9="中国",K137,IF('入力欄(差替情報)'!$D$9="四国",K159,IF('入力欄(差替情報)'!$D$9="九州",K181)))))))))</f>
        <v>0</v>
      </c>
      <c r="L203" s="21" t="b">
        <f>IF('入力欄(差替情報)'!$D$9="北海道",L5,IF('入力欄(差替情報)'!$D$9="東北",L27,IF('入力欄(差替情報)'!$D$9="東京",L49,IF('入力欄(差替情報)'!$D$9="中部",L71,IF('入力欄(差替情報)'!$D$9="北陸",L93,IF('入力欄(差替情報)'!$D$9="関西",L115,IF('入力欄(差替情報)'!$D$9="中国",L137,IF('入力欄(差替情報)'!$D$9="四国",L159,IF('入力欄(差替情報)'!$D$9="九州",L181)))))))))</f>
        <v>0</v>
      </c>
      <c r="M203" s="21" t="b">
        <f>IF('入力欄(差替情報)'!$D$9="北海道",M5,IF('入力欄(差替情報)'!$D$9="東北",M27,IF('入力欄(差替情報)'!$D$9="東京",M49,IF('入力欄(差替情報)'!$D$9="中部",M71,IF('入力欄(差替情報)'!$D$9="北陸",M93,IF('入力欄(差替情報)'!$D$9="関西",M115,IF('入力欄(差替情報)'!$D$9="中国",M137,IF('入力欄(差替情報)'!$D$9="四国",M159,IF('入力欄(差替情報)'!$D$9="九州",M181)))))))))</f>
        <v>0</v>
      </c>
    </row>
    <row r="204" spans="1:13" x14ac:dyDescent="0.25">
      <c r="A204" s="20">
        <v>18</v>
      </c>
      <c r="B204" s="21" t="b">
        <f>IF('入力欄(差替情報)'!$D$9="北海道",B6,IF('入力欄(差替情報)'!$D$9="東北",B28,IF('入力欄(差替情報)'!$D$9="東京",B50,IF('入力欄(差替情報)'!$D$9="中部",B72,IF('入力欄(差替情報)'!$D$9="北陸",B94,IF('入力欄(差替情報)'!$D$9="関西",B116,IF('入力欄(差替情報)'!$D$9="中国",B138,IF('入力欄(差替情報)'!$D$9="四国",B160,IF('入力欄(差替情報)'!$D$9="九州",B182)))))))))</f>
        <v>0</v>
      </c>
      <c r="C204" s="21" t="b">
        <f>IF('入力欄(差替情報)'!$D$9="北海道",C6,IF('入力欄(差替情報)'!$D$9="東北",C28,IF('入力欄(差替情報)'!$D$9="東京",C50,IF('入力欄(差替情報)'!$D$9="中部",C72,IF('入力欄(差替情報)'!$D$9="北陸",C94,IF('入力欄(差替情報)'!$D$9="関西",C116,IF('入力欄(差替情報)'!$D$9="中国",C138,IF('入力欄(差替情報)'!$D$9="四国",C160,IF('入力欄(差替情報)'!$D$9="九州",C182)))))))))</f>
        <v>0</v>
      </c>
      <c r="D204" s="21" t="b">
        <f>IF('入力欄(差替情報)'!$D$9="北海道",D6,IF('入力欄(差替情報)'!$D$9="東北",D28,IF('入力欄(差替情報)'!$D$9="東京",D50,IF('入力欄(差替情報)'!$D$9="中部",D72,IF('入力欄(差替情報)'!$D$9="北陸",D94,IF('入力欄(差替情報)'!$D$9="関西",D116,IF('入力欄(差替情報)'!$D$9="中国",D138,IF('入力欄(差替情報)'!$D$9="四国",D160,IF('入力欄(差替情報)'!$D$9="九州",D182)))))))))</f>
        <v>0</v>
      </c>
      <c r="E204" s="21" t="b">
        <f>IF('入力欄(差替情報)'!$D$9="北海道",E6,IF('入力欄(差替情報)'!$D$9="東北",E28,IF('入力欄(差替情報)'!$D$9="東京",E50,IF('入力欄(差替情報)'!$D$9="中部",E72,IF('入力欄(差替情報)'!$D$9="北陸",E94,IF('入力欄(差替情報)'!$D$9="関西",E116,IF('入力欄(差替情報)'!$D$9="中国",E138,IF('入力欄(差替情報)'!$D$9="四国",E160,IF('入力欄(差替情報)'!$D$9="九州",E182)))))))))</f>
        <v>0</v>
      </c>
      <c r="F204" s="21" t="b">
        <f>IF('入力欄(差替情報)'!$D$9="北海道",F6,IF('入力欄(差替情報)'!$D$9="東北",F28,IF('入力欄(差替情報)'!$D$9="東京",F50,IF('入力欄(差替情報)'!$D$9="中部",F72,IF('入力欄(差替情報)'!$D$9="北陸",F94,IF('入力欄(差替情報)'!$D$9="関西",F116,IF('入力欄(差替情報)'!$D$9="中国",F138,IF('入力欄(差替情報)'!$D$9="四国",F160,IF('入力欄(差替情報)'!$D$9="九州",F182)))))))))</f>
        <v>0</v>
      </c>
      <c r="G204" s="21" t="b">
        <f>IF('入力欄(差替情報)'!$D$9="北海道",G6,IF('入力欄(差替情報)'!$D$9="東北",G28,IF('入力欄(差替情報)'!$D$9="東京",G50,IF('入力欄(差替情報)'!$D$9="中部",G72,IF('入力欄(差替情報)'!$D$9="北陸",G94,IF('入力欄(差替情報)'!$D$9="関西",G116,IF('入力欄(差替情報)'!$D$9="中国",G138,IF('入力欄(差替情報)'!$D$9="四国",G160,IF('入力欄(差替情報)'!$D$9="九州",G182)))))))))</f>
        <v>0</v>
      </c>
      <c r="H204" s="21" t="b">
        <f>IF('入力欄(差替情報)'!$D$9="北海道",H6,IF('入力欄(差替情報)'!$D$9="東北",H28,IF('入力欄(差替情報)'!$D$9="東京",H50,IF('入力欄(差替情報)'!$D$9="中部",H72,IF('入力欄(差替情報)'!$D$9="北陸",H94,IF('入力欄(差替情報)'!$D$9="関西",H116,IF('入力欄(差替情報)'!$D$9="中国",H138,IF('入力欄(差替情報)'!$D$9="四国",H160,IF('入力欄(差替情報)'!$D$9="九州",H182)))))))))</f>
        <v>0</v>
      </c>
      <c r="I204" s="21" t="b">
        <f>IF('入力欄(差替情報)'!$D$9="北海道",I6,IF('入力欄(差替情報)'!$D$9="東北",I28,IF('入力欄(差替情報)'!$D$9="東京",I50,IF('入力欄(差替情報)'!$D$9="中部",I72,IF('入力欄(差替情報)'!$D$9="北陸",I94,IF('入力欄(差替情報)'!$D$9="関西",I116,IF('入力欄(差替情報)'!$D$9="中国",I138,IF('入力欄(差替情報)'!$D$9="四国",I160,IF('入力欄(差替情報)'!$D$9="九州",I182)))))))))</f>
        <v>0</v>
      </c>
      <c r="J204" s="21" t="b">
        <f>IF('入力欄(差替情報)'!$D$9="北海道",J6,IF('入力欄(差替情報)'!$D$9="東北",J28,IF('入力欄(差替情報)'!$D$9="東京",J50,IF('入力欄(差替情報)'!$D$9="中部",J72,IF('入力欄(差替情報)'!$D$9="北陸",J94,IF('入力欄(差替情報)'!$D$9="関西",J116,IF('入力欄(差替情報)'!$D$9="中国",J138,IF('入力欄(差替情報)'!$D$9="四国",J160,IF('入力欄(差替情報)'!$D$9="九州",J182)))))))))</f>
        <v>0</v>
      </c>
      <c r="K204" s="21" t="b">
        <f>IF('入力欄(差替情報)'!$D$9="北海道",K6,IF('入力欄(差替情報)'!$D$9="東北",K28,IF('入力欄(差替情報)'!$D$9="東京",K50,IF('入力欄(差替情報)'!$D$9="中部",K72,IF('入力欄(差替情報)'!$D$9="北陸",K94,IF('入力欄(差替情報)'!$D$9="関西",K116,IF('入力欄(差替情報)'!$D$9="中国",K138,IF('入力欄(差替情報)'!$D$9="四国",K160,IF('入力欄(差替情報)'!$D$9="九州",K182)))))))))</f>
        <v>0</v>
      </c>
      <c r="L204" s="21" t="b">
        <f>IF('入力欄(差替情報)'!$D$9="北海道",L6,IF('入力欄(差替情報)'!$D$9="東北",L28,IF('入力欄(差替情報)'!$D$9="東京",L50,IF('入力欄(差替情報)'!$D$9="中部",L72,IF('入力欄(差替情報)'!$D$9="北陸",L94,IF('入力欄(差替情報)'!$D$9="関西",L116,IF('入力欄(差替情報)'!$D$9="中国",L138,IF('入力欄(差替情報)'!$D$9="四国",L160,IF('入力欄(差替情報)'!$D$9="九州",L182)))))))))</f>
        <v>0</v>
      </c>
      <c r="M204" s="21" t="b">
        <f>IF('入力欄(差替情報)'!$D$9="北海道",M6,IF('入力欄(差替情報)'!$D$9="東北",M28,IF('入力欄(差替情報)'!$D$9="東京",M50,IF('入力欄(差替情報)'!$D$9="中部",M72,IF('入力欄(差替情報)'!$D$9="北陸",M94,IF('入力欄(差替情報)'!$D$9="関西",M116,IF('入力欄(差替情報)'!$D$9="中国",M138,IF('入力欄(差替情報)'!$D$9="四国",M160,IF('入力欄(差替情報)'!$D$9="九州",M182)))))))))</f>
        <v>0</v>
      </c>
    </row>
    <row r="205" spans="1:13" x14ac:dyDescent="0.25">
      <c r="A205" s="20">
        <v>17</v>
      </c>
      <c r="B205" s="21" t="b">
        <f>IF('入力欄(差替情報)'!$D$9="北海道",B7,IF('入力欄(差替情報)'!$D$9="東北",B29,IF('入力欄(差替情報)'!$D$9="東京",B51,IF('入力欄(差替情報)'!$D$9="中部",B73,IF('入力欄(差替情報)'!$D$9="北陸",B95,IF('入力欄(差替情報)'!$D$9="関西",B117,IF('入力欄(差替情報)'!$D$9="中国",B139,IF('入力欄(差替情報)'!$D$9="四国",B161,IF('入力欄(差替情報)'!$D$9="九州",B183)))))))))</f>
        <v>0</v>
      </c>
      <c r="C205" s="21" t="b">
        <f>IF('入力欄(差替情報)'!$D$9="北海道",C7,IF('入力欄(差替情報)'!$D$9="東北",C29,IF('入力欄(差替情報)'!$D$9="東京",C51,IF('入力欄(差替情報)'!$D$9="中部",C73,IF('入力欄(差替情報)'!$D$9="北陸",C95,IF('入力欄(差替情報)'!$D$9="関西",C117,IF('入力欄(差替情報)'!$D$9="中国",C139,IF('入力欄(差替情報)'!$D$9="四国",C161,IF('入力欄(差替情報)'!$D$9="九州",C183)))))))))</f>
        <v>0</v>
      </c>
      <c r="D205" s="21" t="b">
        <f>IF('入力欄(差替情報)'!$D$9="北海道",D7,IF('入力欄(差替情報)'!$D$9="東北",D29,IF('入力欄(差替情報)'!$D$9="東京",D51,IF('入力欄(差替情報)'!$D$9="中部",D73,IF('入力欄(差替情報)'!$D$9="北陸",D95,IF('入力欄(差替情報)'!$D$9="関西",D117,IF('入力欄(差替情報)'!$D$9="中国",D139,IF('入力欄(差替情報)'!$D$9="四国",D161,IF('入力欄(差替情報)'!$D$9="九州",D183)))))))))</f>
        <v>0</v>
      </c>
      <c r="E205" s="21" t="b">
        <f>IF('入力欄(差替情報)'!$D$9="北海道",E7,IF('入力欄(差替情報)'!$D$9="東北",E29,IF('入力欄(差替情報)'!$D$9="東京",E51,IF('入力欄(差替情報)'!$D$9="中部",E73,IF('入力欄(差替情報)'!$D$9="北陸",E95,IF('入力欄(差替情報)'!$D$9="関西",E117,IF('入力欄(差替情報)'!$D$9="中国",E139,IF('入力欄(差替情報)'!$D$9="四国",E161,IF('入力欄(差替情報)'!$D$9="九州",E183)))))))))</f>
        <v>0</v>
      </c>
      <c r="F205" s="21" t="b">
        <f>IF('入力欄(差替情報)'!$D$9="北海道",F7,IF('入力欄(差替情報)'!$D$9="東北",F29,IF('入力欄(差替情報)'!$D$9="東京",F51,IF('入力欄(差替情報)'!$D$9="中部",F73,IF('入力欄(差替情報)'!$D$9="北陸",F95,IF('入力欄(差替情報)'!$D$9="関西",F117,IF('入力欄(差替情報)'!$D$9="中国",F139,IF('入力欄(差替情報)'!$D$9="四国",F161,IF('入力欄(差替情報)'!$D$9="九州",F183)))))))))</f>
        <v>0</v>
      </c>
      <c r="G205" s="21" t="b">
        <f>IF('入力欄(差替情報)'!$D$9="北海道",G7,IF('入力欄(差替情報)'!$D$9="東北",G29,IF('入力欄(差替情報)'!$D$9="東京",G51,IF('入力欄(差替情報)'!$D$9="中部",G73,IF('入力欄(差替情報)'!$D$9="北陸",G95,IF('入力欄(差替情報)'!$D$9="関西",G117,IF('入力欄(差替情報)'!$D$9="中国",G139,IF('入力欄(差替情報)'!$D$9="四国",G161,IF('入力欄(差替情報)'!$D$9="九州",G183)))))))))</f>
        <v>0</v>
      </c>
      <c r="H205" s="21" t="b">
        <f>IF('入力欄(差替情報)'!$D$9="北海道",H7,IF('入力欄(差替情報)'!$D$9="東北",H29,IF('入力欄(差替情報)'!$D$9="東京",H51,IF('入力欄(差替情報)'!$D$9="中部",H73,IF('入力欄(差替情報)'!$D$9="北陸",H95,IF('入力欄(差替情報)'!$D$9="関西",H117,IF('入力欄(差替情報)'!$D$9="中国",H139,IF('入力欄(差替情報)'!$D$9="四国",H161,IF('入力欄(差替情報)'!$D$9="九州",H183)))))))))</f>
        <v>0</v>
      </c>
      <c r="I205" s="21" t="b">
        <f>IF('入力欄(差替情報)'!$D$9="北海道",I7,IF('入力欄(差替情報)'!$D$9="東北",I29,IF('入力欄(差替情報)'!$D$9="東京",I51,IF('入力欄(差替情報)'!$D$9="中部",I73,IF('入力欄(差替情報)'!$D$9="北陸",I95,IF('入力欄(差替情報)'!$D$9="関西",I117,IF('入力欄(差替情報)'!$D$9="中国",I139,IF('入力欄(差替情報)'!$D$9="四国",I161,IF('入力欄(差替情報)'!$D$9="九州",I183)))))))))</f>
        <v>0</v>
      </c>
      <c r="J205" s="21" t="b">
        <f>IF('入力欄(差替情報)'!$D$9="北海道",J7,IF('入力欄(差替情報)'!$D$9="東北",J29,IF('入力欄(差替情報)'!$D$9="東京",J51,IF('入力欄(差替情報)'!$D$9="中部",J73,IF('入力欄(差替情報)'!$D$9="北陸",J95,IF('入力欄(差替情報)'!$D$9="関西",J117,IF('入力欄(差替情報)'!$D$9="中国",J139,IF('入力欄(差替情報)'!$D$9="四国",J161,IF('入力欄(差替情報)'!$D$9="九州",J183)))))))))</f>
        <v>0</v>
      </c>
      <c r="K205" s="21" t="b">
        <f>IF('入力欄(差替情報)'!$D$9="北海道",K7,IF('入力欄(差替情報)'!$D$9="東北",K29,IF('入力欄(差替情報)'!$D$9="東京",K51,IF('入力欄(差替情報)'!$D$9="中部",K73,IF('入力欄(差替情報)'!$D$9="北陸",K95,IF('入力欄(差替情報)'!$D$9="関西",K117,IF('入力欄(差替情報)'!$D$9="中国",K139,IF('入力欄(差替情報)'!$D$9="四国",K161,IF('入力欄(差替情報)'!$D$9="九州",K183)))))))))</f>
        <v>0</v>
      </c>
      <c r="L205" s="21" t="b">
        <f>IF('入力欄(差替情報)'!$D$9="北海道",L7,IF('入力欄(差替情報)'!$D$9="東北",L29,IF('入力欄(差替情報)'!$D$9="東京",L51,IF('入力欄(差替情報)'!$D$9="中部",L73,IF('入力欄(差替情報)'!$D$9="北陸",L95,IF('入力欄(差替情報)'!$D$9="関西",L117,IF('入力欄(差替情報)'!$D$9="中国",L139,IF('入力欄(差替情報)'!$D$9="四国",L161,IF('入力欄(差替情報)'!$D$9="九州",L183)))))))))</f>
        <v>0</v>
      </c>
      <c r="M205" s="21" t="b">
        <f>IF('入力欄(差替情報)'!$D$9="北海道",M7,IF('入力欄(差替情報)'!$D$9="東北",M29,IF('入力欄(差替情報)'!$D$9="東京",M51,IF('入力欄(差替情報)'!$D$9="中部",M73,IF('入力欄(差替情報)'!$D$9="北陸",M95,IF('入力欄(差替情報)'!$D$9="関西",M117,IF('入力欄(差替情報)'!$D$9="中国",M139,IF('入力欄(差替情報)'!$D$9="四国",M161,IF('入力欄(差替情報)'!$D$9="九州",M183)))))))))</f>
        <v>0</v>
      </c>
    </row>
    <row r="206" spans="1:13" x14ac:dyDescent="0.25">
      <c r="A206" s="20">
        <v>16</v>
      </c>
      <c r="B206" s="21" t="b">
        <f>IF('入力欄(差替情報)'!$D$9="北海道",B8,IF('入力欄(差替情報)'!$D$9="東北",B30,IF('入力欄(差替情報)'!$D$9="東京",B52,IF('入力欄(差替情報)'!$D$9="中部",B74,IF('入力欄(差替情報)'!$D$9="北陸",B96,IF('入力欄(差替情報)'!$D$9="関西",B118,IF('入力欄(差替情報)'!$D$9="中国",B140,IF('入力欄(差替情報)'!$D$9="四国",B162,IF('入力欄(差替情報)'!$D$9="九州",B184)))))))))</f>
        <v>0</v>
      </c>
      <c r="C206" s="21" t="b">
        <f>IF('入力欄(差替情報)'!$D$9="北海道",C8,IF('入力欄(差替情報)'!$D$9="東北",C30,IF('入力欄(差替情報)'!$D$9="東京",C52,IF('入力欄(差替情報)'!$D$9="中部",C74,IF('入力欄(差替情報)'!$D$9="北陸",C96,IF('入力欄(差替情報)'!$D$9="関西",C118,IF('入力欄(差替情報)'!$D$9="中国",C140,IF('入力欄(差替情報)'!$D$9="四国",C162,IF('入力欄(差替情報)'!$D$9="九州",C184)))))))))</f>
        <v>0</v>
      </c>
      <c r="D206" s="21" t="b">
        <f>IF('入力欄(差替情報)'!$D$9="北海道",D8,IF('入力欄(差替情報)'!$D$9="東北",D30,IF('入力欄(差替情報)'!$D$9="東京",D52,IF('入力欄(差替情報)'!$D$9="中部",D74,IF('入力欄(差替情報)'!$D$9="北陸",D96,IF('入力欄(差替情報)'!$D$9="関西",D118,IF('入力欄(差替情報)'!$D$9="中国",D140,IF('入力欄(差替情報)'!$D$9="四国",D162,IF('入力欄(差替情報)'!$D$9="九州",D184)))))))))</f>
        <v>0</v>
      </c>
      <c r="E206" s="21" t="b">
        <f>IF('入力欄(差替情報)'!$D$9="北海道",E8,IF('入力欄(差替情報)'!$D$9="東北",E30,IF('入力欄(差替情報)'!$D$9="東京",E52,IF('入力欄(差替情報)'!$D$9="中部",E74,IF('入力欄(差替情報)'!$D$9="北陸",E96,IF('入力欄(差替情報)'!$D$9="関西",E118,IF('入力欄(差替情報)'!$D$9="中国",E140,IF('入力欄(差替情報)'!$D$9="四国",E162,IF('入力欄(差替情報)'!$D$9="九州",E184)))))))))</f>
        <v>0</v>
      </c>
      <c r="F206" s="21" t="b">
        <f>IF('入力欄(差替情報)'!$D$9="北海道",F8,IF('入力欄(差替情報)'!$D$9="東北",F30,IF('入力欄(差替情報)'!$D$9="東京",F52,IF('入力欄(差替情報)'!$D$9="中部",F74,IF('入力欄(差替情報)'!$D$9="北陸",F96,IF('入力欄(差替情報)'!$D$9="関西",F118,IF('入力欄(差替情報)'!$D$9="中国",F140,IF('入力欄(差替情報)'!$D$9="四国",F162,IF('入力欄(差替情報)'!$D$9="九州",F184)))))))))</f>
        <v>0</v>
      </c>
      <c r="G206" s="21" t="b">
        <f>IF('入力欄(差替情報)'!$D$9="北海道",G8,IF('入力欄(差替情報)'!$D$9="東北",G30,IF('入力欄(差替情報)'!$D$9="東京",G52,IF('入力欄(差替情報)'!$D$9="中部",G74,IF('入力欄(差替情報)'!$D$9="北陸",G96,IF('入力欄(差替情報)'!$D$9="関西",G118,IF('入力欄(差替情報)'!$D$9="中国",G140,IF('入力欄(差替情報)'!$D$9="四国",G162,IF('入力欄(差替情報)'!$D$9="九州",G184)))))))))</f>
        <v>0</v>
      </c>
      <c r="H206" s="21" t="b">
        <f>IF('入力欄(差替情報)'!$D$9="北海道",H8,IF('入力欄(差替情報)'!$D$9="東北",H30,IF('入力欄(差替情報)'!$D$9="東京",H52,IF('入力欄(差替情報)'!$D$9="中部",H74,IF('入力欄(差替情報)'!$D$9="北陸",H96,IF('入力欄(差替情報)'!$D$9="関西",H118,IF('入力欄(差替情報)'!$D$9="中国",H140,IF('入力欄(差替情報)'!$D$9="四国",H162,IF('入力欄(差替情報)'!$D$9="九州",H184)))))))))</f>
        <v>0</v>
      </c>
      <c r="I206" s="21" t="b">
        <f>IF('入力欄(差替情報)'!$D$9="北海道",I8,IF('入力欄(差替情報)'!$D$9="東北",I30,IF('入力欄(差替情報)'!$D$9="東京",I52,IF('入力欄(差替情報)'!$D$9="中部",I74,IF('入力欄(差替情報)'!$D$9="北陸",I96,IF('入力欄(差替情報)'!$D$9="関西",I118,IF('入力欄(差替情報)'!$D$9="中国",I140,IF('入力欄(差替情報)'!$D$9="四国",I162,IF('入力欄(差替情報)'!$D$9="九州",I184)))))))))</f>
        <v>0</v>
      </c>
      <c r="J206" s="21" t="b">
        <f>IF('入力欄(差替情報)'!$D$9="北海道",J8,IF('入力欄(差替情報)'!$D$9="東北",J30,IF('入力欄(差替情報)'!$D$9="東京",J52,IF('入力欄(差替情報)'!$D$9="中部",J74,IF('入力欄(差替情報)'!$D$9="北陸",J96,IF('入力欄(差替情報)'!$D$9="関西",J118,IF('入力欄(差替情報)'!$D$9="中国",J140,IF('入力欄(差替情報)'!$D$9="四国",J162,IF('入力欄(差替情報)'!$D$9="九州",J184)))))))))</f>
        <v>0</v>
      </c>
      <c r="K206" s="21" t="b">
        <f>IF('入力欄(差替情報)'!$D$9="北海道",K8,IF('入力欄(差替情報)'!$D$9="東北",K30,IF('入力欄(差替情報)'!$D$9="東京",K52,IF('入力欄(差替情報)'!$D$9="中部",K74,IF('入力欄(差替情報)'!$D$9="北陸",K96,IF('入力欄(差替情報)'!$D$9="関西",K118,IF('入力欄(差替情報)'!$D$9="中国",K140,IF('入力欄(差替情報)'!$D$9="四国",K162,IF('入力欄(差替情報)'!$D$9="九州",K184)))))))))</f>
        <v>0</v>
      </c>
      <c r="L206" s="21" t="b">
        <f>IF('入力欄(差替情報)'!$D$9="北海道",L8,IF('入力欄(差替情報)'!$D$9="東北",L30,IF('入力欄(差替情報)'!$D$9="東京",L52,IF('入力欄(差替情報)'!$D$9="中部",L74,IF('入力欄(差替情報)'!$D$9="北陸",L96,IF('入力欄(差替情報)'!$D$9="関西",L118,IF('入力欄(差替情報)'!$D$9="中国",L140,IF('入力欄(差替情報)'!$D$9="四国",L162,IF('入力欄(差替情報)'!$D$9="九州",L184)))))))))</f>
        <v>0</v>
      </c>
      <c r="M206" s="21" t="b">
        <f>IF('入力欄(差替情報)'!$D$9="北海道",M8,IF('入力欄(差替情報)'!$D$9="東北",M30,IF('入力欄(差替情報)'!$D$9="東京",M52,IF('入力欄(差替情報)'!$D$9="中部",M74,IF('入力欄(差替情報)'!$D$9="北陸",M96,IF('入力欄(差替情報)'!$D$9="関西",M118,IF('入力欄(差替情報)'!$D$9="中国",M140,IF('入力欄(差替情報)'!$D$9="四国",M162,IF('入力欄(差替情報)'!$D$9="九州",M184)))))))))</f>
        <v>0</v>
      </c>
    </row>
    <row r="207" spans="1:13" x14ac:dyDescent="0.25">
      <c r="A207" s="20">
        <v>15</v>
      </c>
      <c r="B207" s="21" t="b">
        <f>IF('入力欄(差替情報)'!$D$9="北海道",B9,IF('入力欄(差替情報)'!$D$9="東北",B31,IF('入力欄(差替情報)'!$D$9="東京",B53,IF('入力欄(差替情報)'!$D$9="中部",B75,IF('入力欄(差替情報)'!$D$9="北陸",B97,IF('入力欄(差替情報)'!$D$9="関西",B119,IF('入力欄(差替情報)'!$D$9="中国",B141,IF('入力欄(差替情報)'!$D$9="四国",B163,IF('入力欄(差替情報)'!$D$9="九州",B185)))))))))</f>
        <v>0</v>
      </c>
      <c r="C207" s="21" t="b">
        <f>IF('入力欄(差替情報)'!$D$9="北海道",C9,IF('入力欄(差替情報)'!$D$9="東北",C31,IF('入力欄(差替情報)'!$D$9="東京",C53,IF('入力欄(差替情報)'!$D$9="中部",C75,IF('入力欄(差替情報)'!$D$9="北陸",C97,IF('入力欄(差替情報)'!$D$9="関西",C119,IF('入力欄(差替情報)'!$D$9="中国",C141,IF('入力欄(差替情報)'!$D$9="四国",C163,IF('入力欄(差替情報)'!$D$9="九州",C185)))))))))</f>
        <v>0</v>
      </c>
      <c r="D207" s="21" t="b">
        <f>IF('入力欄(差替情報)'!$D$9="北海道",D9,IF('入力欄(差替情報)'!$D$9="東北",D31,IF('入力欄(差替情報)'!$D$9="東京",D53,IF('入力欄(差替情報)'!$D$9="中部",D75,IF('入力欄(差替情報)'!$D$9="北陸",D97,IF('入力欄(差替情報)'!$D$9="関西",D119,IF('入力欄(差替情報)'!$D$9="中国",D141,IF('入力欄(差替情報)'!$D$9="四国",D163,IF('入力欄(差替情報)'!$D$9="九州",D185)))))))))</f>
        <v>0</v>
      </c>
      <c r="E207" s="21" t="b">
        <f>IF('入力欄(差替情報)'!$D$9="北海道",E9,IF('入力欄(差替情報)'!$D$9="東北",E31,IF('入力欄(差替情報)'!$D$9="東京",E53,IF('入力欄(差替情報)'!$D$9="中部",E75,IF('入力欄(差替情報)'!$D$9="北陸",E97,IF('入力欄(差替情報)'!$D$9="関西",E119,IF('入力欄(差替情報)'!$D$9="中国",E141,IF('入力欄(差替情報)'!$D$9="四国",E163,IF('入力欄(差替情報)'!$D$9="九州",E185)))))))))</f>
        <v>0</v>
      </c>
      <c r="F207" s="21" t="b">
        <f>IF('入力欄(差替情報)'!$D$9="北海道",F9,IF('入力欄(差替情報)'!$D$9="東北",F31,IF('入力欄(差替情報)'!$D$9="東京",F53,IF('入力欄(差替情報)'!$D$9="中部",F75,IF('入力欄(差替情報)'!$D$9="北陸",F97,IF('入力欄(差替情報)'!$D$9="関西",F119,IF('入力欄(差替情報)'!$D$9="中国",F141,IF('入力欄(差替情報)'!$D$9="四国",F163,IF('入力欄(差替情報)'!$D$9="九州",F185)))))))))</f>
        <v>0</v>
      </c>
      <c r="G207" s="21" t="b">
        <f>IF('入力欄(差替情報)'!$D$9="北海道",G9,IF('入力欄(差替情報)'!$D$9="東北",G31,IF('入力欄(差替情報)'!$D$9="東京",G53,IF('入力欄(差替情報)'!$D$9="中部",G75,IF('入力欄(差替情報)'!$D$9="北陸",G97,IF('入力欄(差替情報)'!$D$9="関西",G119,IF('入力欄(差替情報)'!$D$9="中国",G141,IF('入力欄(差替情報)'!$D$9="四国",G163,IF('入力欄(差替情報)'!$D$9="九州",G185)))))))))</f>
        <v>0</v>
      </c>
      <c r="H207" s="21" t="b">
        <f>IF('入力欄(差替情報)'!$D$9="北海道",H9,IF('入力欄(差替情報)'!$D$9="東北",H31,IF('入力欄(差替情報)'!$D$9="東京",H53,IF('入力欄(差替情報)'!$D$9="中部",H75,IF('入力欄(差替情報)'!$D$9="北陸",H97,IF('入力欄(差替情報)'!$D$9="関西",H119,IF('入力欄(差替情報)'!$D$9="中国",H141,IF('入力欄(差替情報)'!$D$9="四国",H163,IF('入力欄(差替情報)'!$D$9="九州",H185)))))))))</f>
        <v>0</v>
      </c>
      <c r="I207" s="21" t="b">
        <f>IF('入力欄(差替情報)'!$D$9="北海道",I9,IF('入力欄(差替情報)'!$D$9="東北",I31,IF('入力欄(差替情報)'!$D$9="東京",I53,IF('入力欄(差替情報)'!$D$9="中部",I75,IF('入力欄(差替情報)'!$D$9="北陸",I97,IF('入力欄(差替情報)'!$D$9="関西",I119,IF('入力欄(差替情報)'!$D$9="中国",I141,IF('入力欄(差替情報)'!$D$9="四国",I163,IF('入力欄(差替情報)'!$D$9="九州",I185)))))))))</f>
        <v>0</v>
      </c>
      <c r="J207" s="21" t="b">
        <f>IF('入力欄(差替情報)'!$D$9="北海道",J9,IF('入力欄(差替情報)'!$D$9="東北",J31,IF('入力欄(差替情報)'!$D$9="東京",J53,IF('入力欄(差替情報)'!$D$9="中部",J75,IF('入力欄(差替情報)'!$D$9="北陸",J97,IF('入力欄(差替情報)'!$D$9="関西",J119,IF('入力欄(差替情報)'!$D$9="中国",J141,IF('入力欄(差替情報)'!$D$9="四国",J163,IF('入力欄(差替情報)'!$D$9="九州",J185)))))))))</f>
        <v>0</v>
      </c>
      <c r="K207" s="21" t="b">
        <f>IF('入力欄(差替情報)'!$D$9="北海道",K9,IF('入力欄(差替情報)'!$D$9="東北",K31,IF('入力欄(差替情報)'!$D$9="東京",K53,IF('入力欄(差替情報)'!$D$9="中部",K75,IF('入力欄(差替情報)'!$D$9="北陸",K97,IF('入力欄(差替情報)'!$D$9="関西",K119,IF('入力欄(差替情報)'!$D$9="中国",K141,IF('入力欄(差替情報)'!$D$9="四国",K163,IF('入力欄(差替情報)'!$D$9="九州",K185)))))))))</f>
        <v>0</v>
      </c>
      <c r="L207" s="21" t="b">
        <f>IF('入力欄(差替情報)'!$D$9="北海道",L9,IF('入力欄(差替情報)'!$D$9="東北",L31,IF('入力欄(差替情報)'!$D$9="東京",L53,IF('入力欄(差替情報)'!$D$9="中部",L75,IF('入力欄(差替情報)'!$D$9="北陸",L97,IF('入力欄(差替情報)'!$D$9="関西",L119,IF('入力欄(差替情報)'!$D$9="中国",L141,IF('入力欄(差替情報)'!$D$9="四国",L163,IF('入力欄(差替情報)'!$D$9="九州",L185)))))))))</f>
        <v>0</v>
      </c>
      <c r="M207" s="21" t="b">
        <f>IF('入力欄(差替情報)'!$D$9="北海道",M9,IF('入力欄(差替情報)'!$D$9="東北",M31,IF('入力欄(差替情報)'!$D$9="東京",M53,IF('入力欄(差替情報)'!$D$9="中部",M75,IF('入力欄(差替情報)'!$D$9="北陸",M97,IF('入力欄(差替情報)'!$D$9="関西",M119,IF('入力欄(差替情報)'!$D$9="中国",M141,IF('入力欄(差替情報)'!$D$9="四国",M163,IF('入力欄(差替情報)'!$D$9="九州",M185)))))))))</f>
        <v>0</v>
      </c>
    </row>
    <row r="208" spans="1:13" x14ac:dyDescent="0.25">
      <c r="A208" s="20">
        <v>14</v>
      </c>
      <c r="B208" s="21" t="b">
        <f>IF('入力欄(差替情報)'!$D$9="北海道",B10,IF('入力欄(差替情報)'!$D$9="東北",B32,IF('入力欄(差替情報)'!$D$9="東京",B54,IF('入力欄(差替情報)'!$D$9="中部",B76,IF('入力欄(差替情報)'!$D$9="北陸",B98,IF('入力欄(差替情報)'!$D$9="関西",B120,IF('入力欄(差替情報)'!$D$9="中国",B142,IF('入力欄(差替情報)'!$D$9="四国",B164,IF('入力欄(差替情報)'!$D$9="九州",B186)))))))))</f>
        <v>0</v>
      </c>
      <c r="C208" s="21" t="b">
        <f>IF('入力欄(差替情報)'!$D$9="北海道",C10,IF('入力欄(差替情報)'!$D$9="東北",C32,IF('入力欄(差替情報)'!$D$9="東京",C54,IF('入力欄(差替情報)'!$D$9="中部",C76,IF('入力欄(差替情報)'!$D$9="北陸",C98,IF('入力欄(差替情報)'!$D$9="関西",C120,IF('入力欄(差替情報)'!$D$9="中国",C142,IF('入力欄(差替情報)'!$D$9="四国",C164,IF('入力欄(差替情報)'!$D$9="九州",C186)))))))))</f>
        <v>0</v>
      </c>
      <c r="D208" s="21" t="b">
        <f>IF('入力欄(差替情報)'!$D$9="北海道",D10,IF('入力欄(差替情報)'!$D$9="東北",D32,IF('入力欄(差替情報)'!$D$9="東京",D54,IF('入力欄(差替情報)'!$D$9="中部",D76,IF('入力欄(差替情報)'!$D$9="北陸",D98,IF('入力欄(差替情報)'!$D$9="関西",D120,IF('入力欄(差替情報)'!$D$9="中国",D142,IF('入力欄(差替情報)'!$D$9="四国",D164,IF('入力欄(差替情報)'!$D$9="九州",D186)))))))))</f>
        <v>0</v>
      </c>
      <c r="E208" s="21" t="b">
        <f>IF('入力欄(差替情報)'!$D$9="北海道",E10,IF('入力欄(差替情報)'!$D$9="東北",E32,IF('入力欄(差替情報)'!$D$9="東京",E54,IF('入力欄(差替情報)'!$D$9="中部",E76,IF('入力欄(差替情報)'!$D$9="北陸",E98,IF('入力欄(差替情報)'!$D$9="関西",E120,IF('入力欄(差替情報)'!$D$9="中国",E142,IF('入力欄(差替情報)'!$D$9="四国",E164,IF('入力欄(差替情報)'!$D$9="九州",E186)))))))))</f>
        <v>0</v>
      </c>
      <c r="F208" s="21" t="b">
        <f>IF('入力欄(差替情報)'!$D$9="北海道",F10,IF('入力欄(差替情報)'!$D$9="東北",F32,IF('入力欄(差替情報)'!$D$9="東京",F54,IF('入力欄(差替情報)'!$D$9="中部",F76,IF('入力欄(差替情報)'!$D$9="北陸",F98,IF('入力欄(差替情報)'!$D$9="関西",F120,IF('入力欄(差替情報)'!$D$9="中国",F142,IF('入力欄(差替情報)'!$D$9="四国",F164,IF('入力欄(差替情報)'!$D$9="九州",F186)))))))))</f>
        <v>0</v>
      </c>
      <c r="G208" s="21" t="b">
        <f>IF('入力欄(差替情報)'!$D$9="北海道",G10,IF('入力欄(差替情報)'!$D$9="東北",G32,IF('入力欄(差替情報)'!$D$9="東京",G54,IF('入力欄(差替情報)'!$D$9="中部",G76,IF('入力欄(差替情報)'!$D$9="北陸",G98,IF('入力欄(差替情報)'!$D$9="関西",G120,IF('入力欄(差替情報)'!$D$9="中国",G142,IF('入力欄(差替情報)'!$D$9="四国",G164,IF('入力欄(差替情報)'!$D$9="九州",G186)))))))))</f>
        <v>0</v>
      </c>
      <c r="H208" s="21" t="b">
        <f>IF('入力欄(差替情報)'!$D$9="北海道",H10,IF('入力欄(差替情報)'!$D$9="東北",H32,IF('入力欄(差替情報)'!$D$9="東京",H54,IF('入力欄(差替情報)'!$D$9="中部",H76,IF('入力欄(差替情報)'!$D$9="北陸",H98,IF('入力欄(差替情報)'!$D$9="関西",H120,IF('入力欄(差替情報)'!$D$9="中国",H142,IF('入力欄(差替情報)'!$D$9="四国",H164,IF('入力欄(差替情報)'!$D$9="九州",H186)))))))))</f>
        <v>0</v>
      </c>
      <c r="I208" s="21" t="b">
        <f>IF('入力欄(差替情報)'!$D$9="北海道",I10,IF('入力欄(差替情報)'!$D$9="東北",I32,IF('入力欄(差替情報)'!$D$9="東京",I54,IF('入力欄(差替情報)'!$D$9="中部",I76,IF('入力欄(差替情報)'!$D$9="北陸",I98,IF('入力欄(差替情報)'!$D$9="関西",I120,IF('入力欄(差替情報)'!$D$9="中国",I142,IF('入力欄(差替情報)'!$D$9="四国",I164,IF('入力欄(差替情報)'!$D$9="九州",I186)))))))))</f>
        <v>0</v>
      </c>
      <c r="J208" s="21" t="b">
        <f>IF('入力欄(差替情報)'!$D$9="北海道",J10,IF('入力欄(差替情報)'!$D$9="東北",J32,IF('入力欄(差替情報)'!$D$9="東京",J54,IF('入力欄(差替情報)'!$D$9="中部",J76,IF('入力欄(差替情報)'!$D$9="北陸",J98,IF('入力欄(差替情報)'!$D$9="関西",J120,IF('入力欄(差替情報)'!$D$9="中国",J142,IF('入力欄(差替情報)'!$D$9="四国",J164,IF('入力欄(差替情報)'!$D$9="九州",J186)))))))))</f>
        <v>0</v>
      </c>
      <c r="K208" s="21" t="b">
        <f>IF('入力欄(差替情報)'!$D$9="北海道",K10,IF('入力欄(差替情報)'!$D$9="東北",K32,IF('入力欄(差替情報)'!$D$9="東京",K54,IF('入力欄(差替情報)'!$D$9="中部",K76,IF('入力欄(差替情報)'!$D$9="北陸",K98,IF('入力欄(差替情報)'!$D$9="関西",K120,IF('入力欄(差替情報)'!$D$9="中国",K142,IF('入力欄(差替情報)'!$D$9="四国",K164,IF('入力欄(差替情報)'!$D$9="九州",K186)))))))))</f>
        <v>0</v>
      </c>
      <c r="L208" s="21" t="b">
        <f>IF('入力欄(差替情報)'!$D$9="北海道",L10,IF('入力欄(差替情報)'!$D$9="東北",L32,IF('入力欄(差替情報)'!$D$9="東京",L54,IF('入力欄(差替情報)'!$D$9="中部",L76,IF('入力欄(差替情報)'!$D$9="北陸",L98,IF('入力欄(差替情報)'!$D$9="関西",L120,IF('入力欄(差替情報)'!$D$9="中国",L142,IF('入力欄(差替情報)'!$D$9="四国",L164,IF('入力欄(差替情報)'!$D$9="九州",L186)))))))))</f>
        <v>0</v>
      </c>
      <c r="M208" s="21" t="b">
        <f>IF('入力欄(差替情報)'!$D$9="北海道",M10,IF('入力欄(差替情報)'!$D$9="東北",M32,IF('入力欄(差替情報)'!$D$9="東京",M54,IF('入力欄(差替情報)'!$D$9="中部",M76,IF('入力欄(差替情報)'!$D$9="北陸",M98,IF('入力欄(差替情報)'!$D$9="関西",M120,IF('入力欄(差替情報)'!$D$9="中国",M142,IF('入力欄(差替情報)'!$D$9="四国",M164,IF('入力欄(差替情報)'!$D$9="九州",M186)))))))))</f>
        <v>0</v>
      </c>
    </row>
    <row r="209" spans="1:13" x14ac:dyDescent="0.25">
      <c r="A209" s="20">
        <v>13</v>
      </c>
      <c r="B209" s="21" t="b">
        <f>IF('入力欄(差替情報)'!$D$9="北海道",B11,IF('入力欄(差替情報)'!$D$9="東北",B33,IF('入力欄(差替情報)'!$D$9="東京",B55,IF('入力欄(差替情報)'!$D$9="中部",B77,IF('入力欄(差替情報)'!$D$9="北陸",B99,IF('入力欄(差替情報)'!$D$9="関西",B121,IF('入力欄(差替情報)'!$D$9="中国",B143,IF('入力欄(差替情報)'!$D$9="四国",B165,IF('入力欄(差替情報)'!$D$9="九州",B187)))))))))</f>
        <v>0</v>
      </c>
      <c r="C209" s="21" t="b">
        <f>IF('入力欄(差替情報)'!$D$9="北海道",C11,IF('入力欄(差替情報)'!$D$9="東北",C33,IF('入力欄(差替情報)'!$D$9="東京",C55,IF('入力欄(差替情報)'!$D$9="中部",C77,IF('入力欄(差替情報)'!$D$9="北陸",C99,IF('入力欄(差替情報)'!$D$9="関西",C121,IF('入力欄(差替情報)'!$D$9="中国",C143,IF('入力欄(差替情報)'!$D$9="四国",C165,IF('入力欄(差替情報)'!$D$9="九州",C187)))))))))</f>
        <v>0</v>
      </c>
      <c r="D209" s="21" t="b">
        <f>IF('入力欄(差替情報)'!$D$9="北海道",D11,IF('入力欄(差替情報)'!$D$9="東北",D33,IF('入力欄(差替情報)'!$D$9="東京",D55,IF('入力欄(差替情報)'!$D$9="中部",D77,IF('入力欄(差替情報)'!$D$9="北陸",D99,IF('入力欄(差替情報)'!$D$9="関西",D121,IF('入力欄(差替情報)'!$D$9="中国",D143,IF('入力欄(差替情報)'!$D$9="四国",D165,IF('入力欄(差替情報)'!$D$9="九州",D187)))))))))</f>
        <v>0</v>
      </c>
      <c r="E209" s="21" t="b">
        <f>IF('入力欄(差替情報)'!$D$9="北海道",E11,IF('入力欄(差替情報)'!$D$9="東北",E33,IF('入力欄(差替情報)'!$D$9="東京",E55,IF('入力欄(差替情報)'!$D$9="中部",E77,IF('入力欄(差替情報)'!$D$9="北陸",E99,IF('入力欄(差替情報)'!$D$9="関西",E121,IF('入力欄(差替情報)'!$D$9="中国",E143,IF('入力欄(差替情報)'!$D$9="四国",E165,IF('入力欄(差替情報)'!$D$9="九州",E187)))))))))</f>
        <v>0</v>
      </c>
      <c r="F209" s="21" t="b">
        <f>IF('入力欄(差替情報)'!$D$9="北海道",F11,IF('入力欄(差替情報)'!$D$9="東北",F33,IF('入力欄(差替情報)'!$D$9="東京",F55,IF('入力欄(差替情報)'!$D$9="中部",F77,IF('入力欄(差替情報)'!$D$9="北陸",F99,IF('入力欄(差替情報)'!$D$9="関西",F121,IF('入力欄(差替情報)'!$D$9="中国",F143,IF('入力欄(差替情報)'!$D$9="四国",F165,IF('入力欄(差替情報)'!$D$9="九州",F187)))))))))</f>
        <v>0</v>
      </c>
      <c r="G209" s="21" t="b">
        <f>IF('入力欄(差替情報)'!$D$9="北海道",G11,IF('入力欄(差替情報)'!$D$9="東北",G33,IF('入力欄(差替情報)'!$D$9="東京",G55,IF('入力欄(差替情報)'!$D$9="中部",G77,IF('入力欄(差替情報)'!$D$9="北陸",G99,IF('入力欄(差替情報)'!$D$9="関西",G121,IF('入力欄(差替情報)'!$D$9="中国",G143,IF('入力欄(差替情報)'!$D$9="四国",G165,IF('入力欄(差替情報)'!$D$9="九州",G187)))))))))</f>
        <v>0</v>
      </c>
      <c r="H209" s="21" t="b">
        <f>IF('入力欄(差替情報)'!$D$9="北海道",H11,IF('入力欄(差替情報)'!$D$9="東北",H33,IF('入力欄(差替情報)'!$D$9="東京",H55,IF('入力欄(差替情報)'!$D$9="中部",H77,IF('入力欄(差替情報)'!$D$9="北陸",H99,IF('入力欄(差替情報)'!$D$9="関西",H121,IF('入力欄(差替情報)'!$D$9="中国",H143,IF('入力欄(差替情報)'!$D$9="四国",H165,IF('入力欄(差替情報)'!$D$9="九州",H187)))))))))</f>
        <v>0</v>
      </c>
      <c r="I209" s="21" t="b">
        <f>IF('入力欄(差替情報)'!$D$9="北海道",I11,IF('入力欄(差替情報)'!$D$9="東北",I33,IF('入力欄(差替情報)'!$D$9="東京",I55,IF('入力欄(差替情報)'!$D$9="中部",I77,IF('入力欄(差替情報)'!$D$9="北陸",I99,IF('入力欄(差替情報)'!$D$9="関西",I121,IF('入力欄(差替情報)'!$D$9="中国",I143,IF('入力欄(差替情報)'!$D$9="四国",I165,IF('入力欄(差替情報)'!$D$9="九州",I187)))))))))</f>
        <v>0</v>
      </c>
      <c r="J209" s="21" t="b">
        <f>IF('入力欄(差替情報)'!$D$9="北海道",J11,IF('入力欄(差替情報)'!$D$9="東北",J33,IF('入力欄(差替情報)'!$D$9="東京",J55,IF('入力欄(差替情報)'!$D$9="中部",J77,IF('入力欄(差替情報)'!$D$9="北陸",J99,IF('入力欄(差替情報)'!$D$9="関西",J121,IF('入力欄(差替情報)'!$D$9="中国",J143,IF('入力欄(差替情報)'!$D$9="四国",J165,IF('入力欄(差替情報)'!$D$9="九州",J187)))))))))</f>
        <v>0</v>
      </c>
      <c r="K209" s="21" t="b">
        <f>IF('入力欄(差替情報)'!$D$9="北海道",K11,IF('入力欄(差替情報)'!$D$9="東北",K33,IF('入力欄(差替情報)'!$D$9="東京",K55,IF('入力欄(差替情報)'!$D$9="中部",K77,IF('入力欄(差替情報)'!$D$9="北陸",K99,IF('入力欄(差替情報)'!$D$9="関西",K121,IF('入力欄(差替情報)'!$D$9="中国",K143,IF('入力欄(差替情報)'!$D$9="四国",K165,IF('入力欄(差替情報)'!$D$9="九州",K187)))))))))</f>
        <v>0</v>
      </c>
      <c r="L209" s="21" t="b">
        <f>IF('入力欄(差替情報)'!$D$9="北海道",L11,IF('入力欄(差替情報)'!$D$9="東北",L33,IF('入力欄(差替情報)'!$D$9="東京",L55,IF('入力欄(差替情報)'!$D$9="中部",L77,IF('入力欄(差替情報)'!$D$9="北陸",L99,IF('入力欄(差替情報)'!$D$9="関西",L121,IF('入力欄(差替情報)'!$D$9="中国",L143,IF('入力欄(差替情報)'!$D$9="四国",L165,IF('入力欄(差替情報)'!$D$9="九州",L187)))))))))</f>
        <v>0</v>
      </c>
      <c r="M209" s="21" t="b">
        <f>IF('入力欄(差替情報)'!$D$9="北海道",M11,IF('入力欄(差替情報)'!$D$9="東北",M33,IF('入力欄(差替情報)'!$D$9="東京",M55,IF('入力欄(差替情報)'!$D$9="中部",M77,IF('入力欄(差替情報)'!$D$9="北陸",M99,IF('入力欄(差替情報)'!$D$9="関西",M121,IF('入力欄(差替情報)'!$D$9="中国",M143,IF('入力欄(差替情報)'!$D$9="四国",M165,IF('入力欄(差替情報)'!$D$9="九州",M187)))))))))</f>
        <v>0</v>
      </c>
    </row>
    <row r="210" spans="1:13" x14ac:dyDescent="0.25">
      <c r="A210" s="20">
        <v>12</v>
      </c>
      <c r="B210" s="21" t="b">
        <f>IF('入力欄(差替情報)'!$D$9="北海道",B12,IF('入力欄(差替情報)'!$D$9="東北",B34,IF('入力欄(差替情報)'!$D$9="東京",B56,IF('入力欄(差替情報)'!$D$9="中部",B78,IF('入力欄(差替情報)'!$D$9="北陸",B100,IF('入力欄(差替情報)'!$D$9="関西",B122,IF('入力欄(差替情報)'!$D$9="中国",B144,IF('入力欄(差替情報)'!$D$9="四国",B166,IF('入力欄(差替情報)'!$D$9="九州",B188)))))))))</f>
        <v>0</v>
      </c>
      <c r="C210" s="21" t="b">
        <f>IF('入力欄(差替情報)'!$D$9="北海道",C12,IF('入力欄(差替情報)'!$D$9="東北",C34,IF('入力欄(差替情報)'!$D$9="東京",C56,IF('入力欄(差替情報)'!$D$9="中部",C78,IF('入力欄(差替情報)'!$D$9="北陸",C100,IF('入力欄(差替情報)'!$D$9="関西",C122,IF('入力欄(差替情報)'!$D$9="中国",C144,IF('入力欄(差替情報)'!$D$9="四国",C166,IF('入力欄(差替情報)'!$D$9="九州",C188)))))))))</f>
        <v>0</v>
      </c>
      <c r="D210" s="21" t="b">
        <f>IF('入力欄(差替情報)'!$D$9="北海道",D12,IF('入力欄(差替情報)'!$D$9="東北",D34,IF('入力欄(差替情報)'!$D$9="東京",D56,IF('入力欄(差替情報)'!$D$9="中部",D78,IF('入力欄(差替情報)'!$D$9="北陸",D100,IF('入力欄(差替情報)'!$D$9="関西",D122,IF('入力欄(差替情報)'!$D$9="中国",D144,IF('入力欄(差替情報)'!$D$9="四国",D166,IF('入力欄(差替情報)'!$D$9="九州",D188)))))))))</f>
        <v>0</v>
      </c>
      <c r="E210" s="21" t="b">
        <f>IF('入力欄(差替情報)'!$D$9="北海道",E12,IF('入力欄(差替情報)'!$D$9="東北",E34,IF('入力欄(差替情報)'!$D$9="東京",E56,IF('入力欄(差替情報)'!$D$9="中部",E78,IF('入力欄(差替情報)'!$D$9="北陸",E100,IF('入力欄(差替情報)'!$D$9="関西",E122,IF('入力欄(差替情報)'!$D$9="中国",E144,IF('入力欄(差替情報)'!$D$9="四国",E166,IF('入力欄(差替情報)'!$D$9="九州",E188)))))))))</f>
        <v>0</v>
      </c>
      <c r="F210" s="21" t="b">
        <f>IF('入力欄(差替情報)'!$D$9="北海道",F12,IF('入力欄(差替情報)'!$D$9="東北",F34,IF('入力欄(差替情報)'!$D$9="東京",F56,IF('入力欄(差替情報)'!$D$9="中部",F78,IF('入力欄(差替情報)'!$D$9="北陸",F100,IF('入力欄(差替情報)'!$D$9="関西",F122,IF('入力欄(差替情報)'!$D$9="中国",F144,IF('入力欄(差替情報)'!$D$9="四国",F166,IF('入力欄(差替情報)'!$D$9="九州",F188)))))))))</f>
        <v>0</v>
      </c>
      <c r="G210" s="21" t="b">
        <f>IF('入力欄(差替情報)'!$D$9="北海道",G12,IF('入力欄(差替情報)'!$D$9="東北",G34,IF('入力欄(差替情報)'!$D$9="東京",G56,IF('入力欄(差替情報)'!$D$9="中部",G78,IF('入力欄(差替情報)'!$D$9="北陸",G100,IF('入力欄(差替情報)'!$D$9="関西",G122,IF('入力欄(差替情報)'!$D$9="中国",G144,IF('入力欄(差替情報)'!$D$9="四国",G166,IF('入力欄(差替情報)'!$D$9="九州",G188)))))))))</f>
        <v>0</v>
      </c>
      <c r="H210" s="21" t="b">
        <f>IF('入力欄(差替情報)'!$D$9="北海道",H12,IF('入力欄(差替情報)'!$D$9="東北",H34,IF('入力欄(差替情報)'!$D$9="東京",H56,IF('入力欄(差替情報)'!$D$9="中部",H78,IF('入力欄(差替情報)'!$D$9="北陸",H100,IF('入力欄(差替情報)'!$D$9="関西",H122,IF('入力欄(差替情報)'!$D$9="中国",H144,IF('入力欄(差替情報)'!$D$9="四国",H166,IF('入力欄(差替情報)'!$D$9="九州",H188)))))))))</f>
        <v>0</v>
      </c>
      <c r="I210" s="21" t="b">
        <f>IF('入力欄(差替情報)'!$D$9="北海道",I12,IF('入力欄(差替情報)'!$D$9="東北",I34,IF('入力欄(差替情報)'!$D$9="東京",I56,IF('入力欄(差替情報)'!$D$9="中部",I78,IF('入力欄(差替情報)'!$D$9="北陸",I100,IF('入力欄(差替情報)'!$D$9="関西",I122,IF('入力欄(差替情報)'!$D$9="中国",I144,IF('入力欄(差替情報)'!$D$9="四国",I166,IF('入力欄(差替情報)'!$D$9="九州",I188)))))))))</f>
        <v>0</v>
      </c>
      <c r="J210" s="21" t="b">
        <f>IF('入力欄(差替情報)'!$D$9="北海道",J12,IF('入力欄(差替情報)'!$D$9="東北",J34,IF('入力欄(差替情報)'!$D$9="東京",J56,IF('入力欄(差替情報)'!$D$9="中部",J78,IF('入力欄(差替情報)'!$D$9="北陸",J100,IF('入力欄(差替情報)'!$D$9="関西",J122,IF('入力欄(差替情報)'!$D$9="中国",J144,IF('入力欄(差替情報)'!$D$9="四国",J166,IF('入力欄(差替情報)'!$D$9="九州",J188)))))))))</f>
        <v>0</v>
      </c>
      <c r="K210" s="21" t="b">
        <f>IF('入力欄(差替情報)'!$D$9="北海道",K12,IF('入力欄(差替情報)'!$D$9="東北",K34,IF('入力欄(差替情報)'!$D$9="東京",K56,IF('入力欄(差替情報)'!$D$9="中部",K78,IF('入力欄(差替情報)'!$D$9="北陸",K100,IF('入力欄(差替情報)'!$D$9="関西",K122,IF('入力欄(差替情報)'!$D$9="中国",K144,IF('入力欄(差替情報)'!$D$9="四国",K166,IF('入力欄(差替情報)'!$D$9="九州",K188)))))))))</f>
        <v>0</v>
      </c>
      <c r="L210" s="21" t="b">
        <f>IF('入力欄(差替情報)'!$D$9="北海道",L12,IF('入力欄(差替情報)'!$D$9="東北",L34,IF('入力欄(差替情報)'!$D$9="東京",L56,IF('入力欄(差替情報)'!$D$9="中部",L78,IF('入力欄(差替情報)'!$D$9="北陸",L100,IF('入力欄(差替情報)'!$D$9="関西",L122,IF('入力欄(差替情報)'!$D$9="中国",L144,IF('入力欄(差替情報)'!$D$9="四国",L166,IF('入力欄(差替情報)'!$D$9="九州",L188)))))))))</f>
        <v>0</v>
      </c>
      <c r="M210" s="21" t="b">
        <f>IF('入力欄(差替情報)'!$D$9="北海道",M12,IF('入力欄(差替情報)'!$D$9="東北",M34,IF('入力欄(差替情報)'!$D$9="東京",M56,IF('入力欄(差替情報)'!$D$9="中部",M78,IF('入力欄(差替情報)'!$D$9="北陸",M100,IF('入力欄(差替情報)'!$D$9="関西",M122,IF('入力欄(差替情報)'!$D$9="中国",M144,IF('入力欄(差替情報)'!$D$9="四国",M166,IF('入力欄(差替情報)'!$D$9="九州",M188)))))))))</f>
        <v>0</v>
      </c>
    </row>
    <row r="211" spans="1:13" x14ac:dyDescent="0.25">
      <c r="A211" s="20">
        <v>11</v>
      </c>
      <c r="B211" s="21" t="b">
        <f>IF('入力欄(差替情報)'!$D$9="北海道",B13,IF('入力欄(差替情報)'!$D$9="東北",B35,IF('入力欄(差替情報)'!$D$9="東京",B57,IF('入力欄(差替情報)'!$D$9="中部",B79,IF('入力欄(差替情報)'!$D$9="北陸",B101,IF('入力欄(差替情報)'!$D$9="関西",B123,IF('入力欄(差替情報)'!$D$9="中国",B145,IF('入力欄(差替情報)'!$D$9="四国",B167,IF('入力欄(差替情報)'!$D$9="九州",B189)))))))))</f>
        <v>0</v>
      </c>
      <c r="C211" s="21" t="b">
        <f>IF('入力欄(差替情報)'!$D$9="北海道",C13,IF('入力欄(差替情報)'!$D$9="東北",C35,IF('入力欄(差替情報)'!$D$9="東京",C57,IF('入力欄(差替情報)'!$D$9="中部",C79,IF('入力欄(差替情報)'!$D$9="北陸",C101,IF('入力欄(差替情報)'!$D$9="関西",C123,IF('入力欄(差替情報)'!$D$9="中国",C145,IF('入力欄(差替情報)'!$D$9="四国",C167,IF('入力欄(差替情報)'!$D$9="九州",C189)))))))))</f>
        <v>0</v>
      </c>
      <c r="D211" s="21" t="b">
        <f>IF('入力欄(差替情報)'!$D$9="北海道",D13,IF('入力欄(差替情報)'!$D$9="東北",D35,IF('入力欄(差替情報)'!$D$9="東京",D57,IF('入力欄(差替情報)'!$D$9="中部",D79,IF('入力欄(差替情報)'!$D$9="北陸",D101,IF('入力欄(差替情報)'!$D$9="関西",D123,IF('入力欄(差替情報)'!$D$9="中国",D145,IF('入力欄(差替情報)'!$D$9="四国",D167,IF('入力欄(差替情報)'!$D$9="九州",D189)))))))))</f>
        <v>0</v>
      </c>
      <c r="E211" s="21" t="b">
        <f>IF('入力欄(差替情報)'!$D$9="北海道",E13,IF('入力欄(差替情報)'!$D$9="東北",E35,IF('入力欄(差替情報)'!$D$9="東京",E57,IF('入力欄(差替情報)'!$D$9="中部",E79,IF('入力欄(差替情報)'!$D$9="北陸",E101,IF('入力欄(差替情報)'!$D$9="関西",E123,IF('入力欄(差替情報)'!$D$9="中国",E145,IF('入力欄(差替情報)'!$D$9="四国",E167,IF('入力欄(差替情報)'!$D$9="九州",E189)))))))))</f>
        <v>0</v>
      </c>
      <c r="F211" s="21" t="b">
        <f>IF('入力欄(差替情報)'!$D$9="北海道",F13,IF('入力欄(差替情報)'!$D$9="東北",F35,IF('入力欄(差替情報)'!$D$9="東京",F57,IF('入力欄(差替情報)'!$D$9="中部",F79,IF('入力欄(差替情報)'!$D$9="北陸",F101,IF('入力欄(差替情報)'!$D$9="関西",F123,IF('入力欄(差替情報)'!$D$9="中国",F145,IF('入力欄(差替情報)'!$D$9="四国",F167,IF('入力欄(差替情報)'!$D$9="九州",F189)))))))))</f>
        <v>0</v>
      </c>
      <c r="G211" s="21" t="b">
        <f>IF('入力欄(差替情報)'!$D$9="北海道",G13,IF('入力欄(差替情報)'!$D$9="東北",G35,IF('入力欄(差替情報)'!$D$9="東京",G57,IF('入力欄(差替情報)'!$D$9="中部",G79,IF('入力欄(差替情報)'!$D$9="北陸",G101,IF('入力欄(差替情報)'!$D$9="関西",G123,IF('入力欄(差替情報)'!$D$9="中国",G145,IF('入力欄(差替情報)'!$D$9="四国",G167,IF('入力欄(差替情報)'!$D$9="九州",G189)))))))))</f>
        <v>0</v>
      </c>
      <c r="H211" s="21" t="b">
        <f>IF('入力欄(差替情報)'!$D$9="北海道",H13,IF('入力欄(差替情報)'!$D$9="東北",H35,IF('入力欄(差替情報)'!$D$9="東京",H57,IF('入力欄(差替情報)'!$D$9="中部",H79,IF('入力欄(差替情報)'!$D$9="北陸",H101,IF('入力欄(差替情報)'!$D$9="関西",H123,IF('入力欄(差替情報)'!$D$9="中国",H145,IF('入力欄(差替情報)'!$D$9="四国",H167,IF('入力欄(差替情報)'!$D$9="九州",H189)))))))))</f>
        <v>0</v>
      </c>
      <c r="I211" s="21" t="b">
        <f>IF('入力欄(差替情報)'!$D$9="北海道",I13,IF('入力欄(差替情報)'!$D$9="東北",I35,IF('入力欄(差替情報)'!$D$9="東京",I57,IF('入力欄(差替情報)'!$D$9="中部",I79,IF('入力欄(差替情報)'!$D$9="北陸",I101,IF('入力欄(差替情報)'!$D$9="関西",I123,IF('入力欄(差替情報)'!$D$9="中国",I145,IF('入力欄(差替情報)'!$D$9="四国",I167,IF('入力欄(差替情報)'!$D$9="九州",I189)))))))))</f>
        <v>0</v>
      </c>
      <c r="J211" s="21" t="b">
        <f>IF('入力欄(差替情報)'!$D$9="北海道",J13,IF('入力欄(差替情報)'!$D$9="東北",J35,IF('入力欄(差替情報)'!$D$9="東京",J57,IF('入力欄(差替情報)'!$D$9="中部",J79,IF('入力欄(差替情報)'!$D$9="北陸",J101,IF('入力欄(差替情報)'!$D$9="関西",J123,IF('入力欄(差替情報)'!$D$9="中国",J145,IF('入力欄(差替情報)'!$D$9="四国",J167,IF('入力欄(差替情報)'!$D$9="九州",J189)))))))))</f>
        <v>0</v>
      </c>
      <c r="K211" s="21" t="b">
        <f>IF('入力欄(差替情報)'!$D$9="北海道",K13,IF('入力欄(差替情報)'!$D$9="東北",K35,IF('入力欄(差替情報)'!$D$9="東京",K57,IF('入力欄(差替情報)'!$D$9="中部",K79,IF('入力欄(差替情報)'!$D$9="北陸",K101,IF('入力欄(差替情報)'!$D$9="関西",K123,IF('入力欄(差替情報)'!$D$9="中国",K145,IF('入力欄(差替情報)'!$D$9="四国",K167,IF('入力欄(差替情報)'!$D$9="九州",K189)))))))))</f>
        <v>0</v>
      </c>
      <c r="L211" s="21" t="b">
        <f>IF('入力欄(差替情報)'!$D$9="北海道",L13,IF('入力欄(差替情報)'!$D$9="東北",L35,IF('入力欄(差替情報)'!$D$9="東京",L57,IF('入力欄(差替情報)'!$D$9="中部",L79,IF('入力欄(差替情報)'!$D$9="北陸",L101,IF('入力欄(差替情報)'!$D$9="関西",L123,IF('入力欄(差替情報)'!$D$9="中国",L145,IF('入力欄(差替情報)'!$D$9="四国",L167,IF('入力欄(差替情報)'!$D$9="九州",L189)))))))))</f>
        <v>0</v>
      </c>
      <c r="M211" s="21" t="b">
        <f>IF('入力欄(差替情報)'!$D$9="北海道",M13,IF('入力欄(差替情報)'!$D$9="東北",M35,IF('入力欄(差替情報)'!$D$9="東京",M57,IF('入力欄(差替情報)'!$D$9="中部",M79,IF('入力欄(差替情報)'!$D$9="北陸",M101,IF('入力欄(差替情報)'!$D$9="関西",M123,IF('入力欄(差替情報)'!$D$9="中国",M145,IF('入力欄(差替情報)'!$D$9="四国",M167,IF('入力欄(差替情報)'!$D$9="九州",M189)))))))))</f>
        <v>0</v>
      </c>
    </row>
    <row r="212" spans="1:13" x14ac:dyDescent="0.25">
      <c r="A212" s="20">
        <v>10</v>
      </c>
      <c r="B212" s="21" t="b">
        <f>IF('入力欄(差替情報)'!$D$9="北海道",B14,IF('入力欄(差替情報)'!$D$9="東北",B36,IF('入力欄(差替情報)'!$D$9="東京",B58,IF('入力欄(差替情報)'!$D$9="中部",B80,IF('入力欄(差替情報)'!$D$9="北陸",B102,IF('入力欄(差替情報)'!$D$9="関西",B124,IF('入力欄(差替情報)'!$D$9="中国",B146,IF('入力欄(差替情報)'!$D$9="四国",B168,IF('入力欄(差替情報)'!$D$9="九州",B190)))))))))</f>
        <v>0</v>
      </c>
      <c r="C212" s="21" t="b">
        <f>IF('入力欄(差替情報)'!$D$9="北海道",C14,IF('入力欄(差替情報)'!$D$9="東北",C36,IF('入力欄(差替情報)'!$D$9="東京",C58,IF('入力欄(差替情報)'!$D$9="中部",C80,IF('入力欄(差替情報)'!$D$9="北陸",C102,IF('入力欄(差替情報)'!$D$9="関西",C124,IF('入力欄(差替情報)'!$D$9="中国",C146,IF('入力欄(差替情報)'!$D$9="四国",C168,IF('入力欄(差替情報)'!$D$9="九州",C190)))))))))</f>
        <v>0</v>
      </c>
      <c r="D212" s="21" t="b">
        <f>IF('入力欄(差替情報)'!$D$9="北海道",D14,IF('入力欄(差替情報)'!$D$9="東北",D36,IF('入力欄(差替情報)'!$D$9="東京",D58,IF('入力欄(差替情報)'!$D$9="中部",D80,IF('入力欄(差替情報)'!$D$9="北陸",D102,IF('入力欄(差替情報)'!$D$9="関西",D124,IF('入力欄(差替情報)'!$D$9="中国",D146,IF('入力欄(差替情報)'!$D$9="四国",D168,IF('入力欄(差替情報)'!$D$9="九州",D190)))))))))</f>
        <v>0</v>
      </c>
      <c r="E212" s="21" t="b">
        <f>IF('入力欄(差替情報)'!$D$9="北海道",E14,IF('入力欄(差替情報)'!$D$9="東北",E36,IF('入力欄(差替情報)'!$D$9="東京",E58,IF('入力欄(差替情報)'!$D$9="中部",E80,IF('入力欄(差替情報)'!$D$9="北陸",E102,IF('入力欄(差替情報)'!$D$9="関西",E124,IF('入力欄(差替情報)'!$D$9="中国",E146,IF('入力欄(差替情報)'!$D$9="四国",E168,IF('入力欄(差替情報)'!$D$9="九州",E190)))))))))</f>
        <v>0</v>
      </c>
      <c r="F212" s="21" t="b">
        <f>IF('入力欄(差替情報)'!$D$9="北海道",F14,IF('入力欄(差替情報)'!$D$9="東北",F36,IF('入力欄(差替情報)'!$D$9="東京",F58,IF('入力欄(差替情報)'!$D$9="中部",F80,IF('入力欄(差替情報)'!$D$9="北陸",F102,IF('入力欄(差替情報)'!$D$9="関西",F124,IF('入力欄(差替情報)'!$D$9="中国",F146,IF('入力欄(差替情報)'!$D$9="四国",F168,IF('入力欄(差替情報)'!$D$9="九州",F190)))))))))</f>
        <v>0</v>
      </c>
      <c r="G212" s="21" t="b">
        <f>IF('入力欄(差替情報)'!$D$9="北海道",G14,IF('入力欄(差替情報)'!$D$9="東北",G36,IF('入力欄(差替情報)'!$D$9="東京",G58,IF('入力欄(差替情報)'!$D$9="中部",G80,IF('入力欄(差替情報)'!$D$9="北陸",G102,IF('入力欄(差替情報)'!$D$9="関西",G124,IF('入力欄(差替情報)'!$D$9="中国",G146,IF('入力欄(差替情報)'!$D$9="四国",G168,IF('入力欄(差替情報)'!$D$9="九州",G190)))))))))</f>
        <v>0</v>
      </c>
      <c r="H212" s="21" t="b">
        <f>IF('入力欄(差替情報)'!$D$9="北海道",H14,IF('入力欄(差替情報)'!$D$9="東北",H36,IF('入力欄(差替情報)'!$D$9="東京",H58,IF('入力欄(差替情報)'!$D$9="中部",H80,IF('入力欄(差替情報)'!$D$9="北陸",H102,IF('入力欄(差替情報)'!$D$9="関西",H124,IF('入力欄(差替情報)'!$D$9="中国",H146,IF('入力欄(差替情報)'!$D$9="四国",H168,IF('入力欄(差替情報)'!$D$9="九州",H190)))))))))</f>
        <v>0</v>
      </c>
      <c r="I212" s="21" t="b">
        <f>IF('入力欄(差替情報)'!$D$9="北海道",I14,IF('入力欄(差替情報)'!$D$9="東北",I36,IF('入力欄(差替情報)'!$D$9="東京",I58,IF('入力欄(差替情報)'!$D$9="中部",I80,IF('入力欄(差替情報)'!$D$9="北陸",I102,IF('入力欄(差替情報)'!$D$9="関西",I124,IF('入力欄(差替情報)'!$D$9="中国",I146,IF('入力欄(差替情報)'!$D$9="四国",I168,IF('入力欄(差替情報)'!$D$9="九州",I190)))))))))</f>
        <v>0</v>
      </c>
      <c r="J212" s="21" t="b">
        <f>IF('入力欄(差替情報)'!$D$9="北海道",J14,IF('入力欄(差替情報)'!$D$9="東北",J36,IF('入力欄(差替情報)'!$D$9="東京",J58,IF('入力欄(差替情報)'!$D$9="中部",J80,IF('入力欄(差替情報)'!$D$9="北陸",J102,IF('入力欄(差替情報)'!$D$9="関西",J124,IF('入力欄(差替情報)'!$D$9="中国",J146,IF('入力欄(差替情報)'!$D$9="四国",J168,IF('入力欄(差替情報)'!$D$9="九州",J190)))))))))</f>
        <v>0</v>
      </c>
      <c r="K212" s="21" t="b">
        <f>IF('入力欄(差替情報)'!$D$9="北海道",K14,IF('入力欄(差替情報)'!$D$9="東北",K36,IF('入力欄(差替情報)'!$D$9="東京",K58,IF('入力欄(差替情報)'!$D$9="中部",K80,IF('入力欄(差替情報)'!$D$9="北陸",K102,IF('入力欄(差替情報)'!$D$9="関西",K124,IF('入力欄(差替情報)'!$D$9="中国",K146,IF('入力欄(差替情報)'!$D$9="四国",K168,IF('入力欄(差替情報)'!$D$9="九州",K190)))))))))</f>
        <v>0</v>
      </c>
      <c r="L212" s="21" t="b">
        <f>IF('入力欄(差替情報)'!$D$9="北海道",L14,IF('入力欄(差替情報)'!$D$9="東北",L36,IF('入力欄(差替情報)'!$D$9="東京",L58,IF('入力欄(差替情報)'!$D$9="中部",L80,IF('入力欄(差替情報)'!$D$9="北陸",L102,IF('入力欄(差替情報)'!$D$9="関西",L124,IF('入力欄(差替情報)'!$D$9="中国",L146,IF('入力欄(差替情報)'!$D$9="四国",L168,IF('入力欄(差替情報)'!$D$9="九州",L190)))))))))</f>
        <v>0</v>
      </c>
      <c r="M212" s="21" t="b">
        <f>IF('入力欄(差替情報)'!$D$9="北海道",M14,IF('入力欄(差替情報)'!$D$9="東北",M36,IF('入力欄(差替情報)'!$D$9="東京",M58,IF('入力欄(差替情報)'!$D$9="中部",M80,IF('入力欄(差替情報)'!$D$9="北陸",M102,IF('入力欄(差替情報)'!$D$9="関西",M124,IF('入力欄(差替情報)'!$D$9="中国",M146,IF('入力欄(差替情報)'!$D$9="四国",M168,IF('入力欄(差替情報)'!$D$9="九州",M190)))))))))</f>
        <v>0</v>
      </c>
    </row>
    <row r="213" spans="1:13" x14ac:dyDescent="0.25">
      <c r="A213" s="20">
        <v>9</v>
      </c>
      <c r="B213" s="21" t="b">
        <f>IF('入力欄(差替情報)'!$D$9="北海道",B15,IF('入力欄(差替情報)'!$D$9="東北",B37,IF('入力欄(差替情報)'!$D$9="東京",B59,IF('入力欄(差替情報)'!$D$9="中部",B81,IF('入力欄(差替情報)'!$D$9="北陸",B103,IF('入力欄(差替情報)'!$D$9="関西",B125,IF('入力欄(差替情報)'!$D$9="中国",B147,IF('入力欄(差替情報)'!$D$9="四国",B169,IF('入力欄(差替情報)'!$D$9="九州",B191)))))))))</f>
        <v>0</v>
      </c>
      <c r="C213" s="21" t="b">
        <f>IF('入力欄(差替情報)'!$D$9="北海道",C15,IF('入力欄(差替情報)'!$D$9="東北",C37,IF('入力欄(差替情報)'!$D$9="東京",C59,IF('入力欄(差替情報)'!$D$9="中部",C81,IF('入力欄(差替情報)'!$D$9="北陸",C103,IF('入力欄(差替情報)'!$D$9="関西",C125,IF('入力欄(差替情報)'!$D$9="中国",C147,IF('入力欄(差替情報)'!$D$9="四国",C169,IF('入力欄(差替情報)'!$D$9="九州",C191)))))))))</f>
        <v>0</v>
      </c>
      <c r="D213" s="21" t="b">
        <f>IF('入力欄(差替情報)'!$D$9="北海道",D15,IF('入力欄(差替情報)'!$D$9="東北",D37,IF('入力欄(差替情報)'!$D$9="東京",D59,IF('入力欄(差替情報)'!$D$9="中部",D81,IF('入力欄(差替情報)'!$D$9="北陸",D103,IF('入力欄(差替情報)'!$D$9="関西",D125,IF('入力欄(差替情報)'!$D$9="中国",D147,IF('入力欄(差替情報)'!$D$9="四国",D169,IF('入力欄(差替情報)'!$D$9="九州",D191)))))))))</f>
        <v>0</v>
      </c>
      <c r="E213" s="21" t="b">
        <f>IF('入力欄(差替情報)'!$D$9="北海道",E15,IF('入力欄(差替情報)'!$D$9="東北",E37,IF('入力欄(差替情報)'!$D$9="東京",E59,IF('入力欄(差替情報)'!$D$9="中部",E81,IF('入力欄(差替情報)'!$D$9="北陸",E103,IF('入力欄(差替情報)'!$D$9="関西",E125,IF('入力欄(差替情報)'!$D$9="中国",E147,IF('入力欄(差替情報)'!$D$9="四国",E169,IF('入力欄(差替情報)'!$D$9="九州",E191)))))))))</f>
        <v>0</v>
      </c>
      <c r="F213" s="21" t="b">
        <f>IF('入力欄(差替情報)'!$D$9="北海道",F15,IF('入力欄(差替情報)'!$D$9="東北",F37,IF('入力欄(差替情報)'!$D$9="東京",F59,IF('入力欄(差替情報)'!$D$9="中部",F81,IF('入力欄(差替情報)'!$D$9="北陸",F103,IF('入力欄(差替情報)'!$D$9="関西",F125,IF('入力欄(差替情報)'!$D$9="中国",F147,IF('入力欄(差替情報)'!$D$9="四国",F169,IF('入力欄(差替情報)'!$D$9="九州",F191)))))))))</f>
        <v>0</v>
      </c>
      <c r="G213" s="21" t="b">
        <f>IF('入力欄(差替情報)'!$D$9="北海道",G15,IF('入力欄(差替情報)'!$D$9="東北",G37,IF('入力欄(差替情報)'!$D$9="東京",G59,IF('入力欄(差替情報)'!$D$9="中部",G81,IF('入力欄(差替情報)'!$D$9="北陸",G103,IF('入力欄(差替情報)'!$D$9="関西",G125,IF('入力欄(差替情報)'!$D$9="中国",G147,IF('入力欄(差替情報)'!$D$9="四国",G169,IF('入力欄(差替情報)'!$D$9="九州",G191)))))))))</f>
        <v>0</v>
      </c>
      <c r="H213" s="21" t="b">
        <f>IF('入力欄(差替情報)'!$D$9="北海道",H15,IF('入力欄(差替情報)'!$D$9="東北",H37,IF('入力欄(差替情報)'!$D$9="東京",H59,IF('入力欄(差替情報)'!$D$9="中部",H81,IF('入力欄(差替情報)'!$D$9="北陸",H103,IF('入力欄(差替情報)'!$D$9="関西",H125,IF('入力欄(差替情報)'!$D$9="中国",H147,IF('入力欄(差替情報)'!$D$9="四国",H169,IF('入力欄(差替情報)'!$D$9="九州",H191)))))))))</f>
        <v>0</v>
      </c>
      <c r="I213" s="21" t="b">
        <f>IF('入力欄(差替情報)'!$D$9="北海道",I15,IF('入力欄(差替情報)'!$D$9="東北",I37,IF('入力欄(差替情報)'!$D$9="東京",I59,IF('入力欄(差替情報)'!$D$9="中部",I81,IF('入力欄(差替情報)'!$D$9="北陸",I103,IF('入力欄(差替情報)'!$D$9="関西",I125,IF('入力欄(差替情報)'!$D$9="中国",I147,IF('入力欄(差替情報)'!$D$9="四国",I169,IF('入力欄(差替情報)'!$D$9="九州",I191)))))))))</f>
        <v>0</v>
      </c>
      <c r="J213" s="21" t="b">
        <f>IF('入力欄(差替情報)'!$D$9="北海道",J15,IF('入力欄(差替情報)'!$D$9="東北",J37,IF('入力欄(差替情報)'!$D$9="東京",J59,IF('入力欄(差替情報)'!$D$9="中部",J81,IF('入力欄(差替情報)'!$D$9="北陸",J103,IF('入力欄(差替情報)'!$D$9="関西",J125,IF('入力欄(差替情報)'!$D$9="中国",J147,IF('入力欄(差替情報)'!$D$9="四国",J169,IF('入力欄(差替情報)'!$D$9="九州",J191)))))))))</f>
        <v>0</v>
      </c>
      <c r="K213" s="21" t="b">
        <f>IF('入力欄(差替情報)'!$D$9="北海道",K15,IF('入力欄(差替情報)'!$D$9="東北",K37,IF('入力欄(差替情報)'!$D$9="東京",K59,IF('入力欄(差替情報)'!$D$9="中部",K81,IF('入力欄(差替情報)'!$D$9="北陸",K103,IF('入力欄(差替情報)'!$D$9="関西",K125,IF('入力欄(差替情報)'!$D$9="中国",K147,IF('入力欄(差替情報)'!$D$9="四国",K169,IF('入力欄(差替情報)'!$D$9="九州",K191)))))))))</f>
        <v>0</v>
      </c>
      <c r="L213" s="21" t="b">
        <f>IF('入力欄(差替情報)'!$D$9="北海道",L15,IF('入力欄(差替情報)'!$D$9="東北",L37,IF('入力欄(差替情報)'!$D$9="東京",L59,IF('入力欄(差替情報)'!$D$9="中部",L81,IF('入力欄(差替情報)'!$D$9="北陸",L103,IF('入力欄(差替情報)'!$D$9="関西",L125,IF('入力欄(差替情報)'!$D$9="中国",L147,IF('入力欄(差替情報)'!$D$9="四国",L169,IF('入力欄(差替情報)'!$D$9="九州",L191)))))))))</f>
        <v>0</v>
      </c>
      <c r="M213" s="21" t="b">
        <f>IF('入力欄(差替情報)'!$D$9="北海道",M15,IF('入力欄(差替情報)'!$D$9="東北",M37,IF('入力欄(差替情報)'!$D$9="東京",M59,IF('入力欄(差替情報)'!$D$9="中部",M81,IF('入力欄(差替情報)'!$D$9="北陸",M103,IF('入力欄(差替情報)'!$D$9="関西",M125,IF('入力欄(差替情報)'!$D$9="中国",M147,IF('入力欄(差替情報)'!$D$9="四国",M169,IF('入力欄(差替情報)'!$D$9="九州",M191)))))))))</f>
        <v>0</v>
      </c>
    </row>
    <row r="214" spans="1:13" x14ac:dyDescent="0.25">
      <c r="A214" s="20">
        <v>8</v>
      </c>
      <c r="B214" s="21" t="b">
        <f>IF('入力欄(差替情報)'!$D$9="北海道",B16,IF('入力欄(差替情報)'!$D$9="東北",B38,IF('入力欄(差替情報)'!$D$9="東京",B60,IF('入力欄(差替情報)'!$D$9="中部",B82,IF('入力欄(差替情報)'!$D$9="北陸",B104,IF('入力欄(差替情報)'!$D$9="関西",B126,IF('入力欄(差替情報)'!$D$9="中国",B148,IF('入力欄(差替情報)'!$D$9="四国",B170,IF('入力欄(差替情報)'!$D$9="九州",B192)))))))))</f>
        <v>0</v>
      </c>
      <c r="C214" s="21" t="b">
        <f>IF('入力欄(差替情報)'!$D$9="北海道",C16,IF('入力欄(差替情報)'!$D$9="東北",C38,IF('入力欄(差替情報)'!$D$9="東京",C60,IF('入力欄(差替情報)'!$D$9="中部",C82,IF('入力欄(差替情報)'!$D$9="北陸",C104,IF('入力欄(差替情報)'!$D$9="関西",C126,IF('入力欄(差替情報)'!$D$9="中国",C148,IF('入力欄(差替情報)'!$D$9="四国",C170,IF('入力欄(差替情報)'!$D$9="九州",C192)))))))))</f>
        <v>0</v>
      </c>
      <c r="D214" s="21" t="b">
        <f>IF('入力欄(差替情報)'!$D$9="北海道",D16,IF('入力欄(差替情報)'!$D$9="東北",D38,IF('入力欄(差替情報)'!$D$9="東京",D60,IF('入力欄(差替情報)'!$D$9="中部",D82,IF('入力欄(差替情報)'!$D$9="北陸",D104,IF('入力欄(差替情報)'!$D$9="関西",D126,IF('入力欄(差替情報)'!$D$9="中国",D148,IF('入力欄(差替情報)'!$D$9="四国",D170,IF('入力欄(差替情報)'!$D$9="九州",D192)))))))))</f>
        <v>0</v>
      </c>
      <c r="E214" s="21" t="b">
        <f>IF('入力欄(差替情報)'!$D$9="北海道",E16,IF('入力欄(差替情報)'!$D$9="東北",E38,IF('入力欄(差替情報)'!$D$9="東京",E60,IF('入力欄(差替情報)'!$D$9="中部",E82,IF('入力欄(差替情報)'!$D$9="北陸",E104,IF('入力欄(差替情報)'!$D$9="関西",E126,IF('入力欄(差替情報)'!$D$9="中国",E148,IF('入力欄(差替情報)'!$D$9="四国",E170,IF('入力欄(差替情報)'!$D$9="九州",E192)))))))))</f>
        <v>0</v>
      </c>
      <c r="F214" s="21" t="b">
        <f>IF('入力欄(差替情報)'!$D$9="北海道",F16,IF('入力欄(差替情報)'!$D$9="東北",F38,IF('入力欄(差替情報)'!$D$9="東京",F60,IF('入力欄(差替情報)'!$D$9="中部",F82,IF('入力欄(差替情報)'!$D$9="北陸",F104,IF('入力欄(差替情報)'!$D$9="関西",F126,IF('入力欄(差替情報)'!$D$9="中国",F148,IF('入力欄(差替情報)'!$D$9="四国",F170,IF('入力欄(差替情報)'!$D$9="九州",F192)))))))))</f>
        <v>0</v>
      </c>
      <c r="G214" s="21" t="b">
        <f>IF('入力欄(差替情報)'!$D$9="北海道",G16,IF('入力欄(差替情報)'!$D$9="東北",G38,IF('入力欄(差替情報)'!$D$9="東京",G60,IF('入力欄(差替情報)'!$D$9="中部",G82,IF('入力欄(差替情報)'!$D$9="北陸",G104,IF('入力欄(差替情報)'!$D$9="関西",G126,IF('入力欄(差替情報)'!$D$9="中国",G148,IF('入力欄(差替情報)'!$D$9="四国",G170,IF('入力欄(差替情報)'!$D$9="九州",G192)))))))))</f>
        <v>0</v>
      </c>
      <c r="H214" s="21" t="b">
        <f>IF('入力欄(差替情報)'!$D$9="北海道",H16,IF('入力欄(差替情報)'!$D$9="東北",H38,IF('入力欄(差替情報)'!$D$9="東京",H60,IF('入力欄(差替情報)'!$D$9="中部",H82,IF('入力欄(差替情報)'!$D$9="北陸",H104,IF('入力欄(差替情報)'!$D$9="関西",H126,IF('入力欄(差替情報)'!$D$9="中国",H148,IF('入力欄(差替情報)'!$D$9="四国",H170,IF('入力欄(差替情報)'!$D$9="九州",H192)))))))))</f>
        <v>0</v>
      </c>
      <c r="I214" s="21" t="b">
        <f>IF('入力欄(差替情報)'!$D$9="北海道",I16,IF('入力欄(差替情報)'!$D$9="東北",I38,IF('入力欄(差替情報)'!$D$9="東京",I60,IF('入力欄(差替情報)'!$D$9="中部",I82,IF('入力欄(差替情報)'!$D$9="北陸",I104,IF('入力欄(差替情報)'!$D$9="関西",I126,IF('入力欄(差替情報)'!$D$9="中国",I148,IF('入力欄(差替情報)'!$D$9="四国",I170,IF('入力欄(差替情報)'!$D$9="九州",I192)))))))))</f>
        <v>0</v>
      </c>
      <c r="J214" s="21" t="b">
        <f>IF('入力欄(差替情報)'!$D$9="北海道",J16,IF('入力欄(差替情報)'!$D$9="東北",J38,IF('入力欄(差替情報)'!$D$9="東京",J60,IF('入力欄(差替情報)'!$D$9="中部",J82,IF('入力欄(差替情報)'!$D$9="北陸",J104,IF('入力欄(差替情報)'!$D$9="関西",J126,IF('入力欄(差替情報)'!$D$9="中国",J148,IF('入力欄(差替情報)'!$D$9="四国",J170,IF('入力欄(差替情報)'!$D$9="九州",J192)))))))))</f>
        <v>0</v>
      </c>
      <c r="K214" s="21" t="b">
        <f>IF('入力欄(差替情報)'!$D$9="北海道",K16,IF('入力欄(差替情報)'!$D$9="東北",K38,IF('入力欄(差替情報)'!$D$9="東京",K60,IF('入力欄(差替情報)'!$D$9="中部",K82,IF('入力欄(差替情報)'!$D$9="北陸",K104,IF('入力欄(差替情報)'!$D$9="関西",K126,IF('入力欄(差替情報)'!$D$9="中国",K148,IF('入力欄(差替情報)'!$D$9="四国",K170,IF('入力欄(差替情報)'!$D$9="九州",K192)))))))))</f>
        <v>0</v>
      </c>
      <c r="L214" s="21" t="b">
        <f>IF('入力欄(差替情報)'!$D$9="北海道",L16,IF('入力欄(差替情報)'!$D$9="東北",L38,IF('入力欄(差替情報)'!$D$9="東京",L60,IF('入力欄(差替情報)'!$D$9="中部",L82,IF('入力欄(差替情報)'!$D$9="北陸",L104,IF('入力欄(差替情報)'!$D$9="関西",L126,IF('入力欄(差替情報)'!$D$9="中国",L148,IF('入力欄(差替情報)'!$D$9="四国",L170,IF('入力欄(差替情報)'!$D$9="九州",L192)))))))))</f>
        <v>0</v>
      </c>
      <c r="M214" s="21" t="b">
        <f>IF('入力欄(差替情報)'!$D$9="北海道",M16,IF('入力欄(差替情報)'!$D$9="東北",M38,IF('入力欄(差替情報)'!$D$9="東京",M60,IF('入力欄(差替情報)'!$D$9="中部",M82,IF('入力欄(差替情報)'!$D$9="北陸",M104,IF('入力欄(差替情報)'!$D$9="関西",M126,IF('入力欄(差替情報)'!$D$9="中国",M148,IF('入力欄(差替情報)'!$D$9="四国",M170,IF('入力欄(差替情報)'!$D$9="九州",M192)))))))))</f>
        <v>0</v>
      </c>
    </row>
    <row r="215" spans="1:13" x14ac:dyDescent="0.25">
      <c r="A215" s="20">
        <v>7</v>
      </c>
      <c r="B215" s="21" t="b">
        <f>IF('入力欄(差替情報)'!$D$9="北海道",B17,IF('入力欄(差替情報)'!$D$9="東北",B39,IF('入力欄(差替情報)'!$D$9="東京",B61,IF('入力欄(差替情報)'!$D$9="中部",B83,IF('入力欄(差替情報)'!$D$9="北陸",B105,IF('入力欄(差替情報)'!$D$9="関西",B127,IF('入力欄(差替情報)'!$D$9="中国",B149,IF('入力欄(差替情報)'!$D$9="四国",B171,IF('入力欄(差替情報)'!$D$9="九州",B193)))))))))</f>
        <v>0</v>
      </c>
      <c r="C215" s="21" t="b">
        <f>IF('入力欄(差替情報)'!$D$9="北海道",C17,IF('入力欄(差替情報)'!$D$9="東北",C39,IF('入力欄(差替情報)'!$D$9="東京",C61,IF('入力欄(差替情報)'!$D$9="中部",C83,IF('入力欄(差替情報)'!$D$9="北陸",C105,IF('入力欄(差替情報)'!$D$9="関西",C127,IF('入力欄(差替情報)'!$D$9="中国",C149,IF('入力欄(差替情報)'!$D$9="四国",C171,IF('入力欄(差替情報)'!$D$9="九州",C193)))))))))</f>
        <v>0</v>
      </c>
      <c r="D215" s="21" t="b">
        <f>IF('入力欄(差替情報)'!$D$9="北海道",D17,IF('入力欄(差替情報)'!$D$9="東北",D39,IF('入力欄(差替情報)'!$D$9="東京",D61,IF('入力欄(差替情報)'!$D$9="中部",D83,IF('入力欄(差替情報)'!$D$9="北陸",D105,IF('入力欄(差替情報)'!$D$9="関西",D127,IF('入力欄(差替情報)'!$D$9="中国",D149,IF('入力欄(差替情報)'!$D$9="四国",D171,IF('入力欄(差替情報)'!$D$9="九州",D193)))))))))</f>
        <v>0</v>
      </c>
      <c r="E215" s="21" t="b">
        <f>IF('入力欄(差替情報)'!$D$9="北海道",E17,IF('入力欄(差替情報)'!$D$9="東北",E39,IF('入力欄(差替情報)'!$D$9="東京",E61,IF('入力欄(差替情報)'!$D$9="中部",E83,IF('入力欄(差替情報)'!$D$9="北陸",E105,IF('入力欄(差替情報)'!$D$9="関西",E127,IF('入力欄(差替情報)'!$D$9="中国",E149,IF('入力欄(差替情報)'!$D$9="四国",E171,IF('入力欄(差替情報)'!$D$9="九州",E193)))))))))</f>
        <v>0</v>
      </c>
      <c r="F215" s="21" t="b">
        <f>IF('入力欄(差替情報)'!$D$9="北海道",F17,IF('入力欄(差替情報)'!$D$9="東北",F39,IF('入力欄(差替情報)'!$D$9="東京",F61,IF('入力欄(差替情報)'!$D$9="中部",F83,IF('入力欄(差替情報)'!$D$9="北陸",F105,IF('入力欄(差替情報)'!$D$9="関西",F127,IF('入力欄(差替情報)'!$D$9="中国",F149,IF('入力欄(差替情報)'!$D$9="四国",F171,IF('入力欄(差替情報)'!$D$9="九州",F193)))))))))</f>
        <v>0</v>
      </c>
      <c r="G215" s="21" t="b">
        <f>IF('入力欄(差替情報)'!$D$9="北海道",G17,IF('入力欄(差替情報)'!$D$9="東北",G39,IF('入力欄(差替情報)'!$D$9="東京",G61,IF('入力欄(差替情報)'!$D$9="中部",G83,IF('入力欄(差替情報)'!$D$9="北陸",G105,IF('入力欄(差替情報)'!$D$9="関西",G127,IF('入力欄(差替情報)'!$D$9="中国",G149,IF('入力欄(差替情報)'!$D$9="四国",G171,IF('入力欄(差替情報)'!$D$9="九州",G193)))))))))</f>
        <v>0</v>
      </c>
      <c r="H215" s="21" t="b">
        <f>IF('入力欄(差替情報)'!$D$9="北海道",H17,IF('入力欄(差替情報)'!$D$9="東北",H39,IF('入力欄(差替情報)'!$D$9="東京",H61,IF('入力欄(差替情報)'!$D$9="中部",H83,IF('入力欄(差替情報)'!$D$9="北陸",H105,IF('入力欄(差替情報)'!$D$9="関西",H127,IF('入力欄(差替情報)'!$D$9="中国",H149,IF('入力欄(差替情報)'!$D$9="四国",H171,IF('入力欄(差替情報)'!$D$9="九州",H193)))))))))</f>
        <v>0</v>
      </c>
      <c r="I215" s="21" t="b">
        <f>IF('入力欄(差替情報)'!$D$9="北海道",I17,IF('入力欄(差替情報)'!$D$9="東北",I39,IF('入力欄(差替情報)'!$D$9="東京",I61,IF('入力欄(差替情報)'!$D$9="中部",I83,IF('入力欄(差替情報)'!$D$9="北陸",I105,IF('入力欄(差替情報)'!$D$9="関西",I127,IF('入力欄(差替情報)'!$D$9="中国",I149,IF('入力欄(差替情報)'!$D$9="四国",I171,IF('入力欄(差替情報)'!$D$9="九州",I193)))))))))</f>
        <v>0</v>
      </c>
      <c r="J215" s="21" t="b">
        <f>IF('入力欄(差替情報)'!$D$9="北海道",J17,IF('入力欄(差替情報)'!$D$9="東北",J39,IF('入力欄(差替情報)'!$D$9="東京",J61,IF('入力欄(差替情報)'!$D$9="中部",J83,IF('入力欄(差替情報)'!$D$9="北陸",J105,IF('入力欄(差替情報)'!$D$9="関西",J127,IF('入力欄(差替情報)'!$D$9="中国",J149,IF('入力欄(差替情報)'!$D$9="四国",J171,IF('入力欄(差替情報)'!$D$9="九州",J193)))))))))</f>
        <v>0</v>
      </c>
      <c r="K215" s="21" t="b">
        <f>IF('入力欄(差替情報)'!$D$9="北海道",K17,IF('入力欄(差替情報)'!$D$9="東北",K39,IF('入力欄(差替情報)'!$D$9="東京",K61,IF('入力欄(差替情報)'!$D$9="中部",K83,IF('入力欄(差替情報)'!$D$9="北陸",K105,IF('入力欄(差替情報)'!$D$9="関西",K127,IF('入力欄(差替情報)'!$D$9="中国",K149,IF('入力欄(差替情報)'!$D$9="四国",K171,IF('入力欄(差替情報)'!$D$9="九州",K193)))))))))</f>
        <v>0</v>
      </c>
      <c r="L215" s="21" t="b">
        <f>IF('入力欄(差替情報)'!$D$9="北海道",L17,IF('入力欄(差替情報)'!$D$9="東北",L39,IF('入力欄(差替情報)'!$D$9="東京",L61,IF('入力欄(差替情報)'!$D$9="中部",L83,IF('入力欄(差替情報)'!$D$9="北陸",L105,IF('入力欄(差替情報)'!$D$9="関西",L127,IF('入力欄(差替情報)'!$D$9="中国",L149,IF('入力欄(差替情報)'!$D$9="四国",L171,IF('入力欄(差替情報)'!$D$9="九州",L193)))))))))</f>
        <v>0</v>
      </c>
      <c r="M215" s="21" t="b">
        <f>IF('入力欄(差替情報)'!$D$9="北海道",M17,IF('入力欄(差替情報)'!$D$9="東北",M39,IF('入力欄(差替情報)'!$D$9="東京",M61,IF('入力欄(差替情報)'!$D$9="中部",M83,IF('入力欄(差替情報)'!$D$9="北陸",M105,IF('入力欄(差替情報)'!$D$9="関西",M127,IF('入力欄(差替情報)'!$D$9="中国",M149,IF('入力欄(差替情報)'!$D$9="四国",M171,IF('入力欄(差替情報)'!$D$9="九州",M193)))))))))</f>
        <v>0</v>
      </c>
    </row>
    <row r="216" spans="1:13" x14ac:dyDescent="0.25">
      <c r="A216" s="20">
        <v>6</v>
      </c>
      <c r="B216" s="21" t="b">
        <f>IF('入力欄(差替情報)'!$D$9="北海道",B18,IF('入力欄(差替情報)'!$D$9="東北",B40,IF('入力欄(差替情報)'!$D$9="東京",B62,IF('入力欄(差替情報)'!$D$9="中部",B84,IF('入力欄(差替情報)'!$D$9="北陸",B106,IF('入力欄(差替情報)'!$D$9="関西",B128,IF('入力欄(差替情報)'!$D$9="中国",B150,IF('入力欄(差替情報)'!$D$9="四国",B172,IF('入力欄(差替情報)'!$D$9="九州",B194)))))))))</f>
        <v>0</v>
      </c>
      <c r="C216" s="21" t="b">
        <f>IF('入力欄(差替情報)'!$D$9="北海道",C18,IF('入力欄(差替情報)'!$D$9="東北",C40,IF('入力欄(差替情報)'!$D$9="東京",C62,IF('入力欄(差替情報)'!$D$9="中部",C84,IF('入力欄(差替情報)'!$D$9="北陸",C106,IF('入力欄(差替情報)'!$D$9="関西",C128,IF('入力欄(差替情報)'!$D$9="中国",C150,IF('入力欄(差替情報)'!$D$9="四国",C172,IF('入力欄(差替情報)'!$D$9="九州",C194)))))))))</f>
        <v>0</v>
      </c>
      <c r="D216" s="21" t="b">
        <f>IF('入力欄(差替情報)'!$D$9="北海道",D18,IF('入力欄(差替情報)'!$D$9="東北",D40,IF('入力欄(差替情報)'!$D$9="東京",D62,IF('入力欄(差替情報)'!$D$9="中部",D84,IF('入力欄(差替情報)'!$D$9="北陸",D106,IF('入力欄(差替情報)'!$D$9="関西",D128,IF('入力欄(差替情報)'!$D$9="中国",D150,IF('入力欄(差替情報)'!$D$9="四国",D172,IF('入力欄(差替情報)'!$D$9="九州",D194)))))))))</f>
        <v>0</v>
      </c>
      <c r="E216" s="21" t="b">
        <f>IF('入力欄(差替情報)'!$D$9="北海道",E18,IF('入力欄(差替情報)'!$D$9="東北",E40,IF('入力欄(差替情報)'!$D$9="東京",E62,IF('入力欄(差替情報)'!$D$9="中部",E84,IF('入力欄(差替情報)'!$D$9="北陸",E106,IF('入力欄(差替情報)'!$D$9="関西",E128,IF('入力欄(差替情報)'!$D$9="中国",E150,IF('入力欄(差替情報)'!$D$9="四国",E172,IF('入力欄(差替情報)'!$D$9="九州",E194)))))))))</f>
        <v>0</v>
      </c>
      <c r="F216" s="21" t="b">
        <f>IF('入力欄(差替情報)'!$D$9="北海道",F18,IF('入力欄(差替情報)'!$D$9="東北",F40,IF('入力欄(差替情報)'!$D$9="東京",F62,IF('入力欄(差替情報)'!$D$9="中部",F84,IF('入力欄(差替情報)'!$D$9="北陸",F106,IF('入力欄(差替情報)'!$D$9="関西",F128,IF('入力欄(差替情報)'!$D$9="中国",F150,IF('入力欄(差替情報)'!$D$9="四国",F172,IF('入力欄(差替情報)'!$D$9="九州",F194)))))))))</f>
        <v>0</v>
      </c>
      <c r="G216" s="21" t="b">
        <f>IF('入力欄(差替情報)'!$D$9="北海道",G18,IF('入力欄(差替情報)'!$D$9="東北",G40,IF('入力欄(差替情報)'!$D$9="東京",G62,IF('入力欄(差替情報)'!$D$9="中部",G84,IF('入力欄(差替情報)'!$D$9="北陸",G106,IF('入力欄(差替情報)'!$D$9="関西",G128,IF('入力欄(差替情報)'!$D$9="中国",G150,IF('入力欄(差替情報)'!$D$9="四国",G172,IF('入力欄(差替情報)'!$D$9="九州",G194)))))))))</f>
        <v>0</v>
      </c>
      <c r="H216" s="21" t="b">
        <f>IF('入力欄(差替情報)'!$D$9="北海道",H18,IF('入力欄(差替情報)'!$D$9="東北",H40,IF('入力欄(差替情報)'!$D$9="東京",H62,IF('入力欄(差替情報)'!$D$9="中部",H84,IF('入力欄(差替情報)'!$D$9="北陸",H106,IF('入力欄(差替情報)'!$D$9="関西",H128,IF('入力欄(差替情報)'!$D$9="中国",H150,IF('入力欄(差替情報)'!$D$9="四国",H172,IF('入力欄(差替情報)'!$D$9="九州",H194)))))))))</f>
        <v>0</v>
      </c>
      <c r="I216" s="21" t="b">
        <f>IF('入力欄(差替情報)'!$D$9="北海道",I18,IF('入力欄(差替情報)'!$D$9="東北",I40,IF('入力欄(差替情報)'!$D$9="東京",I62,IF('入力欄(差替情報)'!$D$9="中部",I84,IF('入力欄(差替情報)'!$D$9="北陸",I106,IF('入力欄(差替情報)'!$D$9="関西",I128,IF('入力欄(差替情報)'!$D$9="中国",I150,IF('入力欄(差替情報)'!$D$9="四国",I172,IF('入力欄(差替情報)'!$D$9="九州",I194)))))))))</f>
        <v>0</v>
      </c>
      <c r="J216" s="21" t="b">
        <f>IF('入力欄(差替情報)'!$D$9="北海道",J18,IF('入力欄(差替情報)'!$D$9="東北",J40,IF('入力欄(差替情報)'!$D$9="東京",J62,IF('入力欄(差替情報)'!$D$9="中部",J84,IF('入力欄(差替情報)'!$D$9="北陸",J106,IF('入力欄(差替情報)'!$D$9="関西",J128,IF('入力欄(差替情報)'!$D$9="中国",J150,IF('入力欄(差替情報)'!$D$9="四国",J172,IF('入力欄(差替情報)'!$D$9="九州",J194)))))))))</f>
        <v>0</v>
      </c>
      <c r="K216" s="21" t="b">
        <f>IF('入力欄(差替情報)'!$D$9="北海道",K18,IF('入力欄(差替情報)'!$D$9="東北",K40,IF('入力欄(差替情報)'!$D$9="東京",K62,IF('入力欄(差替情報)'!$D$9="中部",K84,IF('入力欄(差替情報)'!$D$9="北陸",K106,IF('入力欄(差替情報)'!$D$9="関西",K128,IF('入力欄(差替情報)'!$D$9="中国",K150,IF('入力欄(差替情報)'!$D$9="四国",K172,IF('入力欄(差替情報)'!$D$9="九州",K194)))))))))</f>
        <v>0</v>
      </c>
      <c r="L216" s="21" t="b">
        <f>IF('入力欄(差替情報)'!$D$9="北海道",L18,IF('入力欄(差替情報)'!$D$9="東北",L40,IF('入力欄(差替情報)'!$D$9="東京",L62,IF('入力欄(差替情報)'!$D$9="中部",L84,IF('入力欄(差替情報)'!$D$9="北陸",L106,IF('入力欄(差替情報)'!$D$9="関西",L128,IF('入力欄(差替情報)'!$D$9="中国",L150,IF('入力欄(差替情報)'!$D$9="四国",L172,IF('入力欄(差替情報)'!$D$9="九州",L194)))))))))</f>
        <v>0</v>
      </c>
      <c r="M216" s="21" t="b">
        <f>IF('入力欄(差替情報)'!$D$9="北海道",M18,IF('入力欄(差替情報)'!$D$9="東北",M40,IF('入力欄(差替情報)'!$D$9="東京",M62,IF('入力欄(差替情報)'!$D$9="中部",M84,IF('入力欄(差替情報)'!$D$9="北陸",M106,IF('入力欄(差替情報)'!$D$9="関西",M128,IF('入力欄(差替情報)'!$D$9="中国",M150,IF('入力欄(差替情報)'!$D$9="四国",M172,IF('入力欄(差替情報)'!$D$9="九州",M194)))))))))</f>
        <v>0</v>
      </c>
    </row>
    <row r="217" spans="1:13" x14ac:dyDescent="0.25">
      <c r="A217" s="20">
        <v>5</v>
      </c>
      <c r="B217" s="21" t="b">
        <f>IF('入力欄(差替情報)'!$D$9="北海道",B19,IF('入力欄(差替情報)'!$D$9="東北",B41,IF('入力欄(差替情報)'!$D$9="東京",B63,IF('入力欄(差替情報)'!$D$9="中部",B85,IF('入力欄(差替情報)'!$D$9="北陸",B107,IF('入力欄(差替情報)'!$D$9="関西",B129,IF('入力欄(差替情報)'!$D$9="中国",B151,IF('入力欄(差替情報)'!$D$9="四国",B173,IF('入力欄(差替情報)'!$D$9="九州",B195)))))))))</f>
        <v>0</v>
      </c>
      <c r="C217" s="21" t="b">
        <f>IF('入力欄(差替情報)'!$D$9="北海道",C19,IF('入力欄(差替情報)'!$D$9="東北",C41,IF('入力欄(差替情報)'!$D$9="東京",C63,IF('入力欄(差替情報)'!$D$9="中部",C85,IF('入力欄(差替情報)'!$D$9="北陸",C107,IF('入力欄(差替情報)'!$D$9="関西",C129,IF('入力欄(差替情報)'!$D$9="中国",C151,IF('入力欄(差替情報)'!$D$9="四国",C173,IF('入力欄(差替情報)'!$D$9="九州",C195)))))))))</f>
        <v>0</v>
      </c>
      <c r="D217" s="21" t="b">
        <f>IF('入力欄(差替情報)'!$D$9="北海道",D19,IF('入力欄(差替情報)'!$D$9="東北",D41,IF('入力欄(差替情報)'!$D$9="東京",D63,IF('入力欄(差替情報)'!$D$9="中部",D85,IF('入力欄(差替情報)'!$D$9="北陸",D107,IF('入力欄(差替情報)'!$D$9="関西",D129,IF('入力欄(差替情報)'!$D$9="中国",D151,IF('入力欄(差替情報)'!$D$9="四国",D173,IF('入力欄(差替情報)'!$D$9="九州",D195)))))))))</f>
        <v>0</v>
      </c>
      <c r="E217" s="21" t="b">
        <f>IF('入力欄(差替情報)'!$D$9="北海道",E19,IF('入力欄(差替情報)'!$D$9="東北",E41,IF('入力欄(差替情報)'!$D$9="東京",E63,IF('入力欄(差替情報)'!$D$9="中部",E85,IF('入力欄(差替情報)'!$D$9="北陸",E107,IF('入力欄(差替情報)'!$D$9="関西",E129,IF('入力欄(差替情報)'!$D$9="中国",E151,IF('入力欄(差替情報)'!$D$9="四国",E173,IF('入力欄(差替情報)'!$D$9="九州",E195)))))))))</f>
        <v>0</v>
      </c>
      <c r="F217" s="21" t="b">
        <f>IF('入力欄(差替情報)'!$D$9="北海道",F19,IF('入力欄(差替情報)'!$D$9="東北",F41,IF('入力欄(差替情報)'!$D$9="東京",F63,IF('入力欄(差替情報)'!$D$9="中部",F85,IF('入力欄(差替情報)'!$D$9="北陸",F107,IF('入力欄(差替情報)'!$D$9="関西",F129,IF('入力欄(差替情報)'!$D$9="中国",F151,IF('入力欄(差替情報)'!$D$9="四国",F173,IF('入力欄(差替情報)'!$D$9="九州",F195)))))))))</f>
        <v>0</v>
      </c>
      <c r="G217" s="21" t="b">
        <f>IF('入力欄(差替情報)'!$D$9="北海道",G19,IF('入力欄(差替情報)'!$D$9="東北",G41,IF('入力欄(差替情報)'!$D$9="東京",G63,IF('入力欄(差替情報)'!$D$9="中部",G85,IF('入力欄(差替情報)'!$D$9="北陸",G107,IF('入力欄(差替情報)'!$D$9="関西",G129,IF('入力欄(差替情報)'!$D$9="中国",G151,IF('入力欄(差替情報)'!$D$9="四国",G173,IF('入力欄(差替情報)'!$D$9="九州",G195)))))))))</f>
        <v>0</v>
      </c>
      <c r="H217" s="21" t="b">
        <f>IF('入力欄(差替情報)'!$D$9="北海道",H19,IF('入力欄(差替情報)'!$D$9="東北",H41,IF('入力欄(差替情報)'!$D$9="東京",H63,IF('入力欄(差替情報)'!$D$9="中部",H85,IF('入力欄(差替情報)'!$D$9="北陸",H107,IF('入力欄(差替情報)'!$D$9="関西",H129,IF('入力欄(差替情報)'!$D$9="中国",H151,IF('入力欄(差替情報)'!$D$9="四国",H173,IF('入力欄(差替情報)'!$D$9="九州",H195)))))))))</f>
        <v>0</v>
      </c>
      <c r="I217" s="21" t="b">
        <f>IF('入力欄(差替情報)'!$D$9="北海道",I19,IF('入力欄(差替情報)'!$D$9="東北",I41,IF('入力欄(差替情報)'!$D$9="東京",I63,IF('入力欄(差替情報)'!$D$9="中部",I85,IF('入力欄(差替情報)'!$D$9="北陸",I107,IF('入力欄(差替情報)'!$D$9="関西",I129,IF('入力欄(差替情報)'!$D$9="中国",I151,IF('入力欄(差替情報)'!$D$9="四国",I173,IF('入力欄(差替情報)'!$D$9="九州",I195)))))))))</f>
        <v>0</v>
      </c>
      <c r="J217" s="21" t="b">
        <f>IF('入力欄(差替情報)'!$D$9="北海道",J19,IF('入力欄(差替情報)'!$D$9="東北",J41,IF('入力欄(差替情報)'!$D$9="東京",J63,IF('入力欄(差替情報)'!$D$9="中部",J85,IF('入力欄(差替情報)'!$D$9="北陸",J107,IF('入力欄(差替情報)'!$D$9="関西",J129,IF('入力欄(差替情報)'!$D$9="中国",J151,IF('入力欄(差替情報)'!$D$9="四国",J173,IF('入力欄(差替情報)'!$D$9="九州",J195)))))))))</f>
        <v>0</v>
      </c>
      <c r="K217" s="21" t="b">
        <f>IF('入力欄(差替情報)'!$D$9="北海道",K19,IF('入力欄(差替情報)'!$D$9="東北",K41,IF('入力欄(差替情報)'!$D$9="東京",K63,IF('入力欄(差替情報)'!$D$9="中部",K85,IF('入力欄(差替情報)'!$D$9="北陸",K107,IF('入力欄(差替情報)'!$D$9="関西",K129,IF('入力欄(差替情報)'!$D$9="中国",K151,IF('入力欄(差替情報)'!$D$9="四国",K173,IF('入力欄(差替情報)'!$D$9="九州",K195)))))))))</f>
        <v>0</v>
      </c>
      <c r="L217" s="21" t="b">
        <f>IF('入力欄(差替情報)'!$D$9="北海道",L19,IF('入力欄(差替情報)'!$D$9="東北",L41,IF('入力欄(差替情報)'!$D$9="東京",L63,IF('入力欄(差替情報)'!$D$9="中部",L85,IF('入力欄(差替情報)'!$D$9="北陸",L107,IF('入力欄(差替情報)'!$D$9="関西",L129,IF('入力欄(差替情報)'!$D$9="中国",L151,IF('入力欄(差替情報)'!$D$9="四国",L173,IF('入力欄(差替情報)'!$D$9="九州",L195)))))))))</f>
        <v>0</v>
      </c>
      <c r="M217" s="21" t="b">
        <f>IF('入力欄(差替情報)'!$D$9="北海道",M19,IF('入力欄(差替情報)'!$D$9="東北",M41,IF('入力欄(差替情報)'!$D$9="東京",M63,IF('入力欄(差替情報)'!$D$9="中部",M85,IF('入力欄(差替情報)'!$D$9="北陸",M107,IF('入力欄(差替情報)'!$D$9="関西",M129,IF('入力欄(差替情報)'!$D$9="中国",M151,IF('入力欄(差替情報)'!$D$9="四国",M173,IF('入力欄(差替情報)'!$D$9="九州",M195)))))))))</f>
        <v>0</v>
      </c>
    </row>
    <row r="218" spans="1:13" x14ac:dyDescent="0.25">
      <c r="A218" s="20">
        <v>4</v>
      </c>
      <c r="B218" s="21" t="b">
        <f>IF('入力欄(差替情報)'!$D$9="北海道",B20,IF('入力欄(差替情報)'!$D$9="東北",B42,IF('入力欄(差替情報)'!$D$9="東京",B64,IF('入力欄(差替情報)'!$D$9="中部",B86,IF('入力欄(差替情報)'!$D$9="北陸",B108,IF('入力欄(差替情報)'!$D$9="関西",B130,IF('入力欄(差替情報)'!$D$9="中国",B152,IF('入力欄(差替情報)'!$D$9="四国",B174,IF('入力欄(差替情報)'!$D$9="九州",B196)))))))))</f>
        <v>0</v>
      </c>
      <c r="C218" s="21" t="b">
        <f>IF('入力欄(差替情報)'!$D$9="北海道",C20,IF('入力欄(差替情報)'!$D$9="東北",C42,IF('入力欄(差替情報)'!$D$9="東京",C64,IF('入力欄(差替情報)'!$D$9="中部",C86,IF('入力欄(差替情報)'!$D$9="北陸",C108,IF('入力欄(差替情報)'!$D$9="関西",C130,IF('入力欄(差替情報)'!$D$9="中国",C152,IF('入力欄(差替情報)'!$D$9="四国",C174,IF('入力欄(差替情報)'!$D$9="九州",C196)))))))))</f>
        <v>0</v>
      </c>
      <c r="D218" s="21" t="b">
        <f>IF('入力欄(差替情報)'!$D$9="北海道",D20,IF('入力欄(差替情報)'!$D$9="東北",D42,IF('入力欄(差替情報)'!$D$9="東京",D64,IF('入力欄(差替情報)'!$D$9="中部",D86,IF('入力欄(差替情報)'!$D$9="北陸",D108,IF('入力欄(差替情報)'!$D$9="関西",D130,IF('入力欄(差替情報)'!$D$9="中国",D152,IF('入力欄(差替情報)'!$D$9="四国",D174,IF('入力欄(差替情報)'!$D$9="九州",D196)))))))))</f>
        <v>0</v>
      </c>
      <c r="E218" s="21" t="b">
        <f>IF('入力欄(差替情報)'!$D$9="北海道",E20,IF('入力欄(差替情報)'!$D$9="東北",E42,IF('入力欄(差替情報)'!$D$9="東京",E64,IF('入力欄(差替情報)'!$D$9="中部",E86,IF('入力欄(差替情報)'!$D$9="北陸",E108,IF('入力欄(差替情報)'!$D$9="関西",E130,IF('入力欄(差替情報)'!$D$9="中国",E152,IF('入力欄(差替情報)'!$D$9="四国",E174,IF('入力欄(差替情報)'!$D$9="九州",E196)))))))))</f>
        <v>0</v>
      </c>
      <c r="F218" s="21" t="b">
        <f>IF('入力欄(差替情報)'!$D$9="北海道",F20,IF('入力欄(差替情報)'!$D$9="東北",F42,IF('入力欄(差替情報)'!$D$9="東京",F64,IF('入力欄(差替情報)'!$D$9="中部",F86,IF('入力欄(差替情報)'!$D$9="北陸",F108,IF('入力欄(差替情報)'!$D$9="関西",F130,IF('入力欄(差替情報)'!$D$9="中国",F152,IF('入力欄(差替情報)'!$D$9="四国",F174,IF('入力欄(差替情報)'!$D$9="九州",F196)))))))))</f>
        <v>0</v>
      </c>
      <c r="G218" s="21" t="b">
        <f>IF('入力欄(差替情報)'!$D$9="北海道",G20,IF('入力欄(差替情報)'!$D$9="東北",G42,IF('入力欄(差替情報)'!$D$9="東京",G64,IF('入力欄(差替情報)'!$D$9="中部",G86,IF('入力欄(差替情報)'!$D$9="北陸",G108,IF('入力欄(差替情報)'!$D$9="関西",G130,IF('入力欄(差替情報)'!$D$9="中国",G152,IF('入力欄(差替情報)'!$D$9="四国",G174,IF('入力欄(差替情報)'!$D$9="九州",G196)))))))))</f>
        <v>0</v>
      </c>
      <c r="H218" s="21" t="b">
        <f>IF('入力欄(差替情報)'!$D$9="北海道",H20,IF('入力欄(差替情報)'!$D$9="東北",H42,IF('入力欄(差替情報)'!$D$9="東京",H64,IF('入力欄(差替情報)'!$D$9="中部",H86,IF('入力欄(差替情報)'!$D$9="北陸",H108,IF('入力欄(差替情報)'!$D$9="関西",H130,IF('入力欄(差替情報)'!$D$9="中国",H152,IF('入力欄(差替情報)'!$D$9="四国",H174,IF('入力欄(差替情報)'!$D$9="九州",H196)))))))))</f>
        <v>0</v>
      </c>
      <c r="I218" s="21" t="b">
        <f>IF('入力欄(差替情報)'!$D$9="北海道",I20,IF('入力欄(差替情報)'!$D$9="東北",I42,IF('入力欄(差替情報)'!$D$9="東京",I64,IF('入力欄(差替情報)'!$D$9="中部",I86,IF('入力欄(差替情報)'!$D$9="北陸",I108,IF('入力欄(差替情報)'!$D$9="関西",I130,IF('入力欄(差替情報)'!$D$9="中国",I152,IF('入力欄(差替情報)'!$D$9="四国",I174,IF('入力欄(差替情報)'!$D$9="九州",I196)))))))))</f>
        <v>0</v>
      </c>
      <c r="J218" s="21" t="b">
        <f>IF('入力欄(差替情報)'!$D$9="北海道",J20,IF('入力欄(差替情報)'!$D$9="東北",J42,IF('入力欄(差替情報)'!$D$9="東京",J64,IF('入力欄(差替情報)'!$D$9="中部",J86,IF('入力欄(差替情報)'!$D$9="北陸",J108,IF('入力欄(差替情報)'!$D$9="関西",J130,IF('入力欄(差替情報)'!$D$9="中国",J152,IF('入力欄(差替情報)'!$D$9="四国",J174,IF('入力欄(差替情報)'!$D$9="九州",J196)))))))))</f>
        <v>0</v>
      </c>
      <c r="K218" s="21" t="b">
        <f>IF('入力欄(差替情報)'!$D$9="北海道",K20,IF('入力欄(差替情報)'!$D$9="東北",K42,IF('入力欄(差替情報)'!$D$9="東京",K64,IF('入力欄(差替情報)'!$D$9="中部",K86,IF('入力欄(差替情報)'!$D$9="北陸",K108,IF('入力欄(差替情報)'!$D$9="関西",K130,IF('入力欄(差替情報)'!$D$9="中国",K152,IF('入力欄(差替情報)'!$D$9="四国",K174,IF('入力欄(差替情報)'!$D$9="九州",K196)))))))))</f>
        <v>0</v>
      </c>
      <c r="L218" s="21" t="b">
        <f>IF('入力欄(差替情報)'!$D$9="北海道",L20,IF('入力欄(差替情報)'!$D$9="東北",L42,IF('入力欄(差替情報)'!$D$9="東京",L64,IF('入力欄(差替情報)'!$D$9="中部",L86,IF('入力欄(差替情報)'!$D$9="北陸",L108,IF('入力欄(差替情報)'!$D$9="関西",L130,IF('入力欄(差替情報)'!$D$9="中国",L152,IF('入力欄(差替情報)'!$D$9="四国",L174,IF('入力欄(差替情報)'!$D$9="九州",L196)))))))))</f>
        <v>0</v>
      </c>
      <c r="M218" s="21" t="b">
        <f>IF('入力欄(差替情報)'!$D$9="北海道",M20,IF('入力欄(差替情報)'!$D$9="東北",M42,IF('入力欄(差替情報)'!$D$9="東京",M64,IF('入力欄(差替情報)'!$D$9="中部",M86,IF('入力欄(差替情報)'!$D$9="北陸",M108,IF('入力欄(差替情報)'!$D$9="関西",M130,IF('入力欄(差替情報)'!$D$9="中国",M152,IF('入力欄(差替情報)'!$D$9="四国",M174,IF('入力欄(差替情報)'!$D$9="九州",M196)))))))))</f>
        <v>0</v>
      </c>
    </row>
    <row r="219" spans="1:13" x14ac:dyDescent="0.25">
      <c r="A219" s="20">
        <v>3</v>
      </c>
      <c r="B219" s="21" t="b">
        <f>IF('入力欄(差替情報)'!$D$9="北海道",B21,IF('入力欄(差替情報)'!$D$9="東北",B43,IF('入力欄(差替情報)'!$D$9="東京",B65,IF('入力欄(差替情報)'!$D$9="中部",B87,IF('入力欄(差替情報)'!$D$9="北陸",B109,IF('入力欄(差替情報)'!$D$9="関西",B131,IF('入力欄(差替情報)'!$D$9="中国",B153,IF('入力欄(差替情報)'!$D$9="四国",B175,IF('入力欄(差替情報)'!$D$9="九州",B197)))))))))</f>
        <v>0</v>
      </c>
      <c r="C219" s="21" t="b">
        <f>IF('入力欄(差替情報)'!$D$9="北海道",C21,IF('入力欄(差替情報)'!$D$9="東北",C43,IF('入力欄(差替情報)'!$D$9="東京",C65,IF('入力欄(差替情報)'!$D$9="中部",C87,IF('入力欄(差替情報)'!$D$9="北陸",C109,IF('入力欄(差替情報)'!$D$9="関西",C131,IF('入力欄(差替情報)'!$D$9="中国",C153,IF('入力欄(差替情報)'!$D$9="四国",C175,IF('入力欄(差替情報)'!$D$9="九州",C197)))))))))</f>
        <v>0</v>
      </c>
      <c r="D219" s="21" t="b">
        <f>IF('入力欄(差替情報)'!$D$9="北海道",D21,IF('入力欄(差替情報)'!$D$9="東北",D43,IF('入力欄(差替情報)'!$D$9="東京",D65,IF('入力欄(差替情報)'!$D$9="中部",D87,IF('入力欄(差替情報)'!$D$9="北陸",D109,IF('入力欄(差替情報)'!$D$9="関西",D131,IF('入力欄(差替情報)'!$D$9="中国",D153,IF('入力欄(差替情報)'!$D$9="四国",D175,IF('入力欄(差替情報)'!$D$9="九州",D197)))))))))</f>
        <v>0</v>
      </c>
      <c r="E219" s="21" t="b">
        <f>IF('入力欄(差替情報)'!$D$9="北海道",E21,IF('入力欄(差替情報)'!$D$9="東北",E43,IF('入力欄(差替情報)'!$D$9="東京",E65,IF('入力欄(差替情報)'!$D$9="中部",E87,IF('入力欄(差替情報)'!$D$9="北陸",E109,IF('入力欄(差替情報)'!$D$9="関西",E131,IF('入力欄(差替情報)'!$D$9="中国",E153,IF('入力欄(差替情報)'!$D$9="四国",E175,IF('入力欄(差替情報)'!$D$9="九州",E197)))))))))</f>
        <v>0</v>
      </c>
      <c r="F219" s="21" t="b">
        <f>IF('入力欄(差替情報)'!$D$9="北海道",F21,IF('入力欄(差替情報)'!$D$9="東北",F43,IF('入力欄(差替情報)'!$D$9="東京",F65,IF('入力欄(差替情報)'!$D$9="中部",F87,IF('入力欄(差替情報)'!$D$9="北陸",F109,IF('入力欄(差替情報)'!$D$9="関西",F131,IF('入力欄(差替情報)'!$D$9="中国",F153,IF('入力欄(差替情報)'!$D$9="四国",F175,IF('入力欄(差替情報)'!$D$9="九州",F197)))))))))</f>
        <v>0</v>
      </c>
      <c r="G219" s="21" t="b">
        <f>IF('入力欄(差替情報)'!$D$9="北海道",G21,IF('入力欄(差替情報)'!$D$9="東北",G43,IF('入力欄(差替情報)'!$D$9="東京",G65,IF('入力欄(差替情報)'!$D$9="中部",G87,IF('入力欄(差替情報)'!$D$9="北陸",G109,IF('入力欄(差替情報)'!$D$9="関西",G131,IF('入力欄(差替情報)'!$D$9="中国",G153,IF('入力欄(差替情報)'!$D$9="四国",G175,IF('入力欄(差替情報)'!$D$9="九州",G197)))))))))</f>
        <v>0</v>
      </c>
      <c r="H219" s="21" t="b">
        <f>IF('入力欄(差替情報)'!$D$9="北海道",H21,IF('入力欄(差替情報)'!$D$9="東北",H43,IF('入力欄(差替情報)'!$D$9="東京",H65,IF('入力欄(差替情報)'!$D$9="中部",H87,IF('入力欄(差替情報)'!$D$9="北陸",H109,IF('入力欄(差替情報)'!$D$9="関西",H131,IF('入力欄(差替情報)'!$D$9="中国",H153,IF('入力欄(差替情報)'!$D$9="四国",H175,IF('入力欄(差替情報)'!$D$9="九州",H197)))))))))</f>
        <v>0</v>
      </c>
      <c r="I219" s="21" t="b">
        <f>IF('入力欄(差替情報)'!$D$9="北海道",I21,IF('入力欄(差替情報)'!$D$9="東北",I43,IF('入力欄(差替情報)'!$D$9="東京",I65,IF('入力欄(差替情報)'!$D$9="中部",I87,IF('入力欄(差替情報)'!$D$9="北陸",I109,IF('入力欄(差替情報)'!$D$9="関西",I131,IF('入力欄(差替情報)'!$D$9="中国",I153,IF('入力欄(差替情報)'!$D$9="四国",I175,IF('入力欄(差替情報)'!$D$9="九州",I197)))))))))</f>
        <v>0</v>
      </c>
      <c r="J219" s="21" t="b">
        <f>IF('入力欄(差替情報)'!$D$9="北海道",J21,IF('入力欄(差替情報)'!$D$9="東北",J43,IF('入力欄(差替情報)'!$D$9="東京",J65,IF('入力欄(差替情報)'!$D$9="中部",J87,IF('入力欄(差替情報)'!$D$9="北陸",J109,IF('入力欄(差替情報)'!$D$9="関西",J131,IF('入力欄(差替情報)'!$D$9="中国",J153,IF('入力欄(差替情報)'!$D$9="四国",J175,IF('入力欄(差替情報)'!$D$9="九州",J197)))))))))</f>
        <v>0</v>
      </c>
      <c r="K219" s="21" t="b">
        <f>IF('入力欄(差替情報)'!$D$9="北海道",K21,IF('入力欄(差替情報)'!$D$9="東北",K43,IF('入力欄(差替情報)'!$D$9="東京",K65,IF('入力欄(差替情報)'!$D$9="中部",K87,IF('入力欄(差替情報)'!$D$9="北陸",K109,IF('入力欄(差替情報)'!$D$9="関西",K131,IF('入力欄(差替情報)'!$D$9="中国",K153,IF('入力欄(差替情報)'!$D$9="四国",K175,IF('入力欄(差替情報)'!$D$9="九州",K197)))))))))</f>
        <v>0</v>
      </c>
      <c r="L219" s="21" t="b">
        <f>IF('入力欄(差替情報)'!$D$9="北海道",L21,IF('入力欄(差替情報)'!$D$9="東北",L43,IF('入力欄(差替情報)'!$D$9="東京",L65,IF('入力欄(差替情報)'!$D$9="中部",L87,IF('入力欄(差替情報)'!$D$9="北陸",L109,IF('入力欄(差替情報)'!$D$9="関西",L131,IF('入力欄(差替情報)'!$D$9="中国",L153,IF('入力欄(差替情報)'!$D$9="四国",L175,IF('入力欄(差替情報)'!$D$9="九州",L197)))))))))</f>
        <v>0</v>
      </c>
      <c r="M219" s="21" t="b">
        <f>IF('入力欄(差替情報)'!$D$9="北海道",M21,IF('入力欄(差替情報)'!$D$9="東北",M43,IF('入力欄(差替情報)'!$D$9="東京",M65,IF('入力欄(差替情報)'!$D$9="中部",M87,IF('入力欄(差替情報)'!$D$9="北陸",M109,IF('入力欄(差替情報)'!$D$9="関西",M131,IF('入力欄(差替情報)'!$D$9="中国",M153,IF('入力欄(差替情報)'!$D$9="四国",M175,IF('入力欄(差替情報)'!$D$9="九州",M197)))))))))</f>
        <v>0</v>
      </c>
    </row>
    <row r="220" spans="1:13" x14ac:dyDescent="0.25">
      <c r="A220" s="20">
        <v>2</v>
      </c>
      <c r="B220" s="21" t="b">
        <f>IF('入力欄(差替情報)'!$D$9="北海道",B22,IF('入力欄(差替情報)'!$D$9="東北",B44,IF('入力欄(差替情報)'!$D$9="東京",B66,IF('入力欄(差替情報)'!$D$9="中部",B88,IF('入力欄(差替情報)'!$D$9="北陸",B110,IF('入力欄(差替情報)'!$D$9="関西",B132,IF('入力欄(差替情報)'!$D$9="中国",B154,IF('入力欄(差替情報)'!$D$9="四国",B176,IF('入力欄(差替情報)'!$D$9="九州",B198)))))))))</f>
        <v>0</v>
      </c>
      <c r="C220" s="21" t="b">
        <f>IF('入力欄(差替情報)'!$D$9="北海道",C22,IF('入力欄(差替情報)'!$D$9="東北",C44,IF('入力欄(差替情報)'!$D$9="東京",C66,IF('入力欄(差替情報)'!$D$9="中部",C88,IF('入力欄(差替情報)'!$D$9="北陸",C110,IF('入力欄(差替情報)'!$D$9="関西",C132,IF('入力欄(差替情報)'!$D$9="中国",C154,IF('入力欄(差替情報)'!$D$9="四国",C176,IF('入力欄(差替情報)'!$D$9="九州",C198)))))))))</f>
        <v>0</v>
      </c>
      <c r="D220" s="21" t="b">
        <f>IF('入力欄(差替情報)'!$D$9="北海道",D22,IF('入力欄(差替情報)'!$D$9="東北",D44,IF('入力欄(差替情報)'!$D$9="東京",D66,IF('入力欄(差替情報)'!$D$9="中部",D88,IF('入力欄(差替情報)'!$D$9="北陸",D110,IF('入力欄(差替情報)'!$D$9="関西",D132,IF('入力欄(差替情報)'!$D$9="中国",D154,IF('入力欄(差替情報)'!$D$9="四国",D176,IF('入力欄(差替情報)'!$D$9="九州",D198)))))))))</f>
        <v>0</v>
      </c>
      <c r="E220" s="21" t="b">
        <f>IF('入力欄(差替情報)'!$D$9="北海道",E22,IF('入力欄(差替情報)'!$D$9="東北",E44,IF('入力欄(差替情報)'!$D$9="東京",E66,IF('入力欄(差替情報)'!$D$9="中部",E88,IF('入力欄(差替情報)'!$D$9="北陸",E110,IF('入力欄(差替情報)'!$D$9="関西",E132,IF('入力欄(差替情報)'!$D$9="中国",E154,IF('入力欄(差替情報)'!$D$9="四国",E176,IF('入力欄(差替情報)'!$D$9="九州",E198)))))))))</f>
        <v>0</v>
      </c>
      <c r="F220" s="21" t="b">
        <f>IF('入力欄(差替情報)'!$D$9="北海道",F22,IF('入力欄(差替情報)'!$D$9="東北",F44,IF('入力欄(差替情報)'!$D$9="東京",F66,IF('入力欄(差替情報)'!$D$9="中部",F88,IF('入力欄(差替情報)'!$D$9="北陸",F110,IF('入力欄(差替情報)'!$D$9="関西",F132,IF('入力欄(差替情報)'!$D$9="中国",F154,IF('入力欄(差替情報)'!$D$9="四国",F176,IF('入力欄(差替情報)'!$D$9="九州",F198)))))))))</f>
        <v>0</v>
      </c>
      <c r="G220" s="21" t="b">
        <f>IF('入力欄(差替情報)'!$D$9="北海道",G22,IF('入力欄(差替情報)'!$D$9="東北",G44,IF('入力欄(差替情報)'!$D$9="東京",G66,IF('入力欄(差替情報)'!$D$9="中部",G88,IF('入力欄(差替情報)'!$D$9="北陸",G110,IF('入力欄(差替情報)'!$D$9="関西",G132,IF('入力欄(差替情報)'!$D$9="中国",G154,IF('入力欄(差替情報)'!$D$9="四国",G176,IF('入力欄(差替情報)'!$D$9="九州",G198)))))))))</f>
        <v>0</v>
      </c>
      <c r="H220" s="21" t="b">
        <f>IF('入力欄(差替情報)'!$D$9="北海道",H22,IF('入力欄(差替情報)'!$D$9="東北",H44,IF('入力欄(差替情報)'!$D$9="東京",H66,IF('入力欄(差替情報)'!$D$9="中部",H88,IF('入力欄(差替情報)'!$D$9="北陸",H110,IF('入力欄(差替情報)'!$D$9="関西",H132,IF('入力欄(差替情報)'!$D$9="中国",H154,IF('入力欄(差替情報)'!$D$9="四国",H176,IF('入力欄(差替情報)'!$D$9="九州",H198)))))))))</f>
        <v>0</v>
      </c>
      <c r="I220" s="21" t="b">
        <f>IF('入力欄(差替情報)'!$D$9="北海道",I22,IF('入力欄(差替情報)'!$D$9="東北",I44,IF('入力欄(差替情報)'!$D$9="東京",I66,IF('入力欄(差替情報)'!$D$9="中部",I88,IF('入力欄(差替情報)'!$D$9="北陸",I110,IF('入力欄(差替情報)'!$D$9="関西",I132,IF('入力欄(差替情報)'!$D$9="中国",I154,IF('入力欄(差替情報)'!$D$9="四国",I176,IF('入力欄(差替情報)'!$D$9="九州",I198)))))))))</f>
        <v>0</v>
      </c>
      <c r="J220" s="21" t="b">
        <f>IF('入力欄(差替情報)'!$D$9="北海道",J22,IF('入力欄(差替情報)'!$D$9="東北",J44,IF('入力欄(差替情報)'!$D$9="東京",J66,IF('入力欄(差替情報)'!$D$9="中部",J88,IF('入力欄(差替情報)'!$D$9="北陸",J110,IF('入力欄(差替情報)'!$D$9="関西",J132,IF('入力欄(差替情報)'!$D$9="中国",J154,IF('入力欄(差替情報)'!$D$9="四国",J176,IF('入力欄(差替情報)'!$D$9="九州",J198)))))))))</f>
        <v>0</v>
      </c>
      <c r="K220" s="21" t="b">
        <f>IF('入力欄(差替情報)'!$D$9="北海道",K22,IF('入力欄(差替情報)'!$D$9="東北",K44,IF('入力欄(差替情報)'!$D$9="東京",K66,IF('入力欄(差替情報)'!$D$9="中部",K88,IF('入力欄(差替情報)'!$D$9="北陸",K110,IF('入力欄(差替情報)'!$D$9="関西",K132,IF('入力欄(差替情報)'!$D$9="中国",K154,IF('入力欄(差替情報)'!$D$9="四国",K176,IF('入力欄(差替情報)'!$D$9="九州",K198)))))))))</f>
        <v>0</v>
      </c>
      <c r="L220" s="21" t="b">
        <f>IF('入力欄(差替情報)'!$D$9="北海道",L22,IF('入力欄(差替情報)'!$D$9="東北",L44,IF('入力欄(差替情報)'!$D$9="東京",L66,IF('入力欄(差替情報)'!$D$9="中部",L88,IF('入力欄(差替情報)'!$D$9="北陸",L110,IF('入力欄(差替情報)'!$D$9="関西",L132,IF('入力欄(差替情報)'!$D$9="中国",L154,IF('入力欄(差替情報)'!$D$9="四国",L176,IF('入力欄(差替情報)'!$D$9="九州",L198)))))))))</f>
        <v>0</v>
      </c>
      <c r="M220" s="21" t="b">
        <f>IF('入力欄(差替情報)'!$D$9="北海道",M22,IF('入力欄(差替情報)'!$D$9="東北",M44,IF('入力欄(差替情報)'!$D$9="東京",M66,IF('入力欄(差替情報)'!$D$9="中部",M88,IF('入力欄(差替情報)'!$D$9="北陸",M110,IF('入力欄(差替情報)'!$D$9="関西",M132,IF('入力欄(差替情報)'!$D$9="中国",M154,IF('入力欄(差替情報)'!$D$9="四国",M176,IF('入力欄(差替情報)'!$D$9="九州",M198)))))))))</f>
        <v>0</v>
      </c>
    </row>
    <row r="221" spans="1:13" x14ac:dyDescent="0.25">
      <c r="A221" s="20">
        <v>1</v>
      </c>
      <c r="B221" s="21" t="b">
        <f>IF('入力欄(差替情報)'!$D$9="北海道",B23,IF('入力欄(差替情報)'!$D$9="東北",B45,IF('入力欄(差替情報)'!$D$9="東京",B67,IF('入力欄(差替情報)'!$D$9="中部",B89,IF('入力欄(差替情報)'!$D$9="北陸",B111,IF('入力欄(差替情報)'!$D$9="関西",B133,IF('入力欄(差替情報)'!$D$9="中国",B155,IF('入力欄(差替情報)'!$D$9="四国",B177,IF('入力欄(差替情報)'!$D$9="九州",B199)))))))))</f>
        <v>0</v>
      </c>
      <c r="C221" s="21" t="b">
        <f>IF('入力欄(差替情報)'!$D$9="北海道",C23,IF('入力欄(差替情報)'!$D$9="東北",C45,IF('入力欄(差替情報)'!$D$9="東京",C67,IF('入力欄(差替情報)'!$D$9="中部",C89,IF('入力欄(差替情報)'!$D$9="北陸",C111,IF('入力欄(差替情報)'!$D$9="関西",C133,IF('入力欄(差替情報)'!$D$9="中国",C155,IF('入力欄(差替情報)'!$D$9="四国",C177,IF('入力欄(差替情報)'!$D$9="九州",C199)))))))))</f>
        <v>0</v>
      </c>
      <c r="D221" s="21" t="b">
        <f>IF('入力欄(差替情報)'!$D$9="北海道",D23,IF('入力欄(差替情報)'!$D$9="東北",D45,IF('入力欄(差替情報)'!$D$9="東京",D67,IF('入力欄(差替情報)'!$D$9="中部",D89,IF('入力欄(差替情報)'!$D$9="北陸",D111,IF('入力欄(差替情報)'!$D$9="関西",D133,IF('入力欄(差替情報)'!$D$9="中国",D155,IF('入力欄(差替情報)'!$D$9="四国",D177,IF('入力欄(差替情報)'!$D$9="九州",D199)))))))))</f>
        <v>0</v>
      </c>
      <c r="E221" s="21" t="b">
        <f>IF('入力欄(差替情報)'!$D$9="北海道",E23,IF('入力欄(差替情報)'!$D$9="東北",E45,IF('入力欄(差替情報)'!$D$9="東京",E67,IF('入力欄(差替情報)'!$D$9="中部",E89,IF('入力欄(差替情報)'!$D$9="北陸",E111,IF('入力欄(差替情報)'!$D$9="関西",E133,IF('入力欄(差替情報)'!$D$9="中国",E155,IF('入力欄(差替情報)'!$D$9="四国",E177,IF('入力欄(差替情報)'!$D$9="九州",E199)))))))))</f>
        <v>0</v>
      </c>
      <c r="F221" s="21" t="b">
        <f>IF('入力欄(差替情報)'!$D$9="北海道",F23,IF('入力欄(差替情報)'!$D$9="東北",F45,IF('入力欄(差替情報)'!$D$9="東京",F67,IF('入力欄(差替情報)'!$D$9="中部",F89,IF('入力欄(差替情報)'!$D$9="北陸",F111,IF('入力欄(差替情報)'!$D$9="関西",F133,IF('入力欄(差替情報)'!$D$9="中国",F155,IF('入力欄(差替情報)'!$D$9="四国",F177,IF('入力欄(差替情報)'!$D$9="九州",F199)))))))))</f>
        <v>0</v>
      </c>
      <c r="G221" s="21" t="b">
        <f>IF('入力欄(差替情報)'!$D$9="北海道",G23,IF('入力欄(差替情報)'!$D$9="東北",G45,IF('入力欄(差替情報)'!$D$9="東京",G67,IF('入力欄(差替情報)'!$D$9="中部",G89,IF('入力欄(差替情報)'!$D$9="北陸",G111,IF('入力欄(差替情報)'!$D$9="関西",G133,IF('入力欄(差替情報)'!$D$9="中国",G155,IF('入力欄(差替情報)'!$D$9="四国",G177,IF('入力欄(差替情報)'!$D$9="九州",G199)))))))))</f>
        <v>0</v>
      </c>
      <c r="H221" s="21" t="b">
        <f>IF('入力欄(差替情報)'!$D$9="北海道",H23,IF('入力欄(差替情報)'!$D$9="東北",H45,IF('入力欄(差替情報)'!$D$9="東京",H67,IF('入力欄(差替情報)'!$D$9="中部",H89,IF('入力欄(差替情報)'!$D$9="北陸",H111,IF('入力欄(差替情報)'!$D$9="関西",H133,IF('入力欄(差替情報)'!$D$9="中国",H155,IF('入力欄(差替情報)'!$D$9="四国",H177,IF('入力欄(差替情報)'!$D$9="九州",H199)))))))))</f>
        <v>0</v>
      </c>
      <c r="I221" s="21" t="b">
        <f>IF('入力欄(差替情報)'!$D$9="北海道",I23,IF('入力欄(差替情報)'!$D$9="東北",I45,IF('入力欄(差替情報)'!$D$9="東京",I67,IF('入力欄(差替情報)'!$D$9="中部",I89,IF('入力欄(差替情報)'!$D$9="北陸",I111,IF('入力欄(差替情報)'!$D$9="関西",I133,IF('入力欄(差替情報)'!$D$9="中国",I155,IF('入力欄(差替情報)'!$D$9="四国",I177,IF('入力欄(差替情報)'!$D$9="九州",I199)))))))))</f>
        <v>0</v>
      </c>
      <c r="J221" s="21" t="b">
        <f>IF('入力欄(差替情報)'!$D$9="北海道",J23,IF('入力欄(差替情報)'!$D$9="東北",J45,IF('入力欄(差替情報)'!$D$9="東京",J67,IF('入力欄(差替情報)'!$D$9="中部",J89,IF('入力欄(差替情報)'!$D$9="北陸",J111,IF('入力欄(差替情報)'!$D$9="関西",J133,IF('入力欄(差替情報)'!$D$9="中国",J155,IF('入力欄(差替情報)'!$D$9="四国",J177,IF('入力欄(差替情報)'!$D$9="九州",J199)))))))))</f>
        <v>0</v>
      </c>
      <c r="K221" s="21" t="b">
        <f>IF('入力欄(差替情報)'!$D$9="北海道",K23,IF('入力欄(差替情報)'!$D$9="東北",K45,IF('入力欄(差替情報)'!$D$9="東京",K67,IF('入力欄(差替情報)'!$D$9="中部",K89,IF('入力欄(差替情報)'!$D$9="北陸",K111,IF('入力欄(差替情報)'!$D$9="関西",K133,IF('入力欄(差替情報)'!$D$9="中国",K155,IF('入力欄(差替情報)'!$D$9="四国",K177,IF('入力欄(差替情報)'!$D$9="九州",K199)))))))))</f>
        <v>0</v>
      </c>
      <c r="L221" s="21" t="b">
        <f>IF('入力欄(差替情報)'!$D$9="北海道",L23,IF('入力欄(差替情報)'!$D$9="東北",L45,IF('入力欄(差替情報)'!$D$9="東京",L67,IF('入力欄(差替情報)'!$D$9="中部",L89,IF('入力欄(差替情報)'!$D$9="北陸",L111,IF('入力欄(差替情報)'!$D$9="関西",L133,IF('入力欄(差替情報)'!$D$9="中国",L155,IF('入力欄(差替情報)'!$D$9="四国",L177,IF('入力欄(差替情報)'!$D$9="九州",L199)))))))))</f>
        <v>0</v>
      </c>
      <c r="M221" s="21" t="b">
        <f>IF('入力欄(差替情報)'!$D$9="北海道",M23,IF('入力欄(差替情報)'!$D$9="東北",M45,IF('入力欄(差替情報)'!$D$9="東京",M67,IF('入力欄(差替情報)'!$D$9="中部",M89,IF('入力欄(差替情報)'!$D$9="北陸",M111,IF('入力欄(差替情報)'!$D$9="関西",M133,IF('入力欄(差替情報)'!$D$9="中国",M155,IF('入力欄(差替情報)'!$D$9="四国",M177,IF('入力欄(差替情報)'!$D$9="九州",M199)))))))))</f>
        <v>0</v>
      </c>
    </row>
  </sheetData>
  <phoneticPr fontId="2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A730B-73B8-4653-844E-C922357D1BB5}">
  <sheetPr>
    <tabColor rgb="FF0070C0"/>
  </sheetPr>
  <dimension ref="B2:B10"/>
  <sheetViews>
    <sheetView workbookViewId="0">
      <selection activeCell="L50" sqref="L50"/>
    </sheetView>
  </sheetViews>
  <sheetFormatPr defaultColWidth="9" defaultRowHeight="15.75" x14ac:dyDescent="0.25"/>
  <cols>
    <col min="1" max="1" width="9" style="1" customWidth="1"/>
    <col min="2" max="2" width="72.375" style="1" bestFit="1" customWidth="1"/>
    <col min="3" max="16384" width="9" style="1"/>
  </cols>
  <sheetData>
    <row r="2" spans="2:2" ht="13.5" customHeight="1" x14ac:dyDescent="0.25">
      <c r="B2" s="80" t="s">
        <v>166</v>
      </c>
    </row>
    <row r="3" spans="2:2" x14ac:dyDescent="0.25">
      <c r="B3" s="81" t="s">
        <v>167</v>
      </c>
    </row>
    <row r="4" spans="2:2" x14ac:dyDescent="0.25">
      <c r="B4" s="81" t="s">
        <v>168</v>
      </c>
    </row>
    <row r="5" spans="2:2" x14ac:dyDescent="0.25">
      <c r="B5" s="81" t="s">
        <v>171</v>
      </c>
    </row>
    <row r="6" spans="2:2" x14ac:dyDescent="0.25">
      <c r="B6" s="81" t="s">
        <v>172</v>
      </c>
    </row>
    <row r="7" spans="2:2" x14ac:dyDescent="0.25">
      <c r="B7" s="81" t="s">
        <v>169</v>
      </c>
    </row>
    <row r="8" spans="2:2" x14ac:dyDescent="0.25">
      <c r="B8" s="81" t="s">
        <v>170</v>
      </c>
    </row>
    <row r="9" spans="2:2" x14ac:dyDescent="0.25">
      <c r="B9" s="81" t="s">
        <v>173</v>
      </c>
    </row>
    <row r="10" spans="2:2" x14ac:dyDescent="0.25">
      <c r="B10" s="81" t="s">
        <v>174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入力欄(基本情報)</vt:lpstr>
      <vt:lpstr>入力欄(差替情報)</vt:lpstr>
      <vt:lpstr>提出用（算定諸元一覧(差替元)）</vt:lpstr>
      <vt:lpstr>webにUP時は非表示にする⇒</vt:lpstr>
      <vt:lpstr>計算用(差替元差替可能容量)</vt:lpstr>
      <vt:lpstr>調整係数一覧</vt:lpstr>
      <vt:lpstr>リスト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2026-06-25T04:17:23Z</dcterms:modified>
</cp:coreProperties>
</file>