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defaultThemeVersion="124226"/>
  <xr:revisionPtr revIDLastSave="0" documentId="13_ncr:1_{72987DB3-A01C-4141-B277-CFC53D294E97}" xr6:coauthVersionLast="47" xr6:coauthVersionMax="47" xr10:uidLastSave="{00000000-0000-0000-0000-000000000000}"/>
  <workbookProtection workbookAlgorithmName="SHA-512" workbookHashValue="kQG6bLl8WTPU3+EvtZt+hx1HLI+eqOT8n9y6XxKiaJsstAIGVP4ZdQPyauNRDO1Q6gaLeFj1VPgMnzgztRS4zg==" workbookSaltValue="0xIukEB/NiryhIdnKOd9OA==" workbookSpinCount="100000" lockStructure="1"/>
  <bookViews>
    <workbookView xWindow="4500" yWindow="-26148" windowWidth="41112" windowHeight="22788" tabRatio="848" xr2:uid="{00000000-000D-0000-FFFF-FFFF00000000}"/>
  </bookViews>
  <sheets>
    <sheet name="入力欄(基本情報)" sheetId="15" r:id="rId1"/>
    <sheet name="入力欄(差替情報)" sheetId="16" r:id="rId2"/>
    <sheet name="提出用（算定諸元一覧(差替元)）" sheetId="10" r:id="rId3"/>
    <sheet name="webにUP時は非表示にする⇒" sheetId="9" state="hidden" r:id="rId4"/>
    <sheet name="リスト" sheetId="4" state="hidden" r:id="rId5"/>
    <sheet name="計算用(差替元差替可能容量)" sheetId="29" state="hidden" r:id="rId6"/>
  </sheets>
  <definedNames>
    <definedName name="_xlnm.Print_Area" localSheetId="0">'入力欄(基本情報)'!$A$1:$D$31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16" l="1"/>
  <c r="O25" i="16"/>
  <c r="N25" i="16"/>
  <c r="M25" i="16"/>
  <c r="L25" i="16"/>
  <c r="K25" i="16"/>
  <c r="J25" i="16"/>
  <c r="I25" i="16"/>
  <c r="H25" i="16"/>
  <c r="G25" i="16"/>
  <c r="F25" i="16"/>
  <c r="E25" i="16"/>
  <c r="D16" i="16" l="1"/>
  <c r="H38" i="29" l="1"/>
  <c r="E40" i="10" l="1"/>
  <c r="E36" i="10"/>
  <c r="B38" i="29" l="1"/>
  <c r="J38" i="29" l="1"/>
  <c r="J39" i="29"/>
  <c r="J40" i="29"/>
  <c r="J41" i="29"/>
  <c r="J42" i="29"/>
  <c r="J43" i="29"/>
  <c r="J44" i="29"/>
  <c r="J45" i="29"/>
  <c r="J46" i="29"/>
  <c r="J47" i="29"/>
  <c r="J48" i="29"/>
  <c r="J49" i="29"/>
  <c r="C38" i="29"/>
  <c r="D38" i="29"/>
  <c r="E38" i="29"/>
  <c r="F38" i="29"/>
  <c r="G38" i="29"/>
  <c r="I38" i="29"/>
  <c r="C39" i="29"/>
  <c r="D39" i="29"/>
  <c r="E39" i="29"/>
  <c r="F39" i="29"/>
  <c r="G39" i="29"/>
  <c r="H39" i="29"/>
  <c r="I39" i="29"/>
  <c r="C40" i="29"/>
  <c r="D40" i="29"/>
  <c r="E40" i="29"/>
  <c r="F40" i="29"/>
  <c r="G40" i="29"/>
  <c r="H40" i="29"/>
  <c r="I40" i="29"/>
  <c r="C41" i="29"/>
  <c r="D41" i="29"/>
  <c r="E41" i="29"/>
  <c r="F41" i="29"/>
  <c r="G41" i="29"/>
  <c r="H41" i="29"/>
  <c r="I41" i="29"/>
  <c r="C42" i="29"/>
  <c r="D42" i="29"/>
  <c r="E42" i="29"/>
  <c r="F42" i="29"/>
  <c r="G42" i="29"/>
  <c r="H42" i="29"/>
  <c r="I42" i="29"/>
  <c r="C43" i="29"/>
  <c r="D43" i="29"/>
  <c r="E43" i="29"/>
  <c r="F43" i="29"/>
  <c r="G43" i="29"/>
  <c r="H43" i="29"/>
  <c r="I43" i="29"/>
  <c r="C44" i="29"/>
  <c r="D44" i="29"/>
  <c r="E44" i="29"/>
  <c r="F44" i="29"/>
  <c r="G44" i="29"/>
  <c r="H44" i="29"/>
  <c r="I44" i="29"/>
  <c r="C45" i="29"/>
  <c r="D45" i="29"/>
  <c r="E45" i="29"/>
  <c r="F45" i="29"/>
  <c r="G45" i="29"/>
  <c r="H45" i="29"/>
  <c r="I45" i="29"/>
  <c r="C46" i="29"/>
  <c r="D46" i="29"/>
  <c r="E46" i="29"/>
  <c r="F46" i="29"/>
  <c r="G46" i="29"/>
  <c r="H46" i="29"/>
  <c r="I46" i="29"/>
  <c r="C47" i="29"/>
  <c r="D47" i="29"/>
  <c r="E47" i="29"/>
  <c r="F47" i="29"/>
  <c r="G47" i="29"/>
  <c r="H47" i="29"/>
  <c r="I47" i="29"/>
  <c r="C48" i="29"/>
  <c r="D48" i="29"/>
  <c r="E48" i="29"/>
  <c r="F48" i="29"/>
  <c r="G48" i="29"/>
  <c r="H48" i="29"/>
  <c r="I48" i="29"/>
  <c r="C49" i="29"/>
  <c r="D49" i="29"/>
  <c r="E49" i="29"/>
  <c r="F49" i="29"/>
  <c r="G49" i="29"/>
  <c r="H49" i="29"/>
  <c r="I49" i="29"/>
  <c r="B39" i="29"/>
  <c r="B40" i="29"/>
  <c r="B41" i="29"/>
  <c r="B42" i="29"/>
  <c r="B43" i="29"/>
  <c r="B44" i="29"/>
  <c r="B45" i="29"/>
  <c r="B46" i="29"/>
  <c r="B47" i="29"/>
  <c r="B48" i="29"/>
  <c r="B49" i="29"/>
  <c r="D15" i="16" l="1"/>
  <c r="D91" i="16"/>
  <c r="D103" i="16" l="1"/>
  <c r="D106" i="16"/>
  <c r="D83" i="16"/>
  <c r="O89" i="16"/>
  <c r="N89" i="16"/>
  <c r="M89" i="16"/>
  <c r="L89" i="16"/>
  <c r="K89" i="16"/>
  <c r="J89" i="16"/>
  <c r="J93" i="16" s="1"/>
  <c r="I89" i="16"/>
  <c r="I93" i="16" s="1"/>
  <c r="H89" i="16"/>
  <c r="H93" i="16" s="1"/>
  <c r="G89" i="16"/>
  <c r="G93" i="16" s="1"/>
  <c r="F89" i="16"/>
  <c r="F93" i="16" s="1"/>
  <c r="E89" i="16"/>
  <c r="D89" i="16"/>
  <c r="D75" i="16"/>
  <c r="O81" i="16"/>
  <c r="N81" i="16"/>
  <c r="M81" i="16"/>
  <c r="L81" i="16"/>
  <c r="K81" i="16"/>
  <c r="J81" i="16"/>
  <c r="I81" i="16"/>
  <c r="H81" i="16"/>
  <c r="G81" i="16"/>
  <c r="F81" i="16"/>
  <c r="E81" i="16"/>
  <c r="D81" i="16"/>
  <c r="O73" i="16"/>
  <c r="N73" i="16"/>
  <c r="M73" i="16"/>
  <c r="L73" i="16"/>
  <c r="K73" i="16"/>
  <c r="J73" i="16"/>
  <c r="I73" i="16"/>
  <c r="H73" i="16"/>
  <c r="G73" i="16"/>
  <c r="F73" i="16"/>
  <c r="E73" i="16"/>
  <c r="D73" i="16"/>
  <c r="D67" i="16"/>
  <c r="O65" i="16"/>
  <c r="N65" i="16"/>
  <c r="M65" i="16"/>
  <c r="L65" i="16"/>
  <c r="K65" i="16"/>
  <c r="J65" i="16"/>
  <c r="I65" i="16"/>
  <c r="H65" i="16"/>
  <c r="G65" i="16"/>
  <c r="F65" i="16"/>
  <c r="E65" i="16"/>
  <c r="D65" i="16"/>
  <c r="D59" i="16"/>
  <c r="O57" i="16"/>
  <c r="N57" i="16"/>
  <c r="M57" i="16"/>
  <c r="L57" i="16"/>
  <c r="K57" i="16"/>
  <c r="J57" i="16"/>
  <c r="I57" i="16"/>
  <c r="H57" i="16"/>
  <c r="G57" i="16"/>
  <c r="F57" i="16"/>
  <c r="E57" i="16"/>
  <c r="D57" i="16"/>
  <c r="D51" i="16"/>
  <c r="O49" i="16"/>
  <c r="N49" i="16"/>
  <c r="M49" i="16"/>
  <c r="L49" i="16"/>
  <c r="K49" i="16"/>
  <c r="J49" i="16"/>
  <c r="I49" i="16"/>
  <c r="H49" i="16"/>
  <c r="G49" i="16"/>
  <c r="F49" i="16"/>
  <c r="E49" i="16"/>
  <c r="D49" i="16"/>
  <c r="D43" i="16"/>
  <c r="O41" i="16"/>
  <c r="N41" i="16"/>
  <c r="M41" i="16"/>
  <c r="L41" i="16"/>
  <c r="K41" i="16"/>
  <c r="J41" i="16"/>
  <c r="I41" i="16"/>
  <c r="H41" i="16"/>
  <c r="G41" i="16"/>
  <c r="F41" i="16"/>
  <c r="E41" i="16"/>
  <c r="D41" i="16"/>
  <c r="D35" i="16"/>
  <c r="O33" i="16"/>
  <c r="N33" i="16"/>
  <c r="M33" i="16"/>
  <c r="L33" i="16"/>
  <c r="L93" i="16" s="1"/>
  <c r="K33" i="16"/>
  <c r="J33" i="16"/>
  <c r="I33" i="16"/>
  <c r="H33" i="16"/>
  <c r="G33" i="16"/>
  <c r="F33" i="16"/>
  <c r="E33" i="16"/>
  <c r="D33" i="16"/>
  <c r="D27" i="16"/>
  <c r="E15" i="16"/>
  <c r="F45" i="10" s="1"/>
  <c r="F15" i="16"/>
  <c r="G45" i="10" s="1"/>
  <c r="G15" i="16"/>
  <c r="H45" i="10" s="1"/>
  <c r="H15" i="16"/>
  <c r="I15" i="16"/>
  <c r="J15" i="16"/>
  <c r="K15" i="16"/>
  <c r="L45" i="10" s="1"/>
  <c r="L15" i="16"/>
  <c r="M45" i="10" s="1"/>
  <c r="M15" i="16"/>
  <c r="N45" i="10" s="1"/>
  <c r="N15" i="16"/>
  <c r="O45" i="10" s="1"/>
  <c r="O15" i="16"/>
  <c r="P45" i="10" s="1"/>
  <c r="K93" i="16" l="1"/>
  <c r="D93" i="16"/>
  <c r="E31" i="10" s="1"/>
  <c r="M93" i="16"/>
  <c r="D94" i="16"/>
  <c r="N93" i="16"/>
  <c r="O93" i="16"/>
  <c r="E93" i="16"/>
  <c r="I45" i="10"/>
  <c r="H103" i="16"/>
  <c r="J45" i="10"/>
  <c r="I103" i="16"/>
  <c r="K45" i="10"/>
  <c r="E49" i="10"/>
  <c r="E45" i="10"/>
  <c r="D100" i="16"/>
  <c r="D99" i="16"/>
  <c r="C21" i="29" l="1"/>
  <c r="D21" i="29" s="1"/>
  <c r="E21" i="29" l="1"/>
  <c r="D9" i="16"/>
  <c r="D8" i="16"/>
  <c r="D7" i="16"/>
  <c r="D6" i="16"/>
  <c r="B52" i="29" l="1"/>
  <c r="H52" i="29"/>
  <c r="G63" i="29"/>
  <c r="H62" i="29"/>
  <c r="I61" i="29"/>
  <c r="J60" i="29"/>
  <c r="B60" i="29"/>
  <c r="C59" i="29"/>
  <c r="D58" i="29"/>
  <c r="E57" i="29"/>
  <c r="F56" i="29"/>
  <c r="G55" i="29"/>
  <c r="H54" i="29"/>
  <c r="I53" i="29"/>
  <c r="J52" i="29"/>
  <c r="E63" i="29"/>
  <c r="G61" i="29"/>
  <c r="H60" i="29"/>
  <c r="I59" i="29"/>
  <c r="B58" i="29"/>
  <c r="D56" i="29"/>
  <c r="F54" i="29"/>
  <c r="F52" i="29"/>
  <c r="C62" i="29"/>
  <c r="E60" i="29"/>
  <c r="F59" i="29"/>
  <c r="H57" i="29"/>
  <c r="J55" i="29"/>
  <c r="D53" i="29"/>
  <c r="J62" i="29"/>
  <c r="D60" i="29"/>
  <c r="E59" i="29"/>
  <c r="G57" i="29"/>
  <c r="I55" i="29"/>
  <c r="B54" i="29"/>
  <c r="H63" i="29"/>
  <c r="C60" i="29"/>
  <c r="E58" i="29"/>
  <c r="G56" i="29"/>
  <c r="J53" i="29"/>
  <c r="C52" i="29"/>
  <c r="F63" i="29"/>
  <c r="G62" i="29"/>
  <c r="H61" i="29"/>
  <c r="I60" i="29"/>
  <c r="J59" i="29"/>
  <c r="B59" i="29"/>
  <c r="C58" i="29"/>
  <c r="D57" i="29"/>
  <c r="E56" i="29"/>
  <c r="F55" i="29"/>
  <c r="G54" i="29"/>
  <c r="H53" i="29"/>
  <c r="I52" i="29"/>
  <c r="F62" i="29"/>
  <c r="J58" i="29"/>
  <c r="C57" i="29"/>
  <c r="E55" i="29"/>
  <c r="G53" i="29"/>
  <c r="B63" i="29"/>
  <c r="C54" i="29"/>
  <c r="B62" i="29"/>
  <c r="C53" i="29"/>
  <c r="J61" i="29"/>
  <c r="I54" i="29"/>
  <c r="D63" i="29"/>
  <c r="E62" i="29"/>
  <c r="F61" i="29"/>
  <c r="G60" i="29"/>
  <c r="H59" i="29"/>
  <c r="I58" i="29"/>
  <c r="J57" i="29"/>
  <c r="B57" i="29"/>
  <c r="C56" i="29"/>
  <c r="D55" i="29"/>
  <c r="E54" i="29"/>
  <c r="F53" i="29"/>
  <c r="G52" i="29"/>
  <c r="C63" i="29"/>
  <c r="D62" i="29"/>
  <c r="E61" i="29"/>
  <c r="F60" i="29"/>
  <c r="G59" i="29"/>
  <c r="H58" i="29"/>
  <c r="I57" i="29"/>
  <c r="J56" i="29"/>
  <c r="B56" i="29"/>
  <c r="C55" i="29"/>
  <c r="D54" i="29"/>
  <c r="E53" i="29"/>
  <c r="J63" i="29"/>
  <c r="D61" i="29"/>
  <c r="G58" i="29"/>
  <c r="I56" i="29"/>
  <c r="B55" i="29"/>
  <c r="E52" i="29"/>
  <c r="I63" i="29"/>
  <c r="C61" i="29"/>
  <c r="F58" i="29"/>
  <c r="H56" i="29"/>
  <c r="J54" i="29"/>
  <c r="D52" i="29"/>
  <c r="I62" i="29"/>
  <c r="B61" i="29"/>
  <c r="D59" i="29"/>
  <c r="F57" i="29"/>
  <c r="H55" i="29"/>
  <c r="B53" i="29"/>
  <c r="F21" i="29"/>
  <c r="H66" i="29" l="1"/>
  <c r="B66" i="29"/>
  <c r="E66" i="29"/>
  <c r="D70" i="29"/>
  <c r="E73" i="29"/>
  <c r="D77" i="29"/>
  <c r="D73" i="29"/>
  <c r="E74" i="29"/>
  <c r="E67" i="29"/>
  <c r="E70" i="29"/>
  <c r="C68" i="29"/>
  <c r="D68" i="29"/>
  <c r="E75" i="29"/>
  <c r="E68" i="29"/>
  <c r="D69" i="29"/>
  <c r="D74" i="29"/>
  <c r="D76" i="29"/>
  <c r="E76" i="29"/>
  <c r="D75" i="29"/>
  <c r="E72" i="29"/>
  <c r="E71" i="29"/>
  <c r="D71" i="29"/>
  <c r="K57" i="29"/>
  <c r="B71" i="29"/>
  <c r="K55" i="29"/>
  <c r="B69" i="29"/>
  <c r="C76" i="29"/>
  <c r="C69" i="29"/>
  <c r="E77" i="29"/>
  <c r="C72" i="29"/>
  <c r="D66" i="29"/>
  <c r="C75" i="29"/>
  <c r="B77" i="29"/>
  <c r="K63" i="29"/>
  <c r="K56" i="29"/>
  <c r="B70" i="29"/>
  <c r="C77" i="29"/>
  <c r="D72" i="29"/>
  <c r="C73" i="29"/>
  <c r="C67" i="29"/>
  <c r="K60" i="29"/>
  <c r="B74" i="29"/>
  <c r="C70" i="29"/>
  <c r="K53" i="29"/>
  <c r="B67" i="29"/>
  <c r="C74" i="29"/>
  <c r="D67" i="29"/>
  <c r="E69" i="29"/>
  <c r="K59" i="29"/>
  <c r="B73" i="29"/>
  <c r="K52" i="29"/>
  <c r="B76" i="29"/>
  <c r="K62" i="29"/>
  <c r="C66" i="29"/>
  <c r="B68" i="29"/>
  <c r="K54" i="29"/>
  <c r="C71" i="29"/>
  <c r="B72" i="29"/>
  <c r="K58" i="29"/>
  <c r="K61" i="29"/>
  <c r="B75" i="29"/>
  <c r="G21" i="29"/>
  <c r="F76" i="29"/>
  <c r="F77" i="29"/>
  <c r="F74" i="29"/>
  <c r="F66" i="29"/>
  <c r="F68" i="29"/>
  <c r="F69" i="29"/>
  <c r="F67" i="29"/>
  <c r="F70" i="29"/>
  <c r="F71" i="29"/>
  <c r="F72" i="29"/>
  <c r="F73" i="29"/>
  <c r="F75" i="29"/>
  <c r="E35" i="10"/>
  <c r="E15" i="10"/>
  <c r="G75" i="29" l="1"/>
  <c r="G69" i="29"/>
  <c r="G77" i="29"/>
  <c r="G67" i="29"/>
  <c r="H21" i="29"/>
  <c r="G76" i="29"/>
  <c r="G73" i="29"/>
  <c r="G70" i="29"/>
  <c r="G71" i="29"/>
  <c r="G72" i="29"/>
  <c r="G66" i="29"/>
  <c r="G68" i="29"/>
  <c r="G74" i="29"/>
  <c r="E43" i="10"/>
  <c r="E42" i="10"/>
  <c r="E41" i="10"/>
  <c r="E39" i="10"/>
  <c r="E38" i="10"/>
  <c r="E37" i="10"/>
  <c r="E34" i="10"/>
  <c r="E26" i="10"/>
  <c r="E20" i="10" s="1"/>
  <c r="E25" i="10"/>
  <c r="E24" i="10"/>
  <c r="E23" i="10"/>
  <c r="E22" i="10"/>
  <c r="E21" i="10"/>
  <c r="E19" i="10"/>
  <c r="E18" i="10"/>
  <c r="E17" i="10"/>
  <c r="E16" i="10"/>
  <c r="E13" i="10"/>
  <c r="E12" i="10"/>
  <c r="I21" i="29" l="1"/>
  <c r="H77" i="29"/>
  <c r="H72" i="29"/>
  <c r="H69" i="29"/>
  <c r="H70" i="29"/>
  <c r="H74" i="29"/>
  <c r="H71" i="29"/>
  <c r="H73" i="29"/>
  <c r="H68" i="29"/>
  <c r="H67" i="29"/>
  <c r="H76" i="29"/>
  <c r="H75" i="29"/>
  <c r="I73" i="29" l="1"/>
  <c r="I67" i="29"/>
  <c r="J21" i="29"/>
  <c r="I75" i="29"/>
  <c r="I77" i="29"/>
  <c r="I66" i="29"/>
  <c r="I72" i="29"/>
  <c r="I71" i="29"/>
  <c r="I68" i="29"/>
  <c r="I69" i="29"/>
  <c r="I76" i="29"/>
  <c r="I74" i="29"/>
  <c r="I70" i="29"/>
  <c r="F31" i="10"/>
  <c r="G31" i="10"/>
  <c r="H31" i="10"/>
  <c r="I31" i="10"/>
  <c r="J31" i="10"/>
  <c r="K31" i="10"/>
  <c r="L31" i="10"/>
  <c r="M31" i="10"/>
  <c r="N31" i="10"/>
  <c r="O31" i="10"/>
  <c r="P31" i="10"/>
  <c r="J72" i="29" l="1"/>
  <c r="B86" i="29" s="1"/>
  <c r="J74" i="29"/>
  <c r="B88" i="29" s="1"/>
  <c r="J66" i="29"/>
  <c r="B80" i="29" s="1"/>
  <c r="J73" i="29"/>
  <c r="B87" i="29" s="1"/>
  <c r="J75" i="29"/>
  <c r="B89" i="29" s="1"/>
  <c r="J69" i="29"/>
  <c r="B83" i="29" s="1"/>
  <c r="J71" i="29"/>
  <c r="B85" i="29" s="1"/>
  <c r="J67" i="29"/>
  <c r="B81" i="29" s="1"/>
  <c r="J76" i="29"/>
  <c r="B90" i="29" s="1"/>
  <c r="J70" i="29"/>
  <c r="B84" i="29" s="1"/>
  <c r="J77" i="29"/>
  <c r="B91" i="29" s="1"/>
  <c r="J68" i="29"/>
  <c r="B82" i="29" s="1"/>
  <c r="B92" i="29" l="1"/>
  <c r="B94" i="29"/>
  <c r="B97" i="29" s="1"/>
  <c r="J103" i="16"/>
  <c r="D104" i="16" l="1"/>
  <c r="E28" i="10" s="1"/>
  <c r="E48" i="10" s="1"/>
  <c r="G103" i="16"/>
  <c r="G104" i="16" s="1"/>
  <c r="H28" i="10" s="1"/>
  <c r="H48" i="10" s="1"/>
  <c r="H50" i="10" s="1"/>
  <c r="H47" i="10" s="1"/>
  <c r="O103" i="16"/>
  <c r="O104" i="16" s="1"/>
  <c r="P28" i="10" s="1"/>
  <c r="P48" i="10" s="1"/>
  <c r="P50" i="10" s="1"/>
  <c r="P47" i="10" s="1"/>
  <c r="I104" i="16"/>
  <c r="J28" i="10" s="1"/>
  <c r="J48" i="10" s="1"/>
  <c r="J50" i="10" s="1"/>
  <c r="J47" i="10" s="1"/>
  <c r="H104" i="16"/>
  <c r="I28" i="10" s="1"/>
  <c r="I48" i="10" s="1"/>
  <c r="I50" i="10" s="1"/>
  <c r="I47" i="10" s="1"/>
  <c r="J104" i="16"/>
  <c r="K28" i="10" s="1"/>
  <c r="K48" i="10" s="1"/>
  <c r="K50" i="10" s="1"/>
  <c r="K47" i="10" s="1"/>
  <c r="K103" i="16"/>
  <c r="K104" i="16" s="1"/>
  <c r="L28" i="10" s="1"/>
  <c r="L48" i="10" s="1"/>
  <c r="L50" i="10" s="1"/>
  <c r="L47" i="10" s="1"/>
  <c r="M103" i="16"/>
  <c r="M104" i="16" s="1"/>
  <c r="N28" i="10" s="1"/>
  <c r="N48" i="10" s="1"/>
  <c r="N50" i="10" s="1"/>
  <c r="N47" i="10" s="1"/>
  <c r="F103" i="16"/>
  <c r="F104" i="16" s="1"/>
  <c r="G28" i="10" s="1"/>
  <c r="G48" i="10" s="1"/>
  <c r="G50" i="10" s="1"/>
  <c r="G47" i="10" s="1"/>
  <c r="L103" i="16"/>
  <c r="L104" i="16" s="1"/>
  <c r="M28" i="10" s="1"/>
  <c r="M48" i="10" s="1"/>
  <c r="M50" i="10" s="1"/>
  <c r="M47" i="10" s="1"/>
  <c r="E103" i="16"/>
  <c r="N103" i="16"/>
  <c r="N104" i="16" s="1"/>
  <c r="O28" i="10" s="1"/>
  <c r="O48" i="10" s="1"/>
  <c r="O50" i="10" s="1"/>
  <c r="O47" i="10" s="1"/>
  <c r="E51" i="10"/>
  <c r="E50" i="10" l="1"/>
  <c r="E47" i="10" s="1"/>
  <c r="E104" i="16"/>
  <c r="F28" i="10" s="1"/>
  <c r="F48" i="10" s="1"/>
  <c r="F50" i="10" s="1"/>
  <c r="F47" i="10" s="1"/>
</calcChain>
</file>

<file path=xl/sharedStrings.xml><?xml version="1.0" encoding="utf-8"?>
<sst xmlns="http://schemas.openxmlformats.org/spreadsheetml/2006/main" count="545" uniqueCount="188">
  <si>
    <t>項目</t>
    <rPh sb="0" eb="2">
      <t>コウモク</t>
    </rPh>
    <phoneticPr fontId="2"/>
  </si>
  <si>
    <t>単位</t>
    <rPh sb="0" eb="2">
      <t>タンイ</t>
    </rPh>
    <phoneticPr fontId="2"/>
  </si>
  <si>
    <t>電源等識別番号</t>
    <rPh sb="0" eb="2">
      <t>デンゲン</t>
    </rPh>
    <rPh sb="2" eb="3">
      <t>ナド</t>
    </rPh>
    <rPh sb="3" eb="5">
      <t>シキベツ</t>
    </rPh>
    <rPh sb="5" eb="7">
      <t>バンゴウ</t>
    </rPh>
    <phoneticPr fontId="2"/>
  </si>
  <si>
    <t>容量を提供する
電源等の区分</t>
    <rPh sb="0" eb="2">
      <t>ヨウリョウ</t>
    </rPh>
    <rPh sb="3" eb="5">
      <t>テイキョウ</t>
    </rPh>
    <rPh sb="8" eb="10">
      <t>デンゲン</t>
    </rPh>
    <rPh sb="10" eb="11">
      <t>ナド</t>
    </rPh>
    <rPh sb="12" eb="14">
      <t>クブン</t>
    </rPh>
    <phoneticPr fontId="2"/>
  </si>
  <si>
    <t>発電方式の区分</t>
    <rPh sb="0" eb="2">
      <t>ハツデン</t>
    </rPh>
    <rPh sb="2" eb="4">
      <t>ホウシキ</t>
    </rPh>
    <rPh sb="5" eb="7">
      <t>クブン</t>
    </rPh>
    <phoneticPr fontId="2"/>
  </si>
  <si>
    <t>エリア名</t>
    <rPh sb="3" eb="4">
      <t>メイ</t>
    </rPh>
    <phoneticPr fontId="2"/>
  </si>
  <si>
    <t>4月</t>
    <rPh sb="1" eb="2">
      <t>ガツ</t>
    </rPh>
    <phoneticPr fontId="2"/>
  </si>
  <si>
    <t>5月</t>
  </si>
  <si>
    <t>6月</t>
  </si>
  <si>
    <t>7月</t>
  </si>
  <si>
    <t>8月</t>
  </si>
  <si>
    <t>9月</t>
  </si>
  <si>
    <t>10月</t>
  </si>
  <si>
    <t>11月</t>
  </si>
  <si>
    <t>12月</t>
  </si>
  <si>
    <t>1月</t>
  </si>
  <si>
    <t>2月</t>
  </si>
  <si>
    <t>3月</t>
  </si>
  <si>
    <t>kW</t>
    <phoneticPr fontId="2"/>
  </si>
  <si>
    <t>事業者入力</t>
    <rPh sb="0" eb="3">
      <t>ジギョウシャ</t>
    </rPh>
    <rPh sb="3" eb="5">
      <t>ニュウリョク</t>
    </rPh>
    <phoneticPr fontId="2"/>
  </si>
  <si>
    <t>：手入力</t>
    <rPh sb="1" eb="2">
      <t>テ</t>
    </rPh>
    <rPh sb="2" eb="4">
      <t>ニュウリョク</t>
    </rPh>
    <phoneticPr fontId="2"/>
  </si>
  <si>
    <t>北海道</t>
    <rPh sb="0" eb="3">
      <t>ホッカイドウ</t>
    </rPh>
    <phoneticPr fontId="4"/>
  </si>
  <si>
    <t>東北</t>
    <rPh sb="0" eb="2">
      <t>トウホク</t>
    </rPh>
    <phoneticPr fontId="4"/>
  </si>
  <si>
    <t>東京</t>
    <rPh sb="0" eb="2">
      <t>トウキョウ</t>
    </rPh>
    <phoneticPr fontId="4"/>
  </si>
  <si>
    <t>中部</t>
    <rPh sb="0" eb="2">
      <t>チュウブ</t>
    </rPh>
    <phoneticPr fontId="4"/>
  </si>
  <si>
    <t>北陸</t>
    <rPh sb="0" eb="2">
      <t>ホクリク</t>
    </rPh>
    <phoneticPr fontId="4"/>
  </si>
  <si>
    <t>関西</t>
    <rPh sb="0" eb="2">
      <t>カンサイ</t>
    </rPh>
    <phoneticPr fontId="4"/>
  </si>
  <si>
    <t>中国</t>
    <rPh sb="0" eb="2">
      <t>チュウゴク</t>
    </rPh>
    <phoneticPr fontId="4"/>
  </si>
  <si>
    <t>四国</t>
    <rPh sb="0" eb="2">
      <t>シコク</t>
    </rPh>
    <phoneticPr fontId="4"/>
  </si>
  <si>
    <t>九州</t>
    <rPh sb="0" eb="2">
      <t>キュウシュウ</t>
    </rPh>
    <phoneticPr fontId="4"/>
  </si>
  <si>
    <t>(MW)</t>
    <phoneticPr fontId="2"/>
  </si>
  <si>
    <t>②必要予備率(EUE計算結果)</t>
    <rPh sb="1" eb="3">
      <t>ヒツヨウ</t>
    </rPh>
    <rPh sb="3" eb="5">
      <t>ヨビ</t>
    </rPh>
    <rPh sb="5" eb="6">
      <t>リツ</t>
    </rPh>
    <rPh sb="10" eb="12">
      <t>ケイサン</t>
    </rPh>
    <rPh sb="12" eb="14">
      <t>ケッカ</t>
    </rPh>
    <phoneticPr fontId="2"/>
  </si>
  <si>
    <t>④再エネ各月kW</t>
    <rPh sb="1" eb="2">
      <t>サイ</t>
    </rPh>
    <rPh sb="4" eb="6">
      <t>カクツキ</t>
    </rPh>
    <phoneticPr fontId="2"/>
  </si>
  <si>
    <t>⑤必要供給力(再エネ除き)</t>
    <rPh sb="1" eb="3">
      <t>ヒツヨウ</t>
    </rPh>
    <rPh sb="3" eb="6">
      <t>キョウキュウリョク</t>
    </rPh>
    <rPh sb="7" eb="8">
      <t>サイ</t>
    </rPh>
    <rPh sb="10" eb="11">
      <t>ノゾ</t>
    </rPh>
    <phoneticPr fontId="2"/>
  </si>
  <si>
    <t>③持続的予備率</t>
    <rPh sb="1" eb="3">
      <t>ジゾク</t>
    </rPh>
    <rPh sb="3" eb="4">
      <t>テキ</t>
    </rPh>
    <rPh sb="4" eb="6">
      <t>ヨビ</t>
    </rPh>
    <rPh sb="6" eb="7">
      <t>リツ</t>
    </rPh>
    <phoneticPr fontId="2"/>
  </si>
  <si>
    <t>②再エネ除きの調達量</t>
    <rPh sb="1" eb="2">
      <t>サイ</t>
    </rPh>
    <rPh sb="4" eb="5">
      <t>ノゾ</t>
    </rPh>
    <rPh sb="7" eb="9">
      <t>チョウタツ</t>
    </rPh>
    <rPh sb="9" eb="10">
      <t>リョウ</t>
    </rPh>
    <phoneticPr fontId="2"/>
  </si>
  <si>
    <t>⑥cc供給力</t>
    <rPh sb="3" eb="6">
      <t>キョウキュウリョク</t>
    </rPh>
    <phoneticPr fontId="2"/>
  </si>
  <si>
    <t>⑦最小期待量からの増分除き</t>
    <rPh sb="1" eb="3">
      <t>サイショウ</t>
    </rPh>
    <rPh sb="3" eb="5">
      <t>キタイ</t>
    </rPh>
    <rPh sb="5" eb="6">
      <t>リョウ</t>
    </rPh>
    <rPh sb="9" eb="11">
      <t>ゾウブン</t>
    </rPh>
    <rPh sb="11" eb="12">
      <t>ノゾ</t>
    </rPh>
    <phoneticPr fontId="2"/>
  </si>
  <si>
    <t>⑧停止可能量</t>
    <rPh sb="1" eb="3">
      <t>テイシ</t>
    </rPh>
    <rPh sb="3" eb="6">
      <t>カノウリョウ</t>
    </rPh>
    <phoneticPr fontId="2"/>
  </si>
  <si>
    <t>エリア合計</t>
    <rPh sb="3" eb="5">
      <t>ゴウケイ</t>
    </rPh>
    <phoneticPr fontId="2"/>
  </si>
  <si>
    <t>月換算</t>
    <rPh sb="0" eb="1">
      <t>ツキ</t>
    </rPh>
    <rPh sb="1" eb="3">
      <t>カンサン</t>
    </rPh>
    <phoneticPr fontId="2"/>
  </si>
  <si>
    <t>⑨カウント可能な設備量</t>
    <rPh sb="5" eb="7">
      <t>カノウ</t>
    </rPh>
    <rPh sb="8" eb="10">
      <t>セツビ</t>
    </rPh>
    <rPh sb="10" eb="11">
      <t>リョウ</t>
    </rPh>
    <phoneticPr fontId="2"/>
  </si>
  <si>
    <t>　（最小期待量からの増分）</t>
    <rPh sb="2" eb="4">
      <t>サイショウ</t>
    </rPh>
    <rPh sb="4" eb="6">
      <t>キタイ</t>
    </rPh>
    <rPh sb="6" eb="7">
      <t>リョウ</t>
    </rPh>
    <rPh sb="10" eb="12">
      <t>ゾウブン</t>
    </rPh>
    <phoneticPr fontId="2"/>
  </si>
  <si>
    <t>(参考)基準値</t>
    <rPh sb="1" eb="3">
      <t>サンコウ</t>
    </rPh>
    <rPh sb="4" eb="6">
      <t>キジュン</t>
    </rPh>
    <rPh sb="6" eb="7">
      <t>アタイ</t>
    </rPh>
    <phoneticPr fontId="2"/>
  </si>
  <si>
    <t>⑩期待容量</t>
    <rPh sb="1" eb="3">
      <t>キタイ</t>
    </rPh>
    <rPh sb="3" eb="5">
      <t>ヨウリョウ</t>
    </rPh>
    <phoneticPr fontId="2"/>
  </si>
  <si>
    <t>合計</t>
    <rPh sb="0" eb="2">
      <t>ゴウケイ</t>
    </rPh>
    <phoneticPr fontId="2"/>
  </si>
  <si>
    <t>　　</t>
    <phoneticPr fontId="2"/>
  </si>
  <si>
    <t>計算用(期待容量)</t>
  </si>
  <si>
    <t>年度更新時に数値をアップデートする必要があるのは、以下のシートのみ</t>
    <rPh sb="0" eb="2">
      <t>ネンド</t>
    </rPh>
    <rPh sb="2" eb="4">
      <t>コウシン</t>
    </rPh>
    <rPh sb="4" eb="5">
      <t>ジ</t>
    </rPh>
    <rPh sb="6" eb="8">
      <t>スウチ</t>
    </rPh>
    <rPh sb="17" eb="19">
      <t>ヒツヨウ</t>
    </rPh>
    <rPh sb="25" eb="27">
      <t>イカ</t>
    </rPh>
    <phoneticPr fontId="2"/>
  </si>
  <si>
    <r>
      <t>また、以下のシートの注釈を修正する必要があるので注意(現状、変更すべき箇所は</t>
    </r>
    <r>
      <rPr>
        <b/>
        <sz val="11"/>
        <color rgb="FFFF0000"/>
        <rFont val="Meiryo UI"/>
        <family val="3"/>
        <charset val="128"/>
      </rPr>
      <t>朱太字</t>
    </r>
    <r>
      <rPr>
        <sz val="11"/>
        <color theme="1"/>
        <rFont val="Meiryo UI"/>
        <family val="3"/>
        <charset val="128"/>
      </rPr>
      <t>としている)</t>
    </r>
    <rPh sb="3" eb="5">
      <t>イカ</t>
    </rPh>
    <rPh sb="10" eb="12">
      <t>チュウシャク</t>
    </rPh>
    <rPh sb="13" eb="15">
      <t>シュウセイ</t>
    </rPh>
    <rPh sb="17" eb="19">
      <t>ヒツヨウ</t>
    </rPh>
    <rPh sb="24" eb="26">
      <t>チュウイ</t>
    </rPh>
    <rPh sb="27" eb="29">
      <t>ゲンジョウ</t>
    </rPh>
    <rPh sb="30" eb="32">
      <t>ヘンコウ</t>
    </rPh>
    <rPh sb="35" eb="37">
      <t>カショ</t>
    </rPh>
    <rPh sb="38" eb="39">
      <t>シュ</t>
    </rPh>
    <rPh sb="39" eb="41">
      <t>フトジ</t>
    </rPh>
    <phoneticPr fontId="2"/>
  </si>
  <si>
    <t>記載例</t>
    <rPh sb="0" eb="2">
      <t>キサイ</t>
    </rPh>
    <rPh sb="2" eb="3">
      <t>レイ</t>
    </rPh>
    <phoneticPr fontId="2"/>
  </si>
  <si>
    <t>入力</t>
    <rPh sb="0" eb="2">
      <t>ニュウリョク</t>
    </rPh>
    <phoneticPr fontId="2"/>
  </si>
  <si>
    <t>＜対象：火力、水力（純揚水以外）、原子力、再エネ（地熱、バイオマス、廃棄物のみ）＞</t>
    <rPh sb="21" eb="22">
      <t>サイ</t>
    </rPh>
    <phoneticPr fontId="2"/>
  </si>
  <si>
    <t>提出目的</t>
    <rPh sb="0" eb="2">
      <t>テイシュツ</t>
    </rPh>
    <rPh sb="2" eb="4">
      <t>モクテキ</t>
    </rPh>
    <phoneticPr fontId="2"/>
  </si>
  <si>
    <t>申請区分</t>
    <rPh sb="0" eb="2">
      <t>シンセイ</t>
    </rPh>
    <rPh sb="2" eb="4">
      <t>クブン</t>
    </rPh>
    <phoneticPr fontId="2"/>
  </si>
  <si>
    <t>申請要件（差替先のみ選択）</t>
    <rPh sb="0" eb="2">
      <t>シンセイ</t>
    </rPh>
    <rPh sb="2" eb="4">
      <t>ヨウケン</t>
    </rPh>
    <rPh sb="5" eb="7">
      <t>サシカ</t>
    </rPh>
    <rPh sb="7" eb="8">
      <t>サキ</t>
    </rPh>
    <rPh sb="10" eb="12">
      <t>センタク</t>
    </rPh>
    <phoneticPr fontId="2"/>
  </si>
  <si>
    <t>差替要件（差替元のみ選択）</t>
    <rPh sb="0" eb="1">
      <t>サ</t>
    </rPh>
    <rPh sb="1" eb="2">
      <t>カ</t>
    </rPh>
    <rPh sb="2" eb="4">
      <t>ヨウケン</t>
    </rPh>
    <rPh sb="5" eb="7">
      <t>サシカ</t>
    </rPh>
    <rPh sb="7" eb="8">
      <t>モト</t>
    </rPh>
    <rPh sb="10" eb="12">
      <t>センタク</t>
    </rPh>
    <phoneticPr fontId="2"/>
  </si>
  <si>
    <t>参加登録申請者名</t>
    <rPh sb="0" eb="2">
      <t>サンカ</t>
    </rPh>
    <rPh sb="2" eb="4">
      <t>トウロク</t>
    </rPh>
    <rPh sb="4" eb="6">
      <t>シンセイ</t>
    </rPh>
    <rPh sb="6" eb="7">
      <t>シャ</t>
    </rPh>
    <rPh sb="7" eb="8">
      <t>メイ</t>
    </rPh>
    <phoneticPr fontId="2"/>
  </si>
  <si>
    <t>事業者コード</t>
    <rPh sb="0" eb="3">
      <t>ジギョウシャ</t>
    </rPh>
    <phoneticPr fontId="2"/>
  </si>
  <si>
    <t>電源等の名称/小規模変動電源リスト名/電源等リスト名</t>
    <rPh sb="0" eb="2">
      <t>デンゲン</t>
    </rPh>
    <rPh sb="2" eb="3">
      <t>トウ</t>
    </rPh>
    <rPh sb="4" eb="6">
      <t>メイショウ</t>
    </rPh>
    <rPh sb="7" eb="10">
      <t>ショウキボ</t>
    </rPh>
    <rPh sb="10" eb="12">
      <t>ヘンドウ</t>
    </rPh>
    <rPh sb="12" eb="14">
      <t>デンゲン</t>
    </rPh>
    <rPh sb="17" eb="18">
      <t>メイ</t>
    </rPh>
    <rPh sb="19" eb="21">
      <t>デンゲン</t>
    </rPh>
    <rPh sb="21" eb="22">
      <t>トウ</t>
    </rPh>
    <rPh sb="25" eb="26">
      <t>メイ</t>
    </rPh>
    <phoneticPr fontId="2"/>
  </si>
  <si>
    <t>電源等識別番号</t>
    <rPh sb="0" eb="2">
      <t>デンゲン</t>
    </rPh>
    <rPh sb="2" eb="3">
      <t>トウ</t>
    </rPh>
    <rPh sb="3" eb="5">
      <t>シキベツ</t>
    </rPh>
    <rPh sb="5" eb="7">
      <t>バンゴウ</t>
    </rPh>
    <phoneticPr fontId="2"/>
  </si>
  <si>
    <t>対象実需給年度</t>
    <rPh sb="0" eb="2">
      <t>タイショウ</t>
    </rPh>
    <rPh sb="2" eb="3">
      <t>ジツ</t>
    </rPh>
    <rPh sb="3" eb="5">
      <t>ジュキュウ</t>
    </rPh>
    <rPh sb="5" eb="7">
      <t>ネンド</t>
    </rPh>
    <phoneticPr fontId="2"/>
  </si>
  <si>
    <t>容量を提供する電源等の区分</t>
    <rPh sb="0" eb="2">
      <t>ヨウリョウ</t>
    </rPh>
    <rPh sb="3" eb="5">
      <t>テイキョウ</t>
    </rPh>
    <rPh sb="7" eb="9">
      <t>デンゲン</t>
    </rPh>
    <rPh sb="9" eb="10">
      <t>トウ</t>
    </rPh>
    <rPh sb="11" eb="13">
      <t>クブン</t>
    </rPh>
    <phoneticPr fontId="2"/>
  </si>
  <si>
    <t>電源等の名称/
小規模変動電源リスト名/
電源等リスト名</t>
    <rPh sb="0" eb="2">
      <t>デンゲン</t>
    </rPh>
    <rPh sb="2" eb="3">
      <t>トウ</t>
    </rPh>
    <rPh sb="4" eb="6">
      <t>メイショウ</t>
    </rPh>
    <rPh sb="8" eb="11">
      <t>ショウキボ</t>
    </rPh>
    <rPh sb="11" eb="13">
      <t>ヘンドウ</t>
    </rPh>
    <rPh sb="13" eb="15">
      <t>デンゲン</t>
    </rPh>
    <rPh sb="18" eb="19">
      <t>メイ</t>
    </rPh>
    <rPh sb="21" eb="23">
      <t>デンゲン</t>
    </rPh>
    <rPh sb="23" eb="24">
      <t>トウ</t>
    </rPh>
    <rPh sb="27" eb="28">
      <t>メイ</t>
    </rPh>
    <phoneticPr fontId="2"/>
  </si>
  <si>
    <t>差替相手の電源等識別番号</t>
    <rPh sb="0" eb="1">
      <t>サ</t>
    </rPh>
    <rPh sb="1" eb="2">
      <t>カ</t>
    </rPh>
    <rPh sb="2" eb="4">
      <t>アイテ</t>
    </rPh>
    <rPh sb="5" eb="7">
      <t>デンゲン</t>
    </rPh>
    <rPh sb="7" eb="8">
      <t>トウ</t>
    </rPh>
    <rPh sb="8" eb="10">
      <t>シキベツ</t>
    </rPh>
    <rPh sb="10" eb="12">
      <t>バンゴウ</t>
    </rPh>
    <phoneticPr fontId="2"/>
  </si>
  <si>
    <t>今回の差替に係る
差替相手の情報</t>
    <rPh sb="0" eb="2">
      <t>コンカイ</t>
    </rPh>
    <rPh sb="3" eb="4">
      <t>サ</t>
    </rPh>
    <rPh sb="4" eb="5">
      <t>カ</t>
    </rPh>
    <rPh sb="6" eb="7">
      <t>カカ</t>
    </rPh>
    <rPh sb="9" eb="11">
      <t>サシカ</t>
    </rPh>
    <rPh sb="11" eb="13">
      <t>アイテ</t>
    </rPh>
    <rPh sb="14" eb="16">
      <t>ジョウホウ</t>
    </rPh>
    <phoneticPr fontId="2"/>
  </si>
  <si>
    <t>今回の差し替えに係る差替実施期間</t>
    <rPh sb="0" eb="2">
      <t>コンカイ</t>
    </rPh>
    <rPh sb="3" eb="4">
      <t>サ</t>
    </rPh>
    <rPh sb="5" eb="6">
      <t>カ</t>
    </rPh>
    <rPh sb="8" eb="9">
      <t>カカ</t>
    </rPh>
    <rPh sb="10" eb="12">
      <t>サシカ</t>
    </rPh>
    <rPh sb="12" eb="14">
      <t>ジッシ</t>
    </rPh>
    <rPh sb="14" eb="16">
      <t>キカン</t>
    </rPh>
    <phoneticPr fontId="2"/>
  </si>
  <si>
    <t>今回の差替契約で差替元電源等として差替える場合の差替容量[kW]</t>
    <rPh sb="0" eb="2">
      <t>コンカイ</t>
    </rPh>
    <rPh sb="3" eb="4">
      <t>サ</t>
    </rPh>
    <rPh sb="4" eb="5">
      <t>カ</t>
    </rPh>
    <rPh sb="5" eb="7">
      <t>ケイヤク</t>
    </rPh>
    <rPh sb="8" eb="9">
      <t>サ</t>
    </rPh>
    <rPh sb="9" eb="10">
      <t>タイ</t>
    </rPh>
    <rPh sb="10" eb="11">
      <t>モト</t>
    </rPh>
    <rPh sb="11" eb="13">
      <t>デンゲン</t>
    </rPh>
    <rPh sb="13" eb="14">
      <t>トウ</t>
    </rPh>
    <rPh sb="17" eb="18">
      <t>サ</t>
    </rPh>
    <rPh sb="18" eb="19">
      <t>カ</t>
    </rPh>
    <rPh sb="21" eb="23">
      <t>バアイ</t>
    </rPh>
    <rPh sb="24" eb="25">
      <t>サ</t>
    </rPh>
    <rPh sb="25" eb="26">
      <t>タイ</t>
    </rPh>
    <rPh sb="26" eb="28">
      <t>ヨウリョウ</t>
    </rPh>
    <phoneticPr fontId="2"/>
  </si>
  <si>
    <t>今回の差替契約で差替先電源等として差替える場合の差替容量[kW]</t>
    <rPh sb="0" eb="2">
      <t>コンカイ</t>
    </rPh>
    <rPh sb="3" eb="4">
      <t>サ</t>
    </rPh>
    <rPh sb="4" eb="5">
      <t>カ</t>
    </rPh>
    <rPh sb="5" eb="7">
      <t>ケイヤク</t>
    </rPh>
    <rPh sb="8" eb="9">
      <t>サ</t>
    </rPh>
    <rPh sb="9" eb="10">
      <t>タイ</t>
    </rPh>
    <rPh sb="10" eb="11">
      <t>サキ</t>
    </rPh>
    <rPh sb="11" eb="13">
      <t>デンゲン</t>
    </rPh>
    <rPh sb="13" eb="14">
      <t>トウ</t>
    </rPh>
    <rPh sb="17" eb="18">
      <t>サ</t>
    </rPh>
    <rPh sb="18" eb="19">
      <t>カ</t>
    </rPh>
    <rPh sb="21" eb="23">
      <t>バアイ</t>
    </rPh>
    <rPh sb="24" eb="25">
      <t>サ</t>
    </rPh>
    <rPh sb="25" eb="26">
      <t>タイ</t>
    </rPh>
    <rPh sb="26" eb="28">
      <t>ヨウリョウ</t>
    </rPh>
    <phoneticPr fontId="2"/>
  </si>
  <si>
    <t>事業者名</t>
    <rPh sb="0" eb="3">
      <t>ジギョウシャ</t>
    </rPh>
    <rPh sb="3" eb="4">
      <t>メイ</t>
    </rPh>
    <phoneticPr fontId="2"/>
  </si>
  <si>
    <t>電源等の名称</t>
    <rPh sb="0" eb="2">
      <t>デンゲン</t>
    </rPh>
    <rPh sb="2" eb="3">
      <t>トウ</t>
    </rPh>
    <rPh sb="4" eb="6">
      <t>メイショウ</t>
    </rPh>
    <phoneticPr fontId="2"/>
  </si>
  <si>
    <t>差替元として差替契約した
差替容量[kW]</t>
    <rPh sb="0" eb="1">
      <t>サ</t>
    </rPh>
    <rPh sb="1" eb="2">
      <t>カ</t>
    </rPh>
    <rPh sb="2" eb="3">
      <t>モト</t>
    </rPh>
    <rPh sb="6" eb="8">
      <t>サシカ</t>
    </rPh>
    <rPh sb="8" eb="10">
      <t>ケイヤク</t>
    </rPh>
    <rPh sb="13" eb="15">
      <t>サシカ</t>
    </rPh>
    <rPh sb="15" eb="17">
      <t>ヨウリョウ</t>
    </rPh>
    <phoneticPr fontId="2"/>
  </si>
  <si>
    <t>差替先として差替契約した
差替容量[kW]</t>
    <rPh sb="0" eb="1">
      <t>サ</t>
    </rPh>
    <rPh sb="1" eb="2">
      <t>カ</t>
    </rPh>
    <rPh sb="2" eb="3">
      <t>サキ</t>
    </rPh>
    <rPh sb="6" eb="8">
      <t>サシカ</t>
    </rPh>
    <rPh sb="8" eb="10">
      <t>ケイヤク</t>
    </rPh>
    <rPh sb="13" eb="15">
      <t>サシカ</t>
    </rPh>
    <rPh sb="15" eb="17">
      <t>ヨウリョウ</t>
    </rPh>
    <phoneticPr fontId="2"/>
  </si>
  <si>
    <t>登録されている期待容量[kW]</t>
    <rPh sb="0" eb="2">
      <t>トウロク</t>
    </rPh>
    <rPh sb="7" eb="9">
      <t>キタイ</t>
    </rPh>
    <rPh sb="9" eb="11">
      <t>ヨウリョウ</t>
    </rPh>
    <phoneticPr fontId="2"/>
  </si>
  <si>
    <t>期待容量の増加分[kW]</t>
    <rPh sb="0" eb="2">
      <t>キタイ</t>
    </rPh>
    <rPh sb="2" eb="4">
      <t>ヨウリョウ</t>
    </rPh>
    <rPh sb="5" eb="7">
      <t>ゾウカ</t>
    </rPh>
    <rPh sb="7" eb="8">
      <t>ブン</t>
    </rPh>
    <phoneticPr fontId="2"/>
  </si>
  <si>
    <t>容量確保契約容量[kW]</t>
    <rPh sb="0" eb="2">
      <t>ヨウリョウ</t>
    </rPh>
    <rPh sb="2" eb="4">
      <t>カクホ</t>
    </rPh>
    <rPh sb="4" eb="6">
      <t>ケイヤク</t>
    </rPh>
    <rPh sb="6" eb="8">
      <t>ヨウリョウ</t>
    </rPh>
    <phoneticPr fontId="2"/>
  </si>
  <si>
    <t>メインオークション</t>
    <phoneticPr fontId="2"/>
  </si>
  <si>
    <t xml:space="preserve">メインオークション応札容量[kW] </t>
    <rPh sb="9" eb="11">
      <t>オウサツ</t>
    </rPh>
    <rPh sb="11" eb="13">
      <t>ヨウリョウ</t>
    </rPh>
    <phoneticPr fontId="2"/>
  </si>
  <si>
    <t>退出容量[kW]</t>
    <rPh sb="0" eb="2">
      <t>タイシュツ</t>
    </rPh>
    <rPh sb="2" eb="4">
      <t>ヨウリョウ</t>
    </rPh>
    <phoneticPr fontId="2"/>
  </si>
  <si>
    <t>調達オークション</t>
    <rPh sb="0" eb="2">
      <t>チョウタツ</t>
    </rPh>
    <phoneticPr fontId="2"/>
  </si>
  <si>
    <t>調達オークション応札容量[kW]</t>
    <rPh sb="0" eb="2">
      <t>チョウタツ</t>
    </rPh>
    <rPh sb="8" eb="10">
      <t>オウサツ</t>
    </rPh>
    <rPh sb="10" eb="12">
      <t>ヨウリョウ</t>
    </rPh>
    <phoneticPr fontId="2"/>
  </si>
  <si>
    <t>リリースオークション</t>
    <phoneticPr fontId="2"/>
  </si>
  <si>
    <t>リリースオークション応札容量[kW]</t>
    <rPh sb="10" eb="12">
      <t>オウサツ</t>
    </rPh>
    <rPh sb="12" eb="14">
      <t>ヨウリョウ</t>
    </rPh>
    <phoneticPr fontId="2"/>
  </si>
  <si>
    <t>差替先差替可能容量
算出のために必要な情報</t>
    <rPh sb="0" eb="1">
      <t>サ</t>
    </rPh>
    <rPh sb="1" eb="2">
      <t>カ</t>
    </rPh>
    <rPh sb="2" eb="3">
      <t>サキ</t>
    </rPh>
    <rPh sb="3" eb="4">
      <t>サ</t>
    </rPh>
    <rPh sb="4" eb="5">
      <t>タイ</t>
    </rPh>
    <rPh sb="5" eb="7">
      <t>カノウ</t>
    </rPh>
    <rPh sb="7" eb="9">
      <t>ヨウリョウ</t>
    </rPh>
    <rPh sb="10" eb="12">
      <t>サンシュツ</t>
    </rPh>
    <rPh sb="16" eb="18">
      <t>ヒツヨウ</t>
    </rPh>
    <rPh sb="19" eb="21">
      <t>ジョウホウ</t>
    </rPh>
    <phoneticPr fontId="2"/>
  </si>
  <si>
    <t>実務上のアセスメント対象容量(月間)[kW]</t>
    <rPh sb="0" eb="2">
      <t>ジツム</t>
    </rPh>
    <rPh sb="2" eb="3">
      <t>ジョウ</t>
    </rPh>
    <rPh sb="10" eb="12">
      <t>タイショウ</t>
    </rPh>
    <rPh sb="12" eb="14">
      <t>ヨウリョウ</t>
    </rPh>
    <rPh sb="15" eb="17">
      <t>ゲッカン</t>
    </rPh>
    <phoneticPr fontId="2"/>
  </si>
  <si>
    <t>差替元差替済容量(月間)[kW]</t>
    <rPh sb="0" eb="1">
      <t>サ</t>
    </rPh>
    <rPh sb="1" eb="2">
      <t>カ</t>
    </rPh>
    <rPh sb="2" eb="3">
      <t>モト</t>
    </rPh>
    <rPh sb="3" eb="5">
      <t>サシカ</t>
    </rPh>
    <rPh sb="5" eb="6">
      <t>ズ</t>
    </rPh>
    <rPh sb="6" eb="8">
      <t>ヨウリョウ</t>
    </rPh>
    <rPh sb="9" eb="11">
      <t>ゲッカン</t>
    </rPh>
    <phoneticPr fontId="2"/>
  </si>
  <si>
    <t>差替元差替済容量(年間)[kW]</t>
    <rPh sb="0" eb="1">
      <t>サ</t>
    </rPh>
    <rPh sb="1" eb="2">
      <t>カ</t>
    </rPh>
    <rPh sb="2" eb="3">
      <t>モト</t>
    </rPh>
    <rPh sb="3" eb="5">
      <t>サシカ</t>
    </rPh>
    <rPh sb="5" eb="6">
      <t>ズ</t>
    </rPh>
    <rPh sb="6" eb="8">
      <t>ヨウリョウ</t>
    </rPh>
    <rPh sb="9" eb="11">
      <t>ネンカン</t>
    </rPh>
    <phoneticPr fontId="2"/>
  </si>
  <si>
    <t>差替元差替可能容量(年間)[kW]</t>
    <rPh sb="0" eb="2">
      <t>サシカ</t>
    </rPh>
    <rPh sb="2" eb="3">
      <t>モト</t>
    </rPh>
    <rPh sb="3" eb="5">
      <t>サシカ</t>
    </rPh>
    <rPh sb="5" eb="7">
      <t>カノウ</t>
    </rPh>
    <rPh sb="7" eb="9">
      <t>ヨウリョウ</t>
    </rPh>
    <rPh sb="10" eb="12">
      <t>ネンカン</t>
    </rPh>
    <phoneticPr fontId="2"/>
  </si>
  <si>
    <t>差替元差替可能容量(月間)[kW]</t>
    <rPh sb="0" eb="2">
      <t>サシカ</t>
    </rPh>
    <rPh sb="2" eb="3">
      <t>モト</t>
    </rPh>
    <rPh sb="3" eb="4">
      <t>サ</t>
    </rPh>
    <rPh sb="4" eb="5">
      <t>タイ</t>
    </rPh>
    <rPh sb="5" eb="7">
      <t>カノウ</t>
    </rPh>
    <rPh sb="7" eb="9">
      <t>ヨウリョウ</t>
    </rPh>
    <rPh sb="10" eb="12">
      <t>ゲッカン</t>
    </rPh>
    <phoneticPr fontId="2"/>
  </si>
  <si>
    <t>差替先差替済容量(月間)[kW]</t>
    <rPh sb="0" eb="1">
      <t>サ</t>
    </rPh>
    <rPh sb="1" eb="2">
      <t>カ</t>
    </rPh>
    <rPh sb="2" eb="3">
      <t>サキ</t>
    </rPh>
    <rPh sb="3" eb="5">
      <t>サシカ</t>
    </rPh>
    <rPh sb="5" eb="6">
      <t>ズ</t>
    </rPh>
    <rPh sb="6" eb="8">
      <t>ヨウリョウ</t>
    </rPh>
    <rPh sb="9" eb="11">
      <t>ゲッカン</t>
    </rPh>
    <phoneticPr fontId="2"/>
  </si>
  <si>
    <t>差替先差替済容量(年間)[kW]</t>
    <rPh sb="0" eb="1">
      <t>サ</t>
    </rPh>
    <rPh sb="1" eb="2">
      <t>カ</t>
    </rPh>
    <rPh sb="2" eb="3">
      <t>サキ</t>
    </rPh>
    <rPh sb="3" eb="5">
      <t>サシカ</t>
    </rPh>
    <rPh sb="5" eb="6">
      <t>ズ</t>
    </rPh>
    <rPh sb="6" eb="8">
      <t>ヨウリョウ</t>
    </rPh>
    <rPh sb="9" eb="11">
      <t>ネンカン</t>
    </rPh>
    <phoneticPr fontId="2"/>
  </si>
  <si>
    <t>差替先差替可能容量(月間)[kW]</t>
    <rPh sb="0" eb="2">
      <t>サシカ</t>
    </rPh>
    <rPh sb="2" eb="3">
      <t>サキ</t>
    </rPh>
    <rPh sb="3" eb="4">
      <t>サ</t>
    </rPh>
    <rPh sb="4" eb="5">
      <t>タイ</t>
    </rPh>
    <rPh sb="5" eb="7">
      <t>カノウ</t>
    </rPh>
    <rPh sb="7" eb="9">
      <t>ヨウリョウ</t>
    </rPh>
    <rPh sb="10" eb="12">
      <t>ゲッカン</t>
    </rPh>
    <phoneticPr fontId="2"/>
  </si>
  <si>
    <t>差替先差替可能容量(年間)[kW]</t>
    <rPh sb="0" eb="2">
      <t>サシカ</t>
    </rPh>
    <rPh sb="2" eb="3">
      <t>サキ</t>
    </rPh>
    <rPh sb="3" eb="5">
      <t>サシカ</t>
    </rPh>
    <rPh sb="5" eb="7">
      <t>カノウ</t>
    </rPh>
    <rPh sb="7" eb="9">
      <t>ヨウリョウ</t>
    </rPh>
    <rPh sb="10" eb="12">
      <t>ネンカン</t>
    </rPh>
    <phoneticPr fontId="2"/>
  </si>
  <si>
    <t>提供する各月の供給力[kW]</t>
    <rPh sb="0" eb="2">
      <t>テイキョウ</t>
    </rPh>
    <rPh sb="4" eb="6">
      <t>カクツキ</t>
    </rPh>
    <rPh sb="7" eb="10">
      <t>キョウキュウリョク</t>
    </rPh>
    <phoneticPr fontId="2"/>
  </si>
  <si>
    <t>各月の管理容量[kW]</t>
    <rPh sb="0" eb="2">
      <t>カクツキ</t>
    </rPh>
    <rPh sb="3" eb="5">
      <t>カンリ</t>
    </rPh>
    <rPh sb="5" eb="7">
      <t>ヨウリョウ</t>
    </rPh>
    <phoneticPr fontId="2"/>
  </si>
  <si>
    <t>電源等識別番号</t>
    <rPh sb="0" eb="2">
      <t>デンゲン</t>
    </rPh>
    <rPh sb="2" eb="3">
      <t>トウ</t>
    </rPh>
    <rPh sb="3" eb="5">
      <t>シキベツ</t>
    </rPh>
    <rPh sb="5" eb="7">
      <t>バンゴウ</t>
    </rPh>
    <phoneticPr fontId="2"/>
  </si>
  <si>
    <t>容量を提供する電源等区分</t>
    <rPh sb="0" eb="2">
      <t>ヨウリョウ</t>
    </rPh>
    <rPh sb="3" eb="5">
      <t>テイキョウ</t>
    </rPh>
    <rPh sb="7" eb="9">
      <t>デンゲン</t>
    </rPh>
    <rPh sb="9" eb="10">
      <t>トウ</t>
    </rPh>
    <rPh sb="10" eb="12">
      <t>クブン</t>
    </rPh>
    <phoneticPr fontId="2"/>
  </si>
  <si>
    <t>エリア名</t>
    <rPh sb="3" eb="4">
      <t>メイ</t>
    </rPh>
    <phoneticPr fontId="2"/>
  </si>
  <si>
    <t>電源等の名称</t>
    <rPh sb="0" eb="2">
      <t>デンゲン</t>
    </rPh>
    <rPh sb="2" eb="3">
      <t>トウ</t>
    </rPh>
    <rPh sb="4" eb="6">
      <t>メイショウ</t>
    </rPh>
    <phoneticPr fontId="2"/>
  </si>
  <si>
    <t>差替期間</t>
    <rPh sb="0" eb="2">
      <t>サシカ</t>
    </rPh>
    <rPh sb="2" eb="4">
      <t>キカン</t>
    </rPh>
    <phoneticPr fontId="2"/>
  </si>
  <si>
    <t>【差替先電源等情報】</t>
    <rPh sb="1" eb="3">
      <t>サシカ</t>
    </rPh>
    <rPh sb="3" eb="4">
      <t>サキ</t>
    </rPh>
    <rPh sb="4" eb="6">
      <t>デンゲン</t>
    </rPh>
    <rPh sb="6" eb="7">
      <t>トウ</t>
    </rPh>
    <rPh sb="7" eb="9">
      <t>ジョウホウ</t>
    </rPh>
    <phoneticPr fontId="2"/>
  </si>
  <si>
    <t>【差替元電源等情報】</t>
    <rPh sb="1" eb="3">
      <t>サシカ</t>
    </rPh>
    <rPh sb="3" eb="4">
      <t>モト</t>
    </rPh>
    <rPh sb="4" eb="6">
      <t>デンゲン</t>
    </rPh>
    <rPh sb="6" eb="7">
      <t>トウ</t>
    </rPh>
    <rPh sb="7" eb="9">
      <t>ジョウホウ</t>
    </rPh>
    <phoneticPr fontId="2"/>
  </si>
  <si>
    <t>kW</t>
    <phoneticPr fontId="2"/>
  </si>
  <si>
    <t>市場退出有無</t>
    <rPh sb="0" eb="2">
      <t>シジョウ</t>
    </rPh>
    <rPh sb="2" eb="4">
      <t>タイシュツ</t>
    </rPh>
    <rPh sb="4" eb="6">
      <t>ウム</t>
    </rPh>
    <phoneticPr fontId="2"/>
  </si>
  <si>
    <t>退出容量</t>
    <rPh sb="0" eb="2">
      <t>タイシュツ</t>
    </rPh>
    <rPh sb="2" eb="4">
      <t>ヨウリョウ</t>
    </rPh>
    <phoneticPr fontId="2"/>
  </si>
  <si>
    <t>メインオークション</t>
    <phoneticPr fontId="2"/>
  </si>
  <si>
    <t>調達オークション</t>
    <rPh sb="0" eb="2">
      <t>チョウタツ</t>
    </rPh>
    <phoneticPr fontId="2"/>
  </si>
  <si>
    <t>メインオークション応札容量</t>
    <rPh sb="9" eb="11">
      <t>オウサツ</t>
    </rPh>
    <rPh sb="11" eb="13">
      <t>ヨウリョウ</t>
    </rPh>
    <phoneticPr fontId="2"/>
  </si>
  <si>
    <t>調達オークション応札容量</t>
    <rPh sb="0" eb="2">
      <t>チョウタツ</t>
    </rPh>
    <rPh sb="8" eb="10">
      <t>オウサツ</t>
    </rPh>
    <rPh sb="10" eb="12">
      <t>ヨウリョウ</t>
    </rPh>
    <phoneticPr fontId="2"/>
  </si>
  <si>
    <t>リリースオークション</t>
    <phoneticPr fontId="2"/>
  </si>
  <si>
    <t>リリースオークション応札容量</t>
    <rPh sb="10" eb="12">
      <t>オウサツ</t>
    </rPh>
    <rPh sb="12" eb="14">
      <t>ヨウリョウ</t>
    </rPh>
    <phoneticPr fontId="2"/>
  </si>
  <si>
    <t>登録されている期待容量</t>
    <rPh sb="0" eb="2">
      <t>トウロク</t>
    </rPh>
    <rPh sb="7" eb="9">
      <t>キタイ</t>
    </rPh>
    <rPh sb="9" eb="11">
      <t>ヨウリョウ</t>
    </rPh>
    <phoneticPr fontId="2"/>
  </si>
  <si>
    <t>kW</t>
    <phoneticPr fontId="2"/>
  </si>
  <si>
    <t>期待容量の増加有無</t>
    <rPh sb="0" eb="2">
      <t>キタイ</t>
    </rPh>
    <rPh sb="2" eb="4">
      <t>ヨウリョウ</t>
    </rPh>
    <rPh sb="5" eb="7">
      <t>ゾウカ</t>
    </rPh>
    <rPh sb="7" eb="9">
      <t>ウム</t>
    </rPh>
    <phoneticPr fontId="2"/>
  </si>
  <si>
    <t>容量確保契約容量</t>
    <rPh sb="0" eb="2">
      <t>ヨウリョウ</t>
    </rPh>
    <rPh sb="2" eb="4">
      <t>カクホ</t>
    </rPh>
    <rPh sb="4" eb="6">
      <t>ケイヤク</t>
    </rPh>
    <rPh sb="6" eb="8">
      <t>ヨウリョウ</t>
    </rPh>
    <phoneticPr fontId="2"/>
  </si>
  <si>
    <t>差替回数</t>
    <rPh sb="0" eb="2">
      <t>サシカ</t>
    </rPh>
    <rPh sb="2" eb="4">
      <t>カイスウ</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</si>
  <si>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</si>
  <si>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</si>
  <si>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</si>
  <si>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</si>
  <si>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</si>
  <si>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6回目</t>
    <rPh sb="1" eb="3">
      <t>カイメ</t>
    </rPh>
    <phoneticPr fontId="2"/>
  </si>
  <si>
    <t>7回目</t>
    <rPh sb="1" eb="3">
      <t>カイメ</t>
    </rPh>
    <phoneticPr fontId="2"/>
  </si>
  <si>
    <t>8回目</t>
    <rPh sb="1" eb="3">
      <t>カイメ</t>
    </rPh>
    <phoneticPr fontId="2"/>
  </si>
  <si>
    <t>9回目</t>
    <rPh sb="1" eb="3">
      <t>カイメ</t>
    </rPh>
    <phoneticPr fontId="2"/>
  </si>
  <si>
    <t>計</t>
    <rPh sb="0" eb="1">
      <t>ケイ</t>
    </rPh>
    <phoneticPr fontId="2"/>
  </si>
  <si>
    <t>発電方式の区分</t>
    <rPh sb="0" eb="2">
      <t>ハツデン</t>
    </rPh>
    <rPh sb="2" eb="4">
      <t>ホウシキ</t>
    </rPh>
    <rPh sb="5" eb="7">
      <t>クブン</t>
    </rPh>
    <phoneticPr fontId="2"/>
  </si>
  <si>
    <t>安定電源</t>
    <rPh sb="0" eb="2">
      <t>アンテイ</t>
    </rPh>
    <rPh sb="2" eb="4">
      <t>デンゲン</t>
    </rPh>
    <phoneticPr fontId="2"/>
  </si>
  <si>
    <t>電源等差替への申込</t>
  </si>
  <si>
    <t>単位</t>
    <rPh sb="0" eb="2">
      <t>タンイ</t>
    </rPh>
    <phoneticPr fontId="2"/>
  </si>
  <si>
    <t>差替元電源等</t>
    <rPh sb="2" eb="3">
      <t>モト</t>
    </rPh>
    <phoneticPr fontId="2"/>
  </si>
  <si>
    <t>差替要件</t>
    <rPh sb="0" eb="2">
      <t>サシカ</t>
    </rPh>
    <rPh sb="2" eb="4">
      <t>ヨウケン</t>
    </rPh>
    <phoneticPr fontId="2"/>
  </si>
  <si>
    <t>期待容量の増加分</t>
    <rPh sb="0" eb="2">
      <t>キタイ</t>
    </rPh>
    <rPh sb="2" eb="4">
      <t>ヨウリョウ</t>
    </rPh>
    <rPh sb="5" eb="7">
      <t>ゾウカ</t>
    </rPh>
    <rPh sb="7" eb="8">
      <t>ブン</t>
    </rPh>
    <phoneticPr fontId="2"/>
  </si>
  <si>
    <t>kW</t>
    <phoneticPr fontId="2"/>
  </si>
  <si>
    <t>【差替元電源の差替可能容量】</t>
    <rPh sb="1" eb="3">
      <t>サシカ</t>
    </rPh>
    <rPh sb="3" eb="4">
      <t>モト</t>
    </rPh>
    <rPh sb="4" eb="6">
      <t>デンゲン</t>
    </rPh>
    <rPh sb="7" eb="8">
      <t>サ</t>
    </rPh>
    <rPh sb="8" eb="9">
      <t>タイ</t>
    </rPh>
    <rPh sb="9" eb="11">
      <t>カノウ</t>
    </rPh>
    <rPh sb="11" eb="13">
      <t>ヨウリョウ</t>
    </rPh>
    <phoneticPr fontId="2"/>
  </si>
  <si>
    <t>【差替元として差替契約した差替容量】</t>
    <rPh sb="1" eb="3">
      <t>サシカ</t>
    </rPh>
    <rPh sb="3" eb="4">
      <t>モト</t>
    </rPh>
    <rPh sb="7" eb="9">
      <t>サシカ</t>
    </rPh>
    <rPh sb="9" eb="11">
      <t>ケイヤク</t>
    </rPh>
    <rPh sb="13" eb="15">
      <t>サシカ</t>
    </rPh>
    <rPh sb="15" eb="17">
      <t>ヨウリョウ</t>
    </rPh>
    <phoneticPr fontId="2"/>
  </si>
  <si>
    <t>差替先事業者名</t>
    <rPh sb="0" eb="2">
      <t>サシカ</t>
    </rPh>
    <rPh sb="2" eb="3">
      <t>サキ</t>
    </rPh>
    <rPh sb="3" eb="6">
      <t>ジギョウシャ</t>
    </rPh>
    <rPh sb="6" eb="7">
      <t>メイ</t>
    </rPh>
    <phoneticPr fontId="2"/>
  </si>
  <si>
    <t>差替先エリア名</t>
    <rPh sb="0" eb="2">
      <t>サシカ</t>
    </rPh>
    <rPh sb="2" eb="3">
      <t>サキ</t>
    </rPh>
    <rPh sb="6" eb="7">
      <t>メイ</t>
    </rPh>
    <phoneticPr fontId="2"/>
  </si>
  <si>
    <t>差替先電源等の名称</t>
    <rPh sb="0" eb="2">
      <t>サシカ</t>
    </rPh>
    <rPh sb="2" eb="3">
      <t>サキ</t>
    </rPh>
    <rPh sb="3" eb="5">
      <t>デンゲン</t>
    </rPh>
    <rPh sb="5" eb="6">
      <t>トウ</t>
    </rPh>
    <rPh sb="7" eb="9">
      <t>メイショウ</t>
    </rPh>
    <phoneticPr fontId="2"/>
  </si>
  <si>
    <t>差替先エリア名</t>
    <rPh sb="0" eb="1">
      <t>サ</t>
    </rPh>
    <rPh sb="1" eb="2">
      <t>カ</t>
    </rPh>
    <rPh sb="2" eb="3">
      <t>サキ</t>
    </rPh>
    <rPh sb="6" eb="7">
      <t>メイ</t>
    </rPh>
    <phoneticPr fontId="2"/>
  </si>
  <si>
    <t>入力箇所</t>
    <rPh sb="0" eb="2">
      <t>ニュウリョク</t>
    </rPh>
    <rPh sb="2" eb="4">
      <t>カショ</t>
    </rPh>
    <phoneticPr fontId="2"/>
  </si>
  <si>
    <t>事業者名</t>
    <rPh sb="0" eb="3">
      <t>ジギョウシャ</t>
    </rPh>
    <rPh sb="3" eb="4">
      <t>メイ</t>
    </rPh>
    <phoneticPr fontId="2"/>
  </si>
  <si>
    <t>各月の供給力の最大値</t>
    <rPh sb="0" eb="2">
      <t>カクツキ</t>
    </rPh>
    <rPh sb="3" eb="6">
      <t>キョウキュウリョク</t>
    </rPh>
    <rPh sb="7" eb="10">
      <t>サイダイチ</t>
    </rPh>
    <phoneticPr fontId="2"/>
  </si>
  <si>
    <t>差替可能容量
（各月）</t>
    <rPh sb="0" eb="2">
      <t>サシカ</t>
    </rPh>
    <rPh sb="2" eb="4">
      <t>カノウ</t>
    </rPh>
    <rPh sb="4" eb="6">
      <t>ヨウリョウ</t>
    </rPh>
    <rPh sb="8" eb="10">
      <t>カクツキ</t>
    </rPh>
    <phoneticPr fontId="2"/>
  </si>
  <si>
    <t>差替可能容量
（年間）</t>
    <rPh sb="0" eb="2">
      <t>サシカ</t>
    </rPh>
    <rPh sb="2" eb="4">
      <t>カノウ</t>
    </rPh>
    <rPh sb="4" eb="6">
      <t>ヨウリョウ</t>
    </rPh>
    <rPh sb="8" eb="10">
      <t>ネンカン</t>
    </rPh>
    <phoneticPr fontId="2"/>
  </si>
  <si>
    <t>kW</t>
    <phoneticPr fontId="2"/>
  </si>
  <si>
    <t>【今回の差替契約で差替元電源等として差替える場合の差替容量】</t>
    <rPh sb="11" eb="12">
      <t>モト</t>
    </rPh>
    <phoneticPr fontId="2"/>
  </si>
  <si>
    <t>差替容量
（各月）</t>
    <rPh sb="0" eb="2">
      <t>サシカ</t>
    </rPh>
    <rPh sb="2" eb="4">
      <t>ヨウリョウ</t>
    </rPh>
    <rPh sb="6" eb="8">
      <t>カクツキ</t>
    </rPh>
    <phoneticPr fontId="2"/>
  </si>
  <si>
    <t>差替容量
（年間）</t>
    <rPh sb="0" eb="1">
      <t>サ</t>
    </rPh>
    <rPh sb="1" eb="2">
      <t>タイ</t>
    </rPh>
    <rPh sb="2" eb="4">
      <t>ヨウリョウ</t>
    </rPh>
    <rPh sb="6" eb="8">
      <t>ネンカン</t>
    </rPh>
    <phoneticPr fontId="2"/>
  </si>
  <si>
    <t>差替済容量
（各月）</t>
    <rPh sb="0" eb="2">
      <t>サシカ</t>
    </rPh>
    <rPh sb="2" eb="3">
      <t>ズ</t>
    </rPh>
    <rPh sb="3" eb="5">
      <t>ヨウリョウ</t>
    </rPh>
    <rPh sb="7" eb="9">
      <t>カクツキ</t>
    </rPh>
    <phoneticPr fontId="2"/>
  </si>
  <si>
    <t>差替済容量
（年間）</t>
    <rPh sb="0" eb="1">
      <t>サ</t>
    </rPh>
    <rPh sb="1" eb="2">
      <t>タイ</t>
    </rPh>
    <rPh sb="2" eb="3">
      <t>ス</t>
    </rPh>
    <rPh sb="3" eb="5">
      <t>ヨウリョウ</t>
    </rPh>
    <rPh sb="7" eb="9">
      <t>ネンカン</t>
    </rPh>
    <phoneticPr fontId="2"/>
  </si>
  <si>
    <t>四捨五入</t>
    <rPh sb="0" eb="4">
      <t>シシャゴニュウ</t>
    </rPh>
    <phoneticPr fontId="2"/>
  </si>
  <si>
    <t>①必要供給力(安定電源)</t>
    <rPh sb="1" eb="3">
      <t>ヒツヨウ</t>
    </rPh>
    <rPh sb="3" eb="6">
      <t>キョウキュウリョク</t>
    </rPh>
    <rPh sb="7" eb="9">
      <t>アンテイ</t>
    </rPh>
    <rPh sb="9" eb="11">
      <t>デンゲン</t>
    </rPh>
    <phoneticPr fontId="2"/>
  </si>
  <si>
    <t>各月</t>
    <rPh sb="0" eb="2">
      <t>カクツキ</t>
    </rPh>
    <phoneticPr fontId="2"/>
  </si>
  <si>
    <t>LNG専焼火力(リプレース)</t>
    <rPh sb="3" eb="5">
      <t>センショウ</t>
    </rPh>
    <rPh sb="5" eb="7">
      <t>カリョク</t>
    </rPh>
    <phoneticPr fontId="5"/>
  </si>
  <si>
    <t>水素_専焼(新設)</t>
    <rPh sb="0" eb="2">
      <t>スイソ</t>
    </rPh>
    <rPh sb="3" eb="4">
      <t>セン</t>
    </rPh>
    <phoneticPr fontId="5"/>
  </si>
  <si>
    <t>水素_混焼(新設)</t>
    <rPh sb="0" eb="2">
      <t>スイソ</t>
    </rPh>
    <rPh sb="3" eb="4">
      <t>コン</t>
    </rPh>
    <phoneticPr fontId="5"/>
  </si>
  <si>
    <t>バイオマス専焼(新設)</t>
    <rPh sb="5" eb="6">
      <t>セン</t>
    </rPh>
    <phoneticPr fontId="5"/>
  </si>
  <si>
    <t>LNG専焼火力(新設)</t>
    <rPh sb="3" eb="5">
      <t>センショウ</t>
    </rPh>
    <rPh sb="5" eb="7">
      <t>カリョク</t>
    </rPh>
    <phoneticPr fontId="5"/>
  </si>
  <si>
    <t>一般_貯水式(新設)</t>
    <rPh sb="0" eb="2">
      <t>イッパン</t>
    </rPh>
    <rPh sb="3" eb="6">
      <t>チョスイシキ</t>
    </rPh>
    <phoneticPr fontId="5"/>
  </si>
  <si>
    <t>一般_調整式(新設)</t>
    <rPh sb="0" eb="2">
      <t>イッパン</t>
    </rPh>
    <rPh sb="3" eb="6">
      <t>チョウセイシキ</t>
    </rPh>
    <phoneticPr fontId="5"/>
  </si>
  <si>
    <t>地熱(新設)</t>
    <rPh sb="0" eb="2">
      <t>チネツ</t>
    </rPh>
    <phoneticPr fontId="2"/>
  </si>
  <si>
    <t>原子力(新設)</t>
    <rPh sb="0" eb="3">
      <t>ゲンシリョク</t>
    </rPh>
    <phoneticPr fontId="2"/>
  </si>
  <si>
    <t>水素_専焼(リプレース等)</t>
    <rPh sb="0" eb="2">
      <t>スイソ</t>
    </rPh>
    <rPh sb="3" eb="4">
      <t>セン</t>
    </rPh>
    <phoneticPr fontId="5"/>
  </si>
  <si>
    <t>水素_混焼(リプレース等)</t>
    <rPh sb="0" eb="2">
      <t>スイソ</t>
    </rPh>
    <rPh sb="3" eb="4">
      <t>コン</t>
    </rPh>
    <phoneticPr fontId="5"/>
  </si>
  <si>
    <t>バイオマス専焼(リプレース等)</t>
    <rPh sb="5" eb="6">
      <t>セン</t>
    </rPh>
    <phoneticPr fontId="5"/>
  </si>
  <si>
    <t>一般_貯水式(リプレース等)</t>
    <rPh sb="0" eb="2">
      <t>イッパン</t>
    </rPh>
    <rPh sb="3" eb="6">
      <t>チョスイシキ</t>
    </rPh>
    <phoneticPr fontId="5"/>
  </si>
  <si>
    <t>一般_調整式(リプレース等)</t>
    <rPh sb="0" eb="2">
      <t>イッパン</t>
    </rPh>
    <rPh sb="3" eb="6">
      <t>チョウセイシキ</t>
    </rPh>
    <phoneticPr fontId="5"/>
  </si>
  <si>
    <t>地熱(全設備更新型)(リプレース等)</t>
    <rPh sb="0" eb="2">
      <t>チネツ</t>
    </rPh>
    <phoneticPr fontId="2"/>
  </si>
  <si>
    <t>地熱(地下設備流用型)(リプレース等)</t>
    <rPh sb="0" eb="2">
      <t>チネツ</t>
    </rPh>
    <phoneticPr fontId="2"/>
  </si>
  <si>
    <t>原子力(既設原子力の安全対策投資)(リプレース等)</t>
    <rPh sb="0" eb="3">
      <t>ゲンシリョク</t>
    </rPh>
    <rPh sb="4" eb="9">
      <t>キセツゲンシリョク</t>
    </rPh>
    <rPh sb="10" eb="14">
      <t>アンゼンタイサク</t>
    </rPh>
    <rPh sb="14" eb="16">
      <t>トウシ</t>
    </rPh>
    <phoneticPr fontId="2"/>
  </si>
  <si>
    <t>水素10%以上の混焼にするための改修(既設火力の改修)</t>
    <rPh sb="0" eb="2">
      <t>スイソ</t>
    </rPh>
    <rPh sb="5" eb="7">
      <t>イジョウ</t>
    </rPh>
    <rPh sb="8" eb="10">
      <t>コンショウ</t>
    </rPh>
    <rPh sb="16" eb="18">
      <t>カイシュウ</t>
    </rPh>
    <phoneticPr fontId="5"/>
  </si>
  <si>
    <t>アンモニア20%以上の混焼にするための改修(既設火力の改修)</t>
    <phoneticPr fontId="2"/>
  </si>
  <si>
    <t>既設火力の化石 kW 部分の全てをバイオマス化するための改修(既設火力の改修)</t>
    <phoneticPr fontId="2"/>
  </si>
  <si>
    <t>ー</t>
    <phoneticPr fontId="2"/>
  </si>
  <si>
    <t>差替容量等算定諸元一覧</t>
    <rPh sb="0" eb="1">
      <t>サ</t>
    </rPh>
    <rPh sb="1" eb="2">
      <t>カ</t>
    </rPh>
    <rPh sb="2" eb="4">
      <t>ヨウリョウ</t>
    </rPh>
    <rPh sb="4" eb="5">
      <t>ナド</t>
    </rPh>
    <rPh sb="5" eb="7">
      <t>サンテイ</t>
    </rPh>
    <rPh sb="7" eb="9">
      <t>ショゲン</t>
    </rPh>
    <rPh sb="9" eb="11">
      <t>イチラン</t>
    </rPh>
    <phoneticPr fontId="2"/>
  </si>
  <si>
    <t>選択可能な発電方式の区分</t>
    <rPh sb="0" eb="2">
      <t>センタク</t>
    </rPh>
    <rPh sb="2" eb="4">
      <t>カノウ</t>
    </rPh>
    <rPh sb="5" eb="7">
      <t>ハツデン</t>
    </rPh>
    <rPh sb="7" eb="9">
      <t>ホウシキ</t>
    </rPh>
    <rPh sb="10" eb="12">
      <t>クブン</t>
    </rPh>
    <phoneticPr fontId="8"/>
  </si>
  <si>
    <t>本オークションに参加可能な
設備容量(送電端)</t>
    <rPh sb="0" eb="1">
      <t>ホン</t>
    </rPh>
    <rPh sb="8" eb="12">
      <t>サンカカノウ</t>
    </rPh>
    <rPh sb="14" eb="18">
      <t>セツビヨウリョウ</t>
    </rPh>
    <rPh sb="19" eb="21">
      <t>ソウデン</t>
    </rPh>
    <rPh sb="21" eb="22">
      <t>ハシ</t>
    </rPh>
    <phoneticPr fontId="2"/>
  </si>
  <si>
    <t>長期脱炭素電源　差替元入力用（応札年度：2025年度）</t>
    <rPh sb="0" eb="7">
      <t>チョウキダツタンソデンゲン</t>
    </rPh>
    <rPh sb="10" eb="11">
      <t>モト</t>
    </rPh>
    <rPh sb="15" eb="19">
      <t>オウサツネンド</t>
    </rPh>
    <phoneticPr fontId="2"/>
  </si>
  <si>
    <t>長期脱炭素電源　差替元入力用（応札年度：2025年度）</t>
    <rPh sb="0" eb="5">
      <t>チョウキダツタンソ</t>
    </rPh>
    <rPh sb="5" eb="7">
      <t>デンゲン</t>
    </rPh>
    <rPh sb="8" eb="9">
      <t>サ</t>
    </rPh>
    <rPh sb="9" eb="10">
      <t>カ</t>
    </rPh>
    <rPh sb="10" eb="11">
      <t>モト</t>
    </rPh>
    <rPh sb="11" eb="14">
      <t>ニュウリョクヨウ</t>
    </rPh>
    <rPh sb="15" eb="17">
      <t>オウサツ</t>
    </rPh>
    <rPh sb="17" eb="19">
      <t>ネンド</t>
    </rPh>
    <rPh sb="24" eb="26">
      <t>ネンド</t>
    </rPh>
    <phoneticPr fontId="2"/>
  </si>
  <si>
    <t>長期脱炭電源　差替元用（応札年度：2025年度）</t>
    <rPh sb="0" eb="2">
      <t>チョウキ</t>
    </rPh>
    <rPh sb="2" eb="3">
      <t>ダツ</t>
    </rPh>
    <rPh sb="3" eb="4">
      <t>スミ</t>
    </rPh>
    <rPh sb="4" eb="6">
      <t>デンゲン</t>
    </rPh>
    <rPh sb="7" eb="8">
      <t>サ</t>
    </rPh>
    <rPh sb="8" eb="9">
      <t>カ</t>
    </rPh>
    <rPh sb="9" eb="10">
      <t>モト</t>
    </rPh>
    <rPh sb="10" eb="11">
      <t>ヨウ</t>
    </rPh>
    <rPh sb="12" eb="14">
      <t>オウサツ</t>
    </rPh>
    <rPh sb="14" eb="16">
      <t>ネンド</t>
    </rPh>
    <rPh sb="21" eb="23">
      <t>ネンド</t>
    </rPh>
    <phoneticPr fontId="2"/>
  </si>
  <si>
    <t>アンモニア_専焼(新設)</t>
    <rPh sb="6" eb="8">
      <t>センショウ</t>
    </rPh>
    <phoneticPr fontId="5"/>
  </si>
  <si>
    <t>アンモニア_専焼(リプレース等)</t>
    <rPh sb="6" eb="8">
      <t>センショウ</t>
    </rPh>
    <rPh sb="14" eb="15">
      <t>トウ</t>
    </rPh>
    <phoneticPr fontId="5"/>
  </si>
  <si>
    <t>水素混焼のガスタービン発電設備を追設するための改修</t>
    <rPh sb="23" eb="25">
      <t>カイシュウ</t>
    </rPh>
    <phoneticPr fontId="4"/>
  </si>
  <si>
    <t>既設石炭火力を20%以上のCCS付きにするための改修</t>
    <rPh sb="0" eb="2">
      <t>キセツ</t>
    </rPh>
    <rPh sb="2" eb="4">
      <t>セキタン</t>
    </rPh>
    <rPh sb="4" eb="6">
      <t>カリョク</t>
    </rPh>
    <rPh sb="10" eb="12">
      <t>イジョウ</t>
    </rPh>
    <rPh sb="16" eb="17">
      <t>ツ</t>
    </rPh>
    <rPh sb="24" eb="26">
      <t>カイシュウ</t>
    </rPh>
    <phoneticPr fontId="4"/>
  </si>
  <si>
    <t>既設LNG火力を20%以上のCCS付きにするための改修</t>
    <phoneticPr fontId="2"/>
  </si>
  <si>
    <t>水素専焼にするための改修(既設火力の改修)</t>
    <rPh sb="0" eb="2">
      <t>スイソ</t>
    </rPh>
    <rPh sb="2" eb="4">
      <t>センショウ</t>
    </rPh>
    <rPh sb="10" eb="12">
      <t>カイシュウ</t>
    </rPh>
    <phoneticPr fontId="5"/>
  </si>
  <si>
    <t>アンモニア専焼にするための改修(既設火力の改修)</t>
    <rPh sb="5" eb="7">
      <t>センショウ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</si>
</sst>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quot;ヶ月&quot;"/>
    <numFmt numFmtId="180" formatCode="0.000&quot;ヶ月&quot;"/>
    <numFmt numFmtId="181" formatCode="#,##0_ ;[Red]\-#,##0\ "/>
  </numFmts>
  <fonts count="16" x14ac:knownFonts="1">
    <font>
      <sz val="11"/>
      <color theme="1"/>
      <name val="ＭＳ Ｐゴシック"/>
      <family val="2"/>
      <scheme val="minor"/>
    </font>
    <font>
      <sz val="11"/>
      <color theme="1"/>
      <name val="Meiryo UI"/>
      <family val="3"/>
      <charset val="128"/>
    </font>
    <font>
      <sz val="6"/>
      <name val="ＭＳ Ｐゴシック"/>
      <family val="3"/>
      <charset val="128"/>
      <scheme val="minor"/>
    </font>
    <font>
      <sz val="12"/>
      <color theme="1"/>
      <name val="Meiryo UI"/>
      <family val="3"/>
      <charset val="128"/>
    </font>
    <font>
      <sz val="6"/>
      <name val="ＭＳ Ｐゴシック"/>
      <family val="2"/>
      <charset val="128"/>
      <scheme val="minor"/>
    </font>
    <font>
      <sz val="11"/>
      <color rgb="FFFF0000"/>
      <name val="Meiryo UI"/>
      <family val="3"/>
      <charset val="128"/>
    </font>
    <font>
      <sz val="11"/>
      <name val="Meiryo UI"/>
      <family val="3"/>
      <charset val="128"/>
    </font>
    <font>
      <sz val="11"/>
      <color theme="1"/>
      <name val="ＭＳ Ｐゴシック"/>
      <family val="2"/>
      <charset val="128"/>
    </font>
    <font>
      <sz val="6"/>
      <name val="ＭＳ Ｐゴシック"/>
      <family val="2"/>
      <charset val="128"/>
    </font>
    <font>
      <u/>
      <sz val="11"/>
      <color theme="10"/>
      <name val="ＭＳ Ｐゴシック"/>
      <family val="2"/>
      <charset val="128"/>
    </font>
    <font>
      <sz val="11"/>
      <color theme="0"/>
      <name val="Meiryo UI"/>
      <family val="3"/>
      <charset val="128"/>
    </font>
    <font>
      <b/>
      <sz val="11"/>
      <color rgb="FFFF0000"/>
      <name val="Meiryo UI"/>
      <family val="3"/>
      <charset val="128"/>
    </font>
    <font>
      <b/>
      <sz val="11"/>
      <color theme="1"/>
      <name val="Meiryo UI"/>
      <family val="3"/>
      <charset val="128"/>
    </font>
    <font>
      <sz val="9"/>
      <color theme="1"/>
      <name val="Meiryo UI"/>
      <family val="3"/>
      <charset val="128"/>
    </font>
    <font>
      <sz val="12"/>
      <color rgb="FFFF0000"/>
      <name val="Meiryo UI"/>
      <family val="3"/>
      <charset val="128"/>
    </font>
    <font>
      <sz val="11"/>
      <color theme="1"/>
      <name val="Meiryo UI"/>
      <family val="2"/>
      <charset val="128"/>
    </font>
  </fonts>
  <fills count="9">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9" tint="0.59999389629810485"/>
        <bgColor indexed="64"/>
      </patternFill>
    </fill>
    <fill>
      <patternFill patternType="solid">
        <fgColor rgb="FF0070C0"/>
        <bgColor indexed="64"/>
      </patternFill>
    </fill>
    <fill>
      <patternFill patternType="solid">
        <fgColor theme="3" tint="0.79998168889431442"/>
        <bgColor indexed="64"/>
      </patternFill>
    </fill>
    <fill>
      <patternFill patternType="solid">
        <fgColor theme="0" tint="-0.499984740745262"/>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medium">
        <color theme="1" tint="0.24994659260841701"/>
      </left>
      <right style="medium">
        <color theme="1" tint="0.24994659260841701"/>
      </right>
      <top style="medium">
        <color theme="1" tint="0.24994659260841701"/>
      </top>
      <bottom style="medium">
        <color theme="1" tint="0.24994659260841701"/>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theme="1" tint="0.249977111117893"/>
      </left>
      <right style="thin">
        <color theme="1" tint="0.249977111117893"/>
      </right>
      <top style="thin">
        <color theme="1" tint="0.249977111117893"/>
      </top>
      <bottom style="thin">
        <color theme="1" tint="0.249977111117893"/>
      </bottom>
      <diagonal style="thin">
        <color indexed="64"/>
      </diagonal>
    </border>
  </borders>
  <cellStyleXfs count="4">
    <xf numFmtId="0" fontId="0" fillId="0" borderId="0"/>
    <xf numFmtId="0" fontId="7" fillId="0" borderId="0">
      <alignment vertical="center"/>
    </xf>
    <xf numFmtId="0" fontId="9" fillId="0" borderId="0" applyNumberFormat="0" applyFill="0" applyBorder="0" applyAlignment="0" applyProtection="0">
      <alignment vertical="center"/>
    </xf>
    <xf numFmtId="0" fontId="15" fillId="0" borderId="0">
      <alignment vertical="center"/>
    </xf>
  </cellStyleXfs>
  <cellXfs count="121">
    <xf numFmtId="0" fontId="0" fillId="0" borderId="0" xfId="0"/>
    <xf numFmtId="0" fontId="1" fillId="0" borderId="0" xfId="0" applyFont="1"/>
    <xf numFmtId="0" fontId="1" fillId="3" borderId="0" xfId="0" applyFont="1" applyFill="1"/>
    <xf numFmtId="0" fontId="6" fillId="0" borderId="0" xfId="0" applyFont="1"/>
    <xf numFmtId="0" fontId="5" fillId="0" borderId="0" xfId="0" applyFont="1"/>
    <xf numFmtId="0" fontId="1" fillId="0" borderId="0" xfId="0" applyFont="1" applyAlignment="1">
      <alignment horizontal="right" vertical="center"/>
    </xf>
    <xf numFmtId="0" fontId="1" fillId="0" borderId="5" xfId="0" applyFont="1" applyBorder="1" applyAlignment="1">
      <alignment horizontal="center" vertical="center"/>
    </xf>
    <xf numFmtId="177" fontId="1" fillId="0" borderId="0" xfId="0" applyNumberFormat="1" applyFont="1"/>
    <xf numFmtId="0" fontId="1" fillId="0" borderId="0" xfId="0" applyFont="1" applyAlignment="1">
      <alignment horizontal="right"/>
    </xf>
    <xf numFmtId="176" fontId="6" fillId="0" borderId="5" xfId="0" applyNumberFormat="1" applyFont="1" applyBorder="1"/>
    <xf numFmtId="0" fontId="6" fillId="0" borderId="0" xfId="0" applyFont="1" applyAlignment="1">
      <alignment horizontal="center" vertical="center"/>
    </xf>
    <xf numFmtId="0" fontId="6" fillId="0" borderId="0" xfId="0" applyFont="1" applyAlignment="1">
      <alignment horizontal="right" vertical="center"/>
    </xf>
    <xf numFmtId="180" fontId="6" fillId="0" borderId="5" xfId="0" applyNumberFormat="1" applyFont="1" applyBorder="1"/>
    <xf numFmtId="176" fontId="6" fillId="0" borderId="0" xfId="0" applyNumberFormat="1" applyFont="1"/>
    <xf numFmtId="176" fontId="1" fillId="0" borderId="6" xfId="0" applyNumberFormat="1" applyFont="1" applyBorder="1" applyAlignment="1">
      <alignment shrinkToFit="1"/>
    </xf>
    <xf numFmtId="0" fontId="1" fillId="0" borderId="1" xfId="1" applyFont="1" applyBorder="1">
      <alignment vertical="center"/>
    </xf>
    <xf numFmtId="0" fontId="12" fillId="0" borderId="0" xfId="0" applyFont="1"/>
    <xf numFmtId="177" fontId="5" fillId="3" borderId="5" xfId="0" applyNumberFormat="1" applyFont="1" applyFill="1" applyBorder="1"/>
    <xf numFmtId="0" fontId="1" fillId="0" borderId="0" xfId="0" applyFont="1" applyProtection="1">
      <protection hidden="1"/>
    </xf>
    <xf numFmtId="0" fontId="3" fillId="0" borderId="0" xfId="0" applyFont="1" applyAlignment="1" applyProtection="1">
      <alignment horizontal="center"/>
      <protection hidden="1"/>
    </xf>
    <xf numFmtId="0" fontId="1" fillId="0" borderId="0" xfId="0" applyFont="1" applyAlignment="1" applyProtection="1">
      <alignment vertical="center"/>
      <protection hidden="1"/>
    </xf>
    <xf numFmtId="0" fontId="1" fillId="2" borderId="1" xfId="0" applyFont="1" applyFill="1" applyBorder="1" applyAlignment="1" applyProtection="1">
      <alignment horizontal="center" vertical="center"/>
      <protection hidden="1"/>
    </xf>
    <xf numFmtId="0" fontId="1" fillId="0" borderId="1" xfId="0" applyFont="1" applyBorder="1" applyProtection="1">
      <protection hidden="1"/>
    </xf>
    <xf numFmtId="0" fontId="1" fillId="0" borderId="1" xfId="0" applyFont="1" applyBorder="1" applyAlignment="1" applyProtection="1">
      <alignment horizontal="center" vertical="center"/>
      <protection hidden="1"/>
    </xf>
    <xf numFmtId="0" fontId="1" fillId="2" borderId="1" xfId="0" applyFont="1" applyFill="1" applyBorder="1" applyAlignment="1" applyProtection="1">
      <alignment vertical="center"/>
      <protection hidden="1"/>
    </xf>
    <xf numFmtId="0" fontId="1" fillId="2" borderId="1" xfId="0" applyFont="1" applyFill="1" applyBorder="1" applyAlignment="1" applyProtection="1">
      <alignment horizontal="center" vertical="center" wrapText="1"/>
      <protection hidden="1"/>
    </xf>
    <xf numFmtId="181" fontId="13" fillId="0" borderId="1"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1" fillId="0" borderId="0" xfId="0" applyFont="1" applyAlignment="1" applyProtection="1">
      <alignment horizontal="left" vertical="center"/>
      <protection hidden="1"/>
    </xf>
    <xf numFmtId="0" fontId="1" fillId="0" borderId="1" xfId="0" applyFont="1" applyBorder="1" applyAlignment="1" applyProtection="1">
      <alignment vertical="center"/>
      <protection hidden="1"/>
    </xf>
    <xf numFmtId="181" fontId="13" fillId="3" borderId="1" xfId="0" applyNumberFormat="1" applyFont="1" applyFill="1" applyBorder="1" applyAlignment="1" applyProtection="1">
      <alignment horizontal="center" vertical="center"/>
      <protection locked="0" hidden="1"/>
    </xf>
    <xf numFmtId="0" fontId="3" fillId="3" borderId="0" xfId="0" applyFont="1" applyFill="1" applyAlignment="1" applyProtection="1">
      <alignment horizontal="center"/>
      <protection hidden="1"/>
    </xf>
    <xf numFmtId="0" fontId="1" fillId="2" borderId="2" xfId="0" applyFont="1" applyFill="1" applyBorder="1" applyAlignment="1" applyProtection="1">
      <alignment vertical="center"/>
      <protection hidden="1"/>
    </xf>
    <xf numFmtId="0" fontId="1" fillId="2" borderId="3" xfId="0" applyFont="1" applyFill="1" applyBorder="1" applyAlignment="1" applyProtection="1">
      <alignment vertical="center"/>
      <protection hidden="1"/>
    </xf>
    <xf numFmtId="0" fontId="1" fillId="3" borderId="1" xfId="0" applyFont="1" applyFill="1" applyBorder="1" applyAlignment="1" applyProtection="1">
      <alignment horizontal="center" vertical="center"/>
      <protection locked="0" hidden="1"/>
    </xf>
    <xf numFmtId="49" fontId="1" fillId="3" borderId="1" xfId="0" applyNumberFormat="1" applyFont="1" applyFill="1" applyBorder="1" applyAlignment="1" applyProtection="1">
      <alignment horizontal="center" vertical="center"/>
      <protection locked="0" hidden="1"/>
    </xf>
    <xf numFmtId="181" fontId="1" fillId="3" borderId="1" xfId="0" applyNumberFormat="1" applyFont="1" applyFill="1" applyBorder="1" applyAlignment="1" applyProtection="1">
      <alignment horizontal="center" vertical="center"/>
      <protection locked="0" hidden="1"/>
    </xf>
    <xf numFmtId="0" fontId="1" fillId="0" borderId="0" xfId="0" applyFont="1" applyAlignment="1" applyProtection="1">
      <alignment horizontal="left"/>
      <protection hidden="1"/>
    </xf>
    <xf numFmtId="0" fontId="3"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3" fillId="0" borderId="0" xfId="0" applyFont="1" applyProtection="1">
      <protection hidden="1"/>
    </xf>
    <xf numFmtId="0" fontId="10" fillId="5" borderId="10" xfId="0" applyFont="1" applyFill="1" applyBorder="1" applyAlignment="1" applyProtection="1">
      <alignment horizontal="center" vertical="center"/>
      <protection hidden="1"/>
    </xf>
    <xf numFmtId="181" fontId="13" fillId="6" borderId="10" xfId="0" applyNumberFormat="1" applyFont="1" applyFill="1" applyBorder="1" applyAlignment="1" applyProtection="1">
      <alignment horizontal="center" vertical="center"/>
      <protection hidden="1"/>
    </xf>
    <xf numFmtId="0" fontId="1" fillId="7" borderId="10" xfId="0" applyFont="1" applyFill="1" applyBorder="1" applyAlignment="1" applyProtection="1">
      <alignment horizontal="center" vertical="center"/>
      <protection hidden="1"/>
    </xf>
    <xf numFmtId="0" fontId="10" fillId="5" borderId="10" xfId="0" applyFont="1" applyFill="1" applyBorder="1" applyAlignment="1" applyProtection="1">
      <alignment horizontal="left" vertical="center"/>
      <protection hidden="1"/>
    </xf>
    <xf numFmtId="0" fontId="10" fillId="7" borderId="10" xfId="0" applyFont="1" applyFill="1" applyBorder="1" applyAlignment="1" applyProtection="1">
      <alignment horizontal="center" vertical="center"/>
      <protection hidden="1"/>
    </xf>
    <xf numFmtId="0" fontId="10" fillId="7" borderId="10" xfId="0" applyFont="1" applyFill="1" applyBorder="1" applyAlignment="1" applyProtection="1">
      <alignment horizontal="left" vertical="center"/>
      <protection hidden="1"/>
    </xf>
    <xf numFmtId="181" fontId="13" fillId="2" borderId="10" xfId="0" applyNumberFormat="1" applyFont="1" applyFill="1" applyBorder="1" applyAlignment="1" applyProtection="1">
      <alignment horizontal="center" vertical="center"/>
      <protection hidden="1"/>
    </xf>
    <xf numFmtId="0" fontId="1" fillId="3" borderId="3" xfId="0" applyFont="1" applyFill="1" applyBorder="1" applyAlignment="1" applyProtection="1">
      <alignment horizontal="center" vertical="center"/>
      <protection locked="0" hidden="1"/>
    </xf>
    <xf numFmtId="181" fontId="13" fillId="0" borderId="1" xfId="0" applyNumberFormat="1" applyFont="1" applyBorder="1" applyAlignment="1" applyProtection="1">
      <alignment horizontal="center" vertical="center"/>
      <protection locked="0" hidden="1"/>
    </xf>
    <xf numFmtId="0" fontId="1" fillId="0" borderId="9" xfId="0" applyFont="1" applyBorder="1" applyAlignment="1" applyProtection="1">
      <alignment horizontal="center" vertical="center"/>
      <protection hidden="1"/>
    </xf>
    <xf numFmtId="0" fontId="13" fillId="0" borderId="0" xfId="0" applyFont="1" applyAlignment="1" applyProtection="1">
      <alignment vertical="center"/>
      <protection hidden="1"/>
    </xf>
    <xf numFmtId="176" fontId="5" fillId="3" borderId="5" xfId="0" applyNumberFormat="1" applyFont="1" applyFill="1" applyBorder="1" applyAlignment="1">
      <alignment horizontal="center" vertical="center"/>
    </xf>
    <xf numFmtId="178" fontId="5" fillId="7" borderId="18" xfId="0" applyNumberFormat="1" applyFont="1" applyFill="1" applyBorder="1"/>
    <xf numFmtId="178" fontId="6" fillId="7" borderId="18" xfId="0" applyNumberFormat="1" applyFont="1" applyFill="1" applyBorder="1"/>
    <xf numFmtId="179" fontId="5" fillId="3" borderId="0" xfId="0" applyNumberFormat="1" applyFont="1" applyFill="1" applyAlignment="1">
      <alignment horizontal="center" vertical="center"/>
    </xf>
    <xf numFmtId="0" fontId="1" fillId="4" borderId="7" xfId="1" applyFont="1" applyFill="1" applyBorder="1" applyAlignment="1">
      <alignment horizontal="center" vertical="center" wrapText="1"/>
    </xf>
    <xf numFmtId="0" fontId="1" fillId="0" borderId="1" xfId="0" applyFont="1" applyBorder="1"/>
    <xf numFmtId="0" fontId="5" fillId="0" borderId="1" xfId="1" applyFont="1" applyBorder="1">
      <alignment vertical="center"/>
    </xf>
    <xf numFmtId="0" fontId="5" fillId="0" borderId="1" xfId="0" applyFont="1" applyBorder="1"/>
    <xf numFmtId="0" fontId="5" fillId="0" borderId="1" xfId="3" applyFont="1" applyBorder="1" applyAlignment="1"/>
    <xf numFmtId="0" fontId="1" fillId="6" borderId="10" xfId="0" applyFont="1" applyFill="1" applyBorder="1" applyAlignment="1" applyProtection="1">
      <alignment horizontal="center" vertical="center"/>
      <protection hidden="1"/>
    </xf>
    <xf numFmtId="0" fontId="10" fillId="7" borderId="10" xfId="0" applyFont="1" applyFill="1" applyBorder="1" applyAlignment="1" applyProtection="1">
      <alignment horizontal="left" vertical="center"/>
      <protection hidden="1"/>
    </xf>
    <xf numFmtId="181" fontId="13" fillId="6" borderId="10" xfId="0" applyNumberFormat="1" applyFont="1" applyFill="1" applyBorder="1" applyAlignment="1" applyProtection="1">
      <alignment horizontal="center" vertical="center"/>
      <protection hidden="1"/>
    </xf>
    <xf numFmtId="0" fontId="10" fillId="5" borderId="10" xfId="0" applyFont="1" applyFill="1" applyBorder="1" applyAlignment="1" applyProtection="1">
      <alignment horizontal="center" vertical="center"/>
      <protection hidden="1"/>
    </xf>
    <xf numFmtId="0" fontId="10" fillId="5" borderId="10" xfId="0" applyFont="1" applyFill="1" applyBorder="1" applyAlignment="1" applyProtection="1">
      <alignment horizontal="left" vertical="center"/>
      <protection hidden="1"/>
    </xf>
    <xf numFmtId="0" fontId="1" fillId="7" borderId="10" xfId="0" applyFont="1" applyFill="1" applyBorder="1" applyAlignment="1" applyProtection="1">
      <alignment horizontal="center" vertical="center"/>
      <protection hidden="1"/>
    </xf>
    <xf numFmtId="0" fontId="1" fillId="5" borderId="11" xfId="0" applyFont="1" applyFill="1" applyBorder="1" applyAlignment="1" applyProtection="1">
      <alignment horizontal="center" vertical="center"/>
      <protection hidden="1"/>
    </xf>
    <xf numFmtId="0" fontId="1" fillId="5" borderId="12" xfId="0" applyFont="1" applyFill="1" applyBorder="1" applyAlignment="1" applyProtection="1">
      <alignment horizontal="center" vertical="center"/>
      <protection hidden="1"/>
    </xf>
    <xf numFmtId="0" fontId="1" fillId="5" borderId="13" xfId="0" applyFont="1" applyFill="1" applyBorder="1" applyAlignment="1" applyProtection="1">
      <alignment horizontal="center" vertical="center"/>
      <protection hidden="1"/>
    </xf>
    <xf numFmtId="0" fontId="1" fillId="7" borderId="11" xfId="0" applyFont="1" applyFill="1" applyBorder="1" applyAlignment="1" applyProtection="1">
      <alignment horizontal="center" vertical="center"/>
      <protection hidden="1"/>
    </xf>
    <xf numFmtId="0" fontId="1" fillId="7" borderId="12" xfId="0" applyFont="1" applyFill="1" applyBorder="1" applyAlignment="1" applyProtection="1">
      <alignment horizontal="center" vertical="center"/>
      <protection hidden="1"/>
    </xf>
    <xf numFmtId="0" fontId="1" fillId="7" borderId="13" xfId="0" applyFont="1" applyFill="1" applyBorder="1" applyAlignment="1" applyProtection="1">
      <alignment horizontal="center" vertical="center"/>
      <protection hidden="1"/>
    </xf>
    <xf numFmtId="181" fontId="13" fillId="2" borderId="10" xfId="0" applyNumberFormat="1" applyFont="1" applyFill="1" applyBorder="1" applyAlignment="1" applyProtection="1">
      <alignment horizontal="center" vertical="center"/>
      <protection hidden="1"/>
    </xf>
    <xf numFmtId="0" fontId="1" fillId="6" borderId="11" xfId="0" applyFont="1" applyFill="1" applyBorder="1" applyAlignment="1" applyProtection="1">
      <alignment horizontal="center" vertical="center"/>
      <protection hidden="1"/>
    </xf>
    <xf numFmtId="0" fontId="1" fillId="6" borderId="12" xfId="0" applyFont="1" applyFill="1" applyBorder="1" applyAlignment="1" applyProtection="1">
      <alignment horizontal="center" vertical="center"/>
      <protection hidden="1"/>
    </xf>
    <xf numFmtId="0" fontId="1" fillId="6" borderId="13" xfId="0" applyFont="1" applyFill="1" applyBorder="1" applyAlignment="1" applyProtection="1">
      <alignment horizontal="center" vertical="center"/>
      <protection hidden="1"/>
    </xf>
    <xf numFmtId="0" fontId="1" fillId="5" borderId="10" xfId="0" applyFont="1" applyFill="1" applyBorder="1" applyAlignment="1" applyProtection="1">
      <alignment horizontal="center" vertical="center"/>
      <protection hidden="1"/>
    </xf>
    <xf numFmtId="0" fontId="10" fillId="5" borderId="10" xfId="0" applyFont="1" applyFill="1" applyBorder="1" applyAlignment="1" applyProtection="1">
      <alignment horizontal="center" vertical="center" wrapText="1"/>
      <protection hidden="1"/>
    </xf>
    <xf numFmtId="0" fontId="10" fillId="5" borderId="10" xfId="0" applyFont="1" applyFill="1" applyBorder="1" applyAlignment="1" applyProtection="1">
      <alignment horizontal="left" vertical="center" wrapText="1"/>
      <protection hidden="1"/>
    </xf>
    <xf numFmtId="0" fontId="10" fillId="7" borderId="10" xfId="0" applyFont="1" applyFill="1" applyBorder="1" applyAlignment="1" applyProtection="1">
      <alignment horizontal="left" vertical="center" wrapText="1"/>
      <protection hidden="1"/>
    </xf>
    <xf numFmtId="0" fontId="14" fillId="0" borderId="0" xfId="0" applyFont="1" applyAlignment="1" applyProtection="1">
      <alignment horizontal="center"/>
      <protection hidden="1"/>
    </xf>
    <xf numFmtId="0" fontId="3" fillId="8" borderId="0" xfId="0" applyFont="1" applyFill="1" applyAlignment="1" applyProtection="1">
      <alignment horizontal="center"/>
      <protection hidden="1"/>
    </xf>
    <xf numFmtId="0" fontId="3" fillId="0" borderId="0" xfId="0" applyFont="1" applyAlignment="1" applyProtection="1">
      <alignment horizontal="center" vertical="center"/>
      <protection hidden="1"/>
    </xf>
    <xf numFmtId="0" fontId="10" fillId="5" borderId="11" xfId="0" applyFont="1" applyFill="1" applyBorder="1" applyAlignment="1" applyProtection="1">
      <alignment horizontal="left" vertical="center"/>
      <protection hidden="1"/>
    </xf>
    <xf numFmtId="0" fontId="10" fillId="5" borderId="12" xfId="0" applyFont="1" applyFill="1" applyBorder="1" applyAlignment="1" applyProtection="1">
      <alignment horizontal="left" vertical="center"/>
      <protection hidden="1"/>
    </xf>
    <xf numFmtId="0" fontId="10" fillId="5" borderId="13" xfId="0" applyFont="1" applyFill="1" applyBorder="1" applyAlignment="1" applyProtection="1">
      <alignment horizontal="left" vertical="center"/>
      <protection hidden="1"/>
    </xf>
    <xf numFmtId="0" fontId="1" fillId="2" borderId="2" xfId="0" applyFont="1" applyFill="1" applyBorder="1" applyAlignment="1" applyProtection="1">
      <alignment horizontal="left" vertical="center"/>
      <protection hidden="1"/>
    </xf>
    <xf numFmtId="0" fontId="1" fillId="2" borderId="3" xfId="0" applyFont="1" applyFill="1" applyBorder="1" applyAlignment="1" applyProtection="1">
      <alignment horizontal="left" vertical="center"/>
      <protection hidden="1"/>
    </xf>
    <xf numFmtId="0" fontId="1" fillId="0" borderId="1" xfId="0" applyFont="1" applyBorder="1" applyAlignment="1" applyProtection="1">
      <alignment horizontal="center" vertical="center"/>
      <protection hidden="1"/>
    </xf>
    <xf numFmtId="181" fontId="1" fillId="0" borderId="1" xfId="0" applyNumberFormat="1" applyFont="1" applyBorder="1" applyAlignment="1" applyProtection="1">
      <alignment horizontal="center" vertical="center"/>
      <protection hidden="1"/>
    </xf>
    <xf numFmtId="181" fontId="13" fillId="0" borderId="2" xfId="0" applyNumberFormat="1" applyFont="1" applyBorder="1" applyAlignment="1" applyProtection="1">
      <alignment horizontal="center" vertical="center"/>
      <protection locked="0" hidden="1"/>
    </xf>
    <xf numFmtId="181" fontId="13" fillId="0" borderId="4" xfId="0" applyNumberFormat="1" applyFont="1" applyBorder="1" applyAlignment="1" applyProtection="1">
      <alignment horizontal="center" vertical="center"/>
      <protection locked="0" hidden="1"/>
    </xf>
    <xf numFmtId="181" fontId="13" fillId="0" borderId="3" xfId="0" applyNumberFormat="1" applyFont="1" applyBorder="1" applyAlignment="1" applyProtection="1">
      <alignment horizontal="center" vertical="center"/>
      <protection locked="0" hidden="1"/>
    </xf>
    <xf numFmtId="0" fontId="1" fillId="2" borderId="7" xfId="0" applyFont="1" applyFill="1" applyBorder="1" applyAlignment="1" applyProtection="1">
      <alignment horizontal="center" vertical="center"/>
      <protection hidden="1"/>
    </xf>
    <xf numFmtId="0" fontId="1" fillId="2" borderId="8" xfId="0" applyFont="1" applyFill="1" applyBorder="1" applyAlignment="1" applyProtection="1">
      <alignment horizontal="center" vertical="center"/>
      <protection hidden="1"/>
    </xf>
    <xf numFmtId="0" fontId="1" fillId="2" borderId="9" xfId="0" applyFont="1" applyFill="1" applyBorder="1" applyAlignment="1" applyProtection="1">
      <alignment horizontal="center" vertical="center"/>
      <protection hidden="1"/>
    </xf>
    <xf numFmtId="181" fontId="13" fillId="3" borderId="1" xfId="0" applyNumberFormat="1" applyFont="1" applyFill="1" applyBorder="1" applyAlignment="1" applyProtection="1">
      <alignment horizontal="center" vertical="center"/>
      <protection locked="0" hidden="1"/>
    </xf>
    <xf numFmtId="0" fontId="1" fillId="3" borderId="2" xfId="0" applyFont="1" applyFill="1" applyBorder="1" applyAlignment="1" applyProtection="1">
      <alignment horizontal="center" vertical="center"/>
      <protection locked="0" hidden="1"/>
    </xf>
    <xf numFmtId="0" fontId="1" fillId="3" borderId="4" xfId="0" applyFont="1" applyFill="1" applyBorder="1" applyAlignment="1" applyProtection="1">
      <alignment horizontal="center" vertical="center"/>
      <protection locked="0" hidden="1"/>
    </xf>
    <xf numFmtId="0" fontId="1" fillId="3" borderId="3" xfId="0" applyFont="1" applyFill="1" applyBorder="1" applyAlignment="1" applyProtection="1">
      <alignment horizontal="center" vertical="center"/>
      <protection locked="0" hidden="1"/>
    </xf>
    <xf numFmtId="0" fontId="1" fillId="3" borderId="1" xfId="0" applyFont="1" applyFill="1" applyBorder="1" applyAlignment="1" applyProtection="1">
      <alignment horizontal="center" vertical="center"/>
      <protection locked="0" hidden="1"/>
    </xf>
    <xf numFmtId="0" fontId="1" fillId="2" borderId="7" xfId="0" applyFont="1" applyFill="1" applyBorder="1" applyAlignment="1" applyProtection="1">
      <alignment horizontal="center" vertical="center" wrapText="1"/>
      <protection hidden="1"/>
    </xf>
    <xf numFmtId="0" fontId="1" fillId="0" borderId="2" xfId="0" applyFont="1" applyBorder="1" applyAlignment="1" applyProtection="1">
      <alignment horizontal="center" vertical="center"/>
      <protection hidden="1"/>
    </xf>
    <xf numFmtId="0" fontId="1" fillId="0" borderId="4" xfId="0" applyFont="1" applyBorder="1" applyAlignment="1" applyProtection="1">
      <alignment horizontal="center" vertical="center"/>
      <protection hidden="1"/>
    </xf>
    <xf numFmtId="0" fontId="1" fillId="0" borderId="3" xfId="0" applyFont="1" applyBorder="1" applyAlignment="1" applyProtection="1">
      <alignment horizontal="center" vertical="center"/>
      <protection hidden="1"/>
    </xf>
    <xf numFmtId="0" fontId="1" fillId="2" borderId="2" xfId="0" applyFont="1" applyFill="1" applyBorder="1" applyAlignment="1" applyProtection="1">
      <alignment horizontal="center" vertical="center"/>
      <protection hidden="1"/>
    </xf>
    <xf numFmtId="0" fontId="1" fillId="2" borderId="3" xfId="0" applyFont="1" applyFill="1" applyBorder="1" applyAlignment="1" applyProtection="1">
      <alignment horizontal="center" vertical="center"/>
      <protection hidden="1"/>
    </xf>
    <xf numFmtId="181" fontId="13" fillId="0" borderId="1" xfId="0" applyNumberFormat="1" applyFon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0" fontId="3" fillId="3" borderId="0" xfId="0" applyFont="1" applyFill="1" applyAlignment="1" applyProtection="1">
      <alignment horizontal="center"/>
      <protection hidden="1"/>
    </xf>
    <xf numFmtId="0" fontId="1" fillId="2" borderId="1" xfId="0" applyFont="1" applyFill="1" applyBorder="1" applyAlignment="1" applyProtection="1">
      <alignment horizontal="center" vertical="center" wrapText="1"/>
      <protection hidden="1"/>
    </xf>
    <xf numFmtId="49" fontId="1" fillId="0" borderId="2" xfId="0" applyNumberFormat="1" applyFont="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hidden="1"/>
    </xf>
    <xf numFmtId="49" fontId="1" fillId="0" borderId="3" xfId="0" applyNumberFormat="1" applyFont="1" applyBorder="1" applyAlignment="1" applyProtection="1">
      <alignment horizontal="center" vertical="center"/>
      <protection hidden="1"/>
    </xf>
    <xf numFmtId="0" fontId="1" fillId="2" borderId="14" xfId="0" applyFont="1" applyFill="1" applyBorder="1" applyAlignment="1" applyProtection="1">
      <alignment horizontal="center" vertical="center"/>
      <protection hidden="1"/>
    </xf>
    <xf numFmtId="0" fontId="1" fillId="2" borderId="15"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1" fillId="2" borderId="17" xfId="0" applyFont="1" applyFill="1" applyBorder="1" applyAlignment="1" applyProtection="1">
      <alignment horizontal="center" vertical="center"/>
      <protection hidden="1"/>
    </xf>
    <xf numFmtId="0" fontId="1" fillId="0" borderId="2" xfId="0" applyFont="1" applyBorder="1" applyAlignment="1" applyProtection="1">
      <alignment horizontal="center" vertical="center" wrapText="1"/>
      <protection hidden="1"/>
    </xf>
    <xf numFmtId="0" fontId="1" fillId="0" borderId="3" xfId="0" applyFont="1" applyBorder="1" applyAlignment="1" applyProtection="1">
      <alignment horizontal="center" vertical="center" wrapText="1"/>
      <protection hidden="1"/>
    </xf>
  </cellXfs>
  <cellStyles count="4">
    <cellStyle name="ハイパーリンク 2" xfId="2" xr:uid="{00000000-0005-0000-0000-000000000000}"/>
    <cellStyle name="標準" xfId="0" builtinId="0"/>
    <cellStyle name="標準 2" xfId="1" xr:uid="{00000000-0005-0000-0000-000002000000}"/>
    <cellStyle name="標準 2 2" xfId="3" xr:uid="{33A07CCB-B7CF-42F8-89A8-ED8395D6ECFB}"/>
  </cellStyles>
  <dxfs count="8">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Medium9"/>
  <colors>
    <mruColors>
      <color rgb="FFFFFFCC"/>
      <color rgb="FFFFCCFF"/>
      <color rgb="FF00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16</xdr:col>
      <xdr:colOff>116989</xdr:colOff>
      <xdr:row>7</xdr:row>
      <xdr:rowOff>93233</xdr:rowOff>
    </xdr:from>
    <xdr:to>
      <xdr:col>20</xdr:col>
      <xdr:colOff>502359</xdr:colOff>
      <xdr:row>10</xdr:row>
      <xdr:rowOff>27231</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11109960" y="1628439"/>
          <a:ext cx="2805840" cy="808057"/>
        </a:xfrm>
        <a:prstGeom prst="wedgeRoundRectCallout">
          <a:avLst>
            <a:gd name="adj1" fmla="val -77054"/>
            <a:gd name="adj2" fmla="val 74819"/>
            <a:gd name="adj3" fmla="val 16667"/>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提出済み期待容量等算定諸元一覧における</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a:solidFill>
                <a:sysClr val="windowText" lastClr="000000"/>
              </a:solidFill>
              <a:latin typeface="Meiryo UI" panose="020B0604030504040204" pitchFamily="50" charset="-128"/>
              <a:ea typeface="Meiryo UI" panose="020B0604030504040204" pitchFamily="50" charset="-128"/>
            </a:rPr>
            <a:t>・本オークションに参加可能な設備容量</a:t>
          </a:r>
          <a:r>
            <a:rPr kumimoji="1" lang="en-US" altLang="ja-JP" sz="1000">
              <a:solidFill>
                <a:sysClr val="windowText" lastClr="000000"/>
              </a:solidFill>
              <a:latin typeface="Meiryo UI" panose="020B0604030504040204" pitchFamily="50" charset="-128"/>
              <a:ea typeface="Meiryo UI" panose="020B0604030504040204" pitchFamily="50" charset="-128"/>
            </a:rPr>
            <a:t>(</a:t>
          </a:r>
          <a:r>
            <a:rPr kumimoji="1" lang="ja-JP" altLang="en-US" sz="1000">
              <a:solidFill>
                <a:sysClr val="windowText" lastClr="000000"/>
              </a:solidFill>
              <a:latin typeface="Meiryo UI" panose="020B0604030504040204" pitchFamily="50" charset="-128"/>
              <a:ea typeface="Meiryo UI" panose="020B0604030504040204" pitchFamily="50" charset="-128"/>
            </a:rPr>
            <a:t>送電端</a:t>
          </a:r>
          <a:r>
            <a:rPr kumimoji="1" lang="en-US" altLang="ja-JP" sz="100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1000">
              <a:solidFill>
                <a:sysClr val="windowText" lastClr="000000"/>
              </a:solidFill>
              <a:latin typeface="Meiryo UI" panose="020B0604030504040204" pitchFamily="50" charset="-128"/>
              <a:ea typeface="Meiryo UI" panose="020B0604030504040204" pitchFamily="50" charset="-128"/>
            </a:rPr>
            <a:t>・各月の供給力の最大値を記載</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16</xdr:col>
      <xdr:colOff>96259</xdr:colOff>
      <xdr:row>19</xdr:row>
      <xdr:rowOff>156882</xdr:rowOff>
    </xdr:from>
    <xdr:to>
      <xdr:col>20</xdr:col>
      <xdr:colOff>212912</xdr:colOff>
      <xdr:row>22</xdr:row>
      <xdr:rowOff>59616</xdr:rowOff>
    </xdr:to>
    <xdr:sp macro="" textlink="">
      <xdr:nvSpPr>
        <xdr:cNvPr id="3" name="角丸四角形吹き出し 10">
          <a:extLst>
            <a:ext uri="{FF2B5EF4-FFF2-40B4-BE49-F238E27FC236}">
              <a16:creationId xmlns:a16="http://schemas.microsoft.com/office/drawing/2014/main" id="{00000000-0008-0000-0100-000003000000}"/>
            </a:ext>
          </a:extLst>
        </xdr:cNvPr>
        <xdr:cNvSpPr/>
      </xdr:nvSpPr>
      <xdr:spPr>
        <a:xfrm>
          <a:off x="11089230" y="4572000"/>
          <a:ext cx="2537123" cy="575087"/>
        </a:xfrm>
        <a:prstGeom prst="wedgeRoundRectCallout">
          <a:avLst>
            <a:gd name="adj1" fmla="val -65063"/>
            <a:gd name="adj2" fmla="val 58067"/>
            <a:gd name="adj3" fmla="val 16667"/>
          </a:avLst>
        </a:prstGeom>
        <a:solidFill>
          <a:srgbClr val="92D05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spc="-100" baseline="0">
              <a:solidFill>
                <a:sysClr val="windowText" lastClr="000000"/>
              </a:solidFill>
              <a:latin typeface="Meiryo UI" panose="020B0604030504040204" pitchFamily="50" charset="-128"/>
              <a:ea typeface="Meiryo UI" panose="020B0604030504040204" pitchFamily="50" charset="-128"/>
            </a:rPr>
            <a:t>過去に電源等差替を実施している場合は、</a:t>
          </a:r>
          <a:endParaRPr kumimoji="1" lang="en-US" altLang="ja-JP" sz="1000" spc="-100" baseline="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00" spc="-100" baseline="0">
              <a:solidFill>
                <a:sysClr val="windowText" lastClr="000000"/>
              </a:solidFill>
              <a:latin typeface="Meiryo UI" panose="020B0604030504040204" pitchFamily="50" charset="-128"/>
              <a:ea typeface="Meiryo UI" panose="020B0604030504040204" pitchFamily="50" charset="-128"/>
            </a:rPr>
            <a:t>差替内容を差替契約ごとに記載してください</a:t>
          </a:r>
          <a:endParaRPr kumimoji="1" lang="en-US" altLang="ja-JP" sz="1000" spc="-100" baseline="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16</xdr:col>
      <xdr:colOff>84043</xdr:colOff>
      <xdr:row>10</xdr:row>
      <xdr:rowOff>65105</xdr:rowOff>
    </xdr:from>
    <xdr:to>
      <xdr:col>23</xdr:col>
      <xdr:colOff>95138</xdr:colOff>
      <xdr:row>13</xdr:row>
      <xdr:rowOff>26221</xdr:rowOff>
    </xdr:to>
    <xdr:sp macro="" textlink="">
      <xdr:nvSpPr>
        <xdr:cNvPr id="4" name="吹き出し: 角を丸めた四角形 3">
          <a:extLst>
            <a:ext uri="{FF2B5EF4-FFF2-40B4-BE49-F238E27FC236}">
              <a16:creationId xmlns:a16="http://schemas.microsoft.com/office/drawing/2014/main" id="{00000000-0008-0000-0100-000004000000}"/>
            </a:ext>
          </a:extLst>
        </xdr:cNvPr>
        <xdr:cNvSpPr/>
      </xdr:nvSpPr>
      <xdr:spPr>
        <a:xfrm>
          <a:off x="11077014" y="2474370"/>
          <a:ext cx="4246918" cy="633469"/>
        </a:xfrm>
        <a:prstGeom prst="wedgeRoundRectCallout">
          <a:avLst>
            <a:gd name="adj1" fmla="val -66838"/>
            <a:gd name="adj2" fmla="val 50057"/>
            <a:gd name="adj3" fmla="val 16667"/>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ysClr val="windowText" lastClr="000000"/>
              </a:solidFill>
              <a:latin typeface="Meiryo UI" panose="020B0604030504040204" pitchFamily="50" charset="-128"/>
              <a:ea typeface="Meiryo UI" panose="020B0604030504040204" pitchFamily="50" charset="-128"/>
            </a:rPr>
            <a:t>提出済みの期待容量等算定諸元一覧における提供する各月の供給力を記載</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00">
              <a:solidFill>
                <a:sysClr val="windowText" lastClr="000000"/>
              </a:solidFill>
              <a:latin typeface="Meiryo UI" panose="020B0604030504040204" pitchFamily="50" charset="-128"/>
              <a:ea typeface="Meiryo UI" panose="020B0604030504040204" pitchFamily="50" charset="-128"/>
            </a:rPr>
            <a:t>※</a:t>
          </a:r>
          <a:r>
            <a:rPr kumimoji="1" lang="ja-JP" altLang="en-US" sz="1000">
              <a:solidFill>
                <a:sysClr val="windowText" lastClr="000000"/>
              </a:solidFill>
              <a:latin typeface="Meiryo UI" panose="020B0604030504040204" pitchFamily="50" charset="-128"/>
              <a:ea typeface="Meiryo UI" panose="020B0604030504040204" pitchFamily="50" charset="-128"/>
            </a:rPr>
            <a:t>小数の場合は四捨五入した値となります</a:t>
          </a:r>
          <a:endParaRPr kumimoji="1" lang="en-US" altLang="ja-JP" sz="10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16</xdr:col>
      <xdr:colOff>120352</xdr:colOff>
      <xdr:row>94</xdr:row>
      <xdr:rowOff>138280</xdr:rowOff>
    </xdr:from>
    <xdr:to>
      <xdr:col>21</xdr:col>
      <xdr:colOff>369793</xdr:colOff>
      <xdr:row>96</xdr:row>
      <xdr:rowOff>32161</xdr:rowOff>
    </xdr:to>
    <xdr:sp macro="" textlink="">
      <xdr:nvSpPr>
        <xdr:cNvPr id="7" name="吹き出し: 角を丸めた四角形 6">
          <a:extLst>
            <a:ext uri="{FF2B5EF4-FFF2-40B4-BE49-F238E27FC236}">
              <a16:creationId xmlns:a16="http://schemas.microsoft.com/office/drawing/2014/main" id="{00000000-0008-0000-0100-000007000000}"/>
            </a:ext>
          </a:extLst>
        </xdr:cNvPr>
        <xdr:cNvSpPr/>
      </xdr:nvSpPr>
      <xdr:spPr>
        <a:xfrm>
          <a:off x="11113323" y="18896927"/>
          <a:ext cx="3275029" cy="342116"/>
        </a:xfrm>
        <a:prstGeom prst="wedgeRoundRectCallout">
          <a:avLst>
            <a:gd name="adj1" fmla="val -55152"/>
            <a:gd name="adj2" fmla="val 54604"/>
            <a:gd name="adj3" fmla="val 16667"/>
          </a:avLst>
        </a:prstGeom>
        <a:solidFill>
          <a:srgbClr val="92D05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ysClr val="windowText" lastClr="000000"/>
              </a:solidFill>
              <a:effectLst/>
              <a:latin typeface="Meiryo UI" panose="020B0604030504040204" pitchFamily="50" charset="-128"/>
              <a:ea typeface="Meiryo UI" panose="020B0604030504040204" pitchFamily="50" charset="-128"/>
              <a:cs typeface="+mn-cs"/>
            </a:rPr>
            <a:t>今回の差替契約で差し替える内容について記載してください</a:t>
          </a:r>
          <a:endParaRPr kumimoji="1" lang="ja-JP" altLang="en-US" sz="10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16</xdr:col>
      <xdr:colOff>163493</xdr:colOff>
      <xdr:row>99</xdr:row>
      <xdr:rowOff>154979</xdr:rowOff>
    </xdr:from>
    <xdr:to>
      <xdr:col>22</xdr:col>
      <xdr:colOff>416524</xdr:colOff>
      <xdr:row>104</xdr:row>
      <xdr:rowOff>75191</xdr:rowOff>
    </xdr:to>
    <xdr:sp macro="" textlink="">
      <xdr:nvSpPr>
        <xdr:cNvPr id="9" name="角丸四角形吹き出し 10">
          <a:extLst>
            <a:ext uri="{FF2B5EF4-FFF2-40B4-BE49-F238E27FC236}">
              <a16:creationId xmlns:a16="http://schemas.microsoft.com/office/drawing/2014/main" id="{00000000-0008-0000-0100-000009000000}"/>
            </a:ext>
          </a:extLst>
        </xdr:cNvPr>
        <xdr:cNvSpPr/>
      </xdr:nvSpPr>
      <xdr:spPr>
        <a:xfrm>
          <a:off x="11156464" y="20034214"/>
          <a:ext cx="3883736" cy="816683"/>
        </a:xfrm>
        <a:prstGeom prst="wedgeRoundRectCallout">
          <a:avLst>
            <a:gd name="adj1" fmla="val -72112"/>
            <a:gd name="adj2" fmla="val 55699"/>
            <a:gd name="adj3" fmla="val 16667"/>
          </a:avLst>
        </a:prstGeom>
        <a:solidFill>
          <a:srgbClr val="92D05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spc="-100" baseline="0">
              <a:solidFill>
                <a:sysClr val="windowText" lastClr="000000"/>
              </a:solidFill>
              <a:latin typeface="Meiryo UI" panose="020B0604030504040204" pitchFamily="50" charset="-128"/>
              <a:ea typeface="Meiryo UI" panose="020B0604030504040204" pitchFamily="50" charset="-128"/>
            </a:rPr>
            <a:t>今回の差替契約で差し替える差替容量（年間）を整数値で入力してください</a:t>
          </a:r>
          <a:endParaRPr kumimoji="1" lang="en-US" altLang="ja-JP" sz="1000" spc="-100" baseline="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00" spc="-100" baseline="0">
              <a:solidFill>
                <a:sysClr val="windowText" lastClr="000000"/>
              </a:solidFill>
              <a:latin typeface="Meiryo UI" panose="020B0604030504040204" pitchFamily="50" charset="-128"/>
              <a:ea typeface="Meiryo UI" panose="020B0604030504040204" pitchFamily="50" charset="-128"/>
            </a:rPr>
            <a:t>※</a:t>
          </a:r>
          <a:r>
            <a:rPr kumimoji="1" lang="ja-JP" altLang="en-US" sz="1000" spc="-100" baseline="0">
              <a:solidFill>
                <a:sysClr val="windowText" lastClr="000000"/>
              </a:solidFill>
              <a:latin typeface="Meiryo UI" panose="020B0604030504040204" pitchFamily="50" charset="-128"/>
              <a:ea typeface="Meiryo UI" panose="020B0604030504040204" pitchFamily="50" charset="-128"/>
            </a:rPr>
            <a:t>補修等に伴う出力減少分は差し引かないでください</a:t>
          </a:r>
          <a:endParaRPr kumimoji="1" lang="en-US" altLang="ja-JP" sz="1000" spc="-100" baseline="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00" spc="-100" baseline="0">
              <a:solidFill>
                <a:sysClr val="windowText" lastClr="000000"/>
              </a:solidFill>
              <a:latin typeface="Meiryo UI" panose="020B0604030504040204" pitchFamily="50" charset="-128"/>
              <a:ea typeface="Meiryo UI" panose="020B0604030504040204" pitchFamily="50" charset="-128"/>
            </a:rPr>
            <a:t>※</a:t>
          </a:r>
          <a:r>
            <a:rPr kumimoji="1" lang="ja-JP" altLang="en-US" sz="1000" spc="-100" baseline="0">
              <a:solidFill>
                <a:sysClr val="windowText" lastClr="000000"/>
              </a:solidFill>
              <a:latin typeface="Meiryo UI" panose="020B0604030504040204" pitchFamily="50" charset="-128"/>
              <a:ea typeface="Meiryo UI" panose="020B0604030504040204" pitchFamily="50" charset="-128"/>
            </a:rPr>
            <a:t>小数の場合は四捨五入した値となります</a:t>
          </a:r>
        </a:p>
      </xdr:txBody>
    </xdr:sp>
    <xdr:clientData/>
  </xdr:twoCellAnchor>
  <xdr:twoCellAnchor>
    <xdr:from>
      <xdr:col>16</xdr:col>
      <xdr:colOff>296843</xdr:colOff>
      <xdr:row>96</xdr:row>
      <xdr:rowOff>149487</xdr:rowOff>
    </xdr:from>
    <xdr:to>
      <xdr:col>19</xdr:col>
      <xdr:colOff>535977</xdr:colOff>
      <xdr:row>99</xdr:row>
      <xdr:rowOff>115869</xdr:rowOff>
    </xdr:to>
    <xdr:sp macro="" textlink="">
      <xdr:nvSpPr>
        <xdr:cNvPr id="8" name="角丸四角形吹き出し 10">
          <a:extLst>
            <a:ext uri="{FF2B5EF4-FFF2-40B4-BE49-F238E27FC236}">
              <a16:creationId xmlns:a16="http://schemas.microsoft.com/office/drawing/2014/main" id="{E6E50853-E792-4141-8EC3-8AC9F5A824A1}"/>
            </a:ext>
          </a:extLst>
        </xdr:cNvPr>
        <xdr:cNvSpPr/>
      </xdr:nvSpPr>
      <xdr:spPr>
        <a:xfrm>
          <a:off x="11289814" y="19356369"/>
          <a:ext cx="2054487" cy="638735"/>
        </a:xfrm>
        <a:prstGeom prst="wedgeRoundRectCallout">
          <a:avLst>
            <a:gd name="adj1" fmla="val -94637"/>
            <a:gd name="adj2" fmla="val -21702"/>
            <a:gd name="adj3" fmla="val 16667"/>
          </a:avLst>
        </a:prstGeom>
        <a:solidFill>
          <a:srgbClr val="92D05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spc="-100" baseline="0">
              <a:solidFill>
                <a:sysClr val="windowText" lastClr="000000"/>
              </a:solidFill>
              <a:latin typeface="Meiryo UI" panose="020B0604030504040204" pitchFamily="50" charset="-128"/>
              <a:ea typeface="Meiryo UI" panose="020B0604030504040204" pitchFamily="50" charset="-128"/>
            </a:rPr>
            <a:t>差替期間</a:t>
          </a:r>
          <a:r>
            <a:rPr kumimoji="1" lang="en-US" altLang="ja-JP" sz="1050" spc="-100" baseline="0">
              <a:solidFill>
                <a:sysClr val="windowText" lastClr="000000"/>
              </a:solidFill>
              <a:latin typeface="Meiryo UI" panose="020B0604030504040204" pitchFamily="50" charset="-128"/>
              <a:ea typeface="Meiryo UI" panose="020B0604030504040204" pitchFamily="50" charset="-128"/>
            </a:rPr>
            <a:t>(</a:t>
          </a:r>
          <a:r>
            <a:rPr kumimoji="1" lang="ja-JP" altLang="en-US" sz="1050" spc="-100" baseline="0">
              <a:solidFill>
                <a:sysClr val="windowText" lastClr="000000"/>
              </a:solidFill>
              <a:latin typeface="Meiryo UI" panose="020B0604030504040204" pitchFamily="50" charset="-128"/>
              <a:ea typeface="Meiryo UI" panose="020B0604030504040204" pitchFamily="50" charset="-128"/>
            </a:rPr>
            <a:t>年度</a:t>
          </a:r>
          <a:r>
            <a:rPr kumimoji="1" lang="en-US" altLang="ja-JP" sz="1050" spc="-100" baseline="0">
              <a:solidFill>
                <a:sysClr val="windowText" lastClr="000000"/>
              </a:solidFill>
              <a:latin typeface="Meiryo UI" panose="020B0604030504040204" pitchFamily="50" charset="-128"/>
              <a:ea typeface="Meiryo UI" panose="020B0604030504040204" pitchFamily="50" charset="-128"/>
            </a:rPr>
            <a:t>)</a:t>
          </a:r>
          <a:r>
            <a:rPr kumimoji="1" lang="ja-JP" altLang="en-US" sz="1050" spc="-100" baseline="0">
              <a:solidFill>
                <a:sysClr val="windowText" lastClr="000000"/>
              </a:solidFill>
              <a:latin typeface="Meiryo UI" panose="020B0604030504040204" pitchFamily="50" charset="-128"/>
              <a:ea typeface="Meiryo UI" panose="020B0604030504040204" pitchFamily="50" charset="-128"/>
            </a:rPr>
            <a:t>を記載してください</a:t>
          </a:r>
          <a:endParaRPr kumimoji="1" lang="en-US" altLang="ja-JP" sz="1050" spc="-100" baseline="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spc="-100" baseline="0">
              <a:solidFill>
                <a:sysClr val="windowText" lastClr="000000"/>
              </a:solidFill>
              <a:latin typeface="Meiryo UI" panose="020B0604030504040204" pitchFamily="50" charset="-128"/>
              <a:ea typeface="Meiryo UI" panose="020B0604030504040204" pitchFamily="50" charset="-128"/>
            </a:rPr>
            <a:t>例）</a:t>
          </a:r>
          <a:r>
            <a:rPr kumimoji="1" lang="en-US" altLang="ja-JP" sz="1050" spc="-100" baseline="0">
              <a:solidFill>
                <a:sysClr val="windowText" lastClr="000000"/>
              </a:solidFill>
              <a:latin typeface="Meiryo UI" panose="020B0604030504040204" pitchFamily="50" charset="-128"/>
              <a:ea typeface="Meiryo UI" panose="020B0604030504040204" pitchFamily="50" charset="-128"/>
            </a:rPr>
            <a:t>2027</a:t>
          </a:r>
          <a:r>
            <a:rPr kumimoji="1" lang="ja-JP" altLang="en-US" sz="1050" spc="-100" baseline="0">
              <a:solidFill>
                <a:sysClr val="windowText" lastClr="000000"/>
              </a:solidFill>
              <a:latin typeface="Meiryo UI" panose="020B0604030504040204" pitchFamily="50" charset="-128"/>
              <a:ea typeface="Meiryo UI" panose="020B0604030504040204" pitchFamily="50" charset="-128"/>
            </a:rPr>
            <a:t>年度</a:t>
          </a:r>
          <a:endParaRPr kumimoji="1" lang="en-US" altLang="ja-JP" sz="1050" spc="-100" baseline="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116541</xdr:colOff>
      <xdr:row>1</xdr:row>
      <xdr:rowOff>89647</xdr:rowOff>
    </xdr:from>
    <xdr:to>
      <xdr:col>2</xdr:col>
      <xdr:colOff>17930</xdr:colOff>
      <xdr:row>6</xdr:row>
      <xdr:rowOff>98611</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116541" y="295835"/>
          <a:ext cx="1927413" cy="1021976"/>
        </a:xfrm>
        <a:prstGeom prst="rect">
          <a:avLst/>
        </a:prstGeom>
        <a:solidFill>
          <a:srgbClr val="92D05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入力情報は、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　・「入力欄（基本情報）」</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　・「入力欄（差替情報）」</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のシートに入力してください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10</xdr:col>
      <xdr:colOff>510989</xdr:colOff>
      <xdr:row>2</xdr:row>
      <xdr:rowOff>152399</xdr:rowOff>
    </xdr:from>
    <xdr:ext cx="2646922" cy="600421"/>
    <xdr:sp macro="" textlink="">
      <xdr:nvSpPr>
        <xdr:cNvPr id="3" name="テキスト ボックス 2">
          <a:extLst>
            <a:ext uri="{FF2B5EF4-FFF2-40B4-BE49-F238E27FC236}">
              <a16:creationId xmlns:a16="http://schemas.microsoft.com/office/drawing/2014/main" id="{2816AEF7-9EFC-4D28-BC30-37AF616639AD}"/>
            </a:ext>
          </a:extLst>
        </xdr:cNvPr>
        <xdr:cNvSpPr txBox="1"/>
      </xdr:nvSpPr>
      <xdr:spPr>
        <a:xfrm>
          <a:off x="8319248" y="528917"/>
          <a:ext cx="2646922" cy="600421"/>
        </a:xfrm>
        <a:prstGeom prst="rect">
          <a:avLst/>
        </a:prstGeom>
        <a:solidFill>
          <a:srgbClr val="FFCC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0">
              <a:solidFill>
                <a:srgbClr val="FF0000"/>
              </a:solidFill>
              <a:latin typeface="Meiryo UI" panose="020B0604030504040204" pitchFamily="50" charset="-128"/>
              <a:ea typeface="Meiryo UI" panose="020B0604030504040204" pitchFamily="50" charset="-128"/>
            </a:rPr>
            <a:t>2023</a:t>
          </a:r>
          <a:r>
            <a:rPr kumimoji="1" lang="ja-JP" altLang="en-US" sz="1200" b="0">
              <a:solidFill>
                <a:srgbClr val="FF0000"/>
              </a:solidFill>
              <a:latin typeface="Meiryo UI" panose="020B0604030504040204" pitchFamily="50" charset="-128"/>
              <a:ea typeface="Meiryo UI" panose="020B0604030504040204" pitchFamily="50" charset="-128"/>
            </a:rPr>
            <a:t>メイン</a:t>
          </a:r>
          <a:r>
            <a:rPr kumimoji="1" lang="en-US" altLang="ja-JP" sz="1200" b="0">
              <a:solidFill>
                <a:srgbClr val="FF0000"/>
              </a:solidFill>
              <a:latin typeface="Meiryo UI" panose="020B0604030504040204" pitchFamily="50" charset="-128"/>
              <a:ea typeface="Meiryo UI" panose="020B0604030504040204" pitchFamily="50" charset="-128"/>
            </a:rPr>
            <a:t>AX</a:t>
          </a:r>
          <a:r>
            <a:rPr kumimoji="1" lang="ja-JP" altLang="en-US" sz="1200" b="0">
              <a:solidFill>
                <a:srgbClr val="FF0000"/>
              </a:solidFill>
              <a:latin typeface="Meiryo UI" panose="020B0604030504040204" pitchFamily="50" charset="-128"/>
              <a:ea typeface="Meiryo UI" panose="020B0604030504040204" pitchFamily="50" charset="-128"/>
            </a:rPr>
            <a:t>時の値</a:t>
          </a:r>
          <a:endParaRPr kumimoji="1" lang="en-US" altLang="ja-JP" sz="1200" b="0">
            <a:solidFill>
              <a:srgbClr val="FF0000"/>
            </a:solidFill>
            <a:latin typeface="Meiryo UI" panose="020B0604030504040204" pitchFamily="50" charset="-128"/>
            <a:ea typeface="Meiryo UI" panose="020B0604030504040204" pitchFamily="50" charset="-128"/>
          </a:endParaRPr>
        </a:p>
        <a:p>
          <a:pPr algn="ctr"/>
          <a:r>
            <a:rPr kumimoji="1" lang="ja-JP" altLang="en-US" sz="1200" b="0">
              <a:solidFill>
                <a:srgbClr val="FF0000"/>
              </a:solidFill>
              <a:latin typeface="Meiryo UI" panose="020B0604030504040204" pitchFamily="50" charset="-128"/>
              <a:ea typeface="Meiryo UI" panose="020B0604030504040204" pitchFamily="50" charset="-128"/>
            </a:rPr>
            <a:t>（</a:t>
          </a:r>
          <a:r>
            <a:rPr kumimoji="1" lang="en-US" altLang="ja-JP" sz="1200" b="0">
              <a:solidFill>
                <a:srgbClr val="FF0000"/>
              </a:solidFill>
              <a:latin typeface="Meiryo UI" panose="020B0604030504040204" pitchFamily="50" charset="-128"/>
              <a:ea typeface="Meiryo UI" panose="020B0604030504040204" pitchFamily="50" charset="-128"/>
            </a:rPr>
            <a:t>2023</a:t>
          </a:r>
          <a:r>
            <a:rPr kumimoji="1" lang="ja-JP" altLang="en-US" sz="1200" b="0">
              <a:solidFill>
                <a:srgbClr val="FF0000"/>
              </a:solidFill>
              <a:latin typeface="Meiryo UI" panose="020B0604030504040204" pitchFamily="50" charset="-128"/>
              <a:ea typeface="Meiryo UI" panose="020B0604030504040204" pitchFamily="50" charset="-128"/>
            </a:rPr>
            <a:t>共計需要</a:t>
          </a:r>
          <a:r>
            <a:rPr kumimoji="1" lang="en-US" altLang="ja-JP" sz="1200" b="0">
              <a:solidFill>
                <a:srgbClr val="FF0000"/>
              </a:solidFill>
              <a:latin typeface="Meiryo UI" panose="020B0604030504040204" pitchFamily="50" charset="-128"/>
              <a:ea typeface="Meiryo UI" panose="020B0604030504040204" pitchFamily="50" charset="-128"/>
            </a:rPr>
            <a:t>_EUE</a:t>
          </a:r>
          <a:r>
            <a:rPr kumimoji="1" lang="ja-JP" altLang="en-US" sz="1200" b="0">
              <a:solidFill>
                <a:srgbClr val="FF0000"/>
              </a:solidFill>
              <a:latin typeface="Meiryo UI" panose="020B0604030504040204" pitchFamily="50" charset="-128"/>
              <a:ea typeface="Meiryo UI" panose="020B0604030504040204" pitchFamily="50" charset="-128"/>
            </a:rPr>
            <a:t>見直しあり）</a:t>
          </a:r>
        </a:p>
      </xdr:txBody>
    </xdr:sp>
    <xdr:clientData/>
  </xdr:oneCellAnchor>
  <xdr:oneCellAnchor>
    <xdr:from>
      <xdr:col>10</xdr:col>
      <xdr:colOff>524597</xdr:colOff>
      <xdr:row>6</xdr:row>
      <xdr:rowOff>96049</xdr:rowOff>
    </xdr:from>
    <xdr:ext cx="2925536" cy="1108509"/>
    <xdr:sp macro="" textlink="">
      <xdr:nvSpPr>
        <xdr:cNvPr id="4" name="テキスト ボックス 3">
          <a:extLst>
            <a:ext uri="{FF2B5EF4-FFF2-40B4-BE49-F238E27FC236}">
              <a16:creationId xmlns:a16="http://schemas.microsoft.com/office/drawing/2014/main" id="{16C56384-6739-42C5-87F5-9F9819CF9A66}"/>
            </a:ext>
          </a:extLst>
        </xdr:cNvPr>
        <xdr:cNvSpPr txBox="1"/>
      </xdr:nvSpPr>
      <xdr:spPr>
        <a:xfrm>
          <a:off x="8332856" y="1225602"/>
          <a:ext cx="2925536" cy="1108509"/>
        </a:xfrm>
        <a:prstGeom prst="rect">
          <a:avLst/>
        </a:prstGeom>
        <a:solidFill>
          <a:srgbClr val="FFCC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l"/>
          <a:r>
            <a:rPr kumimoji="1" lang="en-US" altLang="ja-JP" sz="1200" b="0">
              <a:solidFill>
                <a:srgbClr val="FF0000"/>
              </a:solidFill>
              <a:latin typeface="Meiryo UI" panose="020B0604030504040204" pitchFamily="50" charset="-128"/>
              <a:ea typeface="Meiryo UI" panose="020B0604030504040204" pitchFamily="50" charset="-128"/>
            </a:rPr>
            <a:t>※</a:t>
          </a:r>
          <a:r>
            <a:rPr kumimoji="1" lang="ja-JP" altLang="en-US" sz="1200" b="0">
              <a:solidFill>
                <a:srgbClr val="FF0000"/>
              </a:solidFill>
              <a:latin typeface="Meiryo UI" panose="020B0604030504040204" pitchFamily="50" charset="-128"/>
              <a:ea typeface="Meiryo UI" panose="020B0604030504040204" pitchFamily="50" charset="-128"/>
            </a:rPr>
            <a:t>注意</a:t>
          </a:r>
          <a:r>
            <a:rPr kumimoji="1" lang="en-US" altLang="ja-JP" sz="1200" b="0">
              <a:solidFill>
                <a:srgbClr val="FF0000"/>
              </a:solidFill>
              <a:latin typeface="Meiryo UI" panose="020B0604030504040204" pitchFamily="50" charset="-128"/>
              <a:ea typeface="Meiryo UI" panose="020B0604030504040204" pitchFamily="50" charset="-128"/>
            </a:rPr>
            <a:t>※</a:t>
          </a:r>
        </a:p>
        <a:p>
          <a:pPr algn="l"/>
          <a:r>
            <a:rPr kumimoji="1" lang="en-US" altLang="ja-JP" sz="1200" b="0">
              <a:solidFill>
                <a:srgbClr val="FF0000"/>
              </a:solidFill>
              <a:latin typeface="Meiryo UI" panose="020B0604030504040204" pitchFamily="50" charset="-128"/>
              <a:ea typeface="Meiryo UI" panose="020B0604030504040204" pitchFamily="50" charset="-128"/>
            </a:rPr>
            <a:t>EUE</a:t>
          </a:r>
          <a:r>
            <a:rPr kumimoji="1" lang="ja-JP" altLang="en-US" sz="1200" b="0">
              <a:solidFill>
                <a:srgbClr val="FF0000"/>
              </a:solidFill>
              <a:latin typeface="Meiryo UI" panose="020B0604030504040204" pitchFamily="50" charset="-128"/>
              <a:ea typeface="Meiryo UI" panose="020B0604030504040204" pitchFamily="50" charset="-128"/>
            </a:rPr>
            <a:t>チームの資料は１月はじまりの表となっている場合があるので、貼り付け時には</a:t>
          </a:r>
          <a:r>
            <a:rPr kumimoji="1" lang="en-US" altLang="ja-JP" sz="1200" b="0">
              <a:solidFill>
                <a:srgbClr val="FF0000"/>
              </a:solidFill>
              <a:latin typeface="Meiryo UI" panose="020B0604030504040204" pitchFamily="50" charset="-128"/>
              <a:ea typeface="Meiryo UI" panose="020B0604030504040204" pitchFamily="50" charset="-128"/>
            </a:rPr>
            <a:t>1</a:t>
          </a:r>
          <a:r>
            <a:rPr kumimoji="1" lang="ja-JP" altLang="en-US" sz="1200" b="0">
              <a:solidFill>
                <a:srgbClr val="FF0000"/>
              </a:solidFill>
              <a:latin typeface="Meiryo UI" panose="020B0604030504040204" pitchFamily="50" charset="-128"/>
              <a:ea typeface="Meiryo UI" panose="020B0604030504040204" pitchFamily="50" charset="-128"/>
            </a:rPr>
            <a:t>行目が何月になっているかを確認する事。</a:t>
          </a:r>
          <a:endParaRPr kumimoji="1" lang="en-US" altLang="ja-JP" sz="1200" b="0">
            <a:solidFill>
              <a:srgbClr val="FF0000"/>
            </a:solidFill>
            <a:latin typeface="Meiryo UI" panose="020B0604030504040204" pitchFamily="50" charset="-128"/>
            <a:ea typeface="Meiryo UI" panose="020B0604030504040204" pitchFamily="50" charset="-128"/>
          </a:endParaRPr>
        </a:p>
      </xdr:txBody>
    </xdr:sp>
    <xdr:clientData/>
  </xdr:oneCellAnchor>
  <xdr:oneCellAnchor>
    <xdr:from>
      <xdr:col>10</xdr:col>
      <xdr:colOff>242047</xdr:colOff>
      <xdr:row>25</xdr:row>
      <xdr:rowOff>62752</xdr:rowOff>
    </xdr:from>
    <xdr:ext cx="2646922" cy="600421"/>
    <xdr:sp macro="" textlink="">
      <xdr:nvSpPr>
        <xdr:cNvPr id="5" name="テキスト ボックス 4">
          <a:extLst>
            <a:ext uri="{FF2B5EF4-FFF2-40B4-BE49-F238E27FC236}">
              <a16:creationId xmlns:a16="http://schemas.microsoft.com/office/drawing/2014/main" id="{400C6652-3A89-4624-913B-6D364102DD05}"/>
            </a:ext>
          </a:extLst>
        </xdr:cNvPr>
        <xdr:cNvSpPr txBox="1"/>
      </xdr:nvSpPr>
      <xdr:spPr>
        <a:xfrm>
          <a:off x="8050306" y="4769223"/>
          <a:ext cx="2646922" cy="600421"/>
        </a:xfrm>
        <a:prstGeom prst="rect">
          <a:avLst/>
        </a:prstGeom>
        <a:solidFill>
          <a:srgbClr val="FFCC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0">
              <a:solidFill>
                <a:srgbClr val="FF0000"/>
              </a:solidFill>
              <a:latin typeface="Meiryo UI" panose="020B0604030504040204" pitchFamily="50" charset="-128"/>
              <a:ea typeface="Meiryo UI" panose="020B0604030504040204" pitchFamily="50" charset="-128"/>
            </a:rPr>
            <a:t>2023</a:t>
          </a:r>
          <a:r>
            <a:rPr kumimoji="1" lang="ja-JP" altLang="en-US" sz="1200" b="0">
              <a:solidFill>
                <a:srgbClr val="FF0000"/>
              </a:solidFill>
              <a:latin typeface="Meiryo UI" panose="020B0604030504040204" pitchFamily="50" charset="-128"/>
              <a:ea typeface="Meiryo UI" panose="020B0604030504040204" pitchFamily="50" charset="-128"/>
            </a:rPr>
            <a:t>メイン</a:t>
          </a:r>
          <a:r>
            <a:rPr kumimoji="1" lang="en-US" altLang="ja-JP" sz="1200" b="0">
              <a:solidFill>
                <a:srgbClr val="FF0000"/>
              </a:solidFill>
              <a:latin typeface="Meiryo UI" panose="020B0604030504040204" pitchFamily="50" charset="-128"/>
              <a:ea typeface="Meiryo UI" panose="020B0604030504040204" pitchFamily="50" charset="-128"/>
            </a:rPr>
            <a:t>AX</a:t>
          </a:r>
          <a:r>
            <a:rPr kumimoji="1" lang="ja-JP" altLang="en-US" sz="1200" b="0">
              <a:solidFill>
                <a:srgbClr val="FF0000"/>
              </a:solidFill>
              <a:latin typeface="Meiryo UI" panose="020B0604030504040204" pitchFamily="50" charset="-128"/>
              <a:ea typeface="Meiryo UI" panose="020B0604030504040204" pitchFamily="50" charset="-128"/>
            </a:rPr>
            <a:t>時の値</a:t>
          </a:r>
          <a:endParaRPr kumimoji="1" lang="en-US" altLang="ja-JP" sz="1200" b="0">
            <a:solidFill>
              <a:srgbClr val="FF0000"/>
            </a:solidFill>
            <a:latin typeface="Meiryo UI" panose="020B0604030504040204" pitchFamily="50" charset="-128"/>
            <a:ea typeface="Meiryo UI" panose="020B0604030504040204" pitchFamily="50" charset="-128"/>
          </a:endParaRPr>
        </a:p>
        <a:p>
          <a:pPr algn="ctr"/>
          <a:r>
            <a:rPr kumimoji="1" lang="ja-JP" altLang="en-US" sz="1200" b="0">
              <a:solidFill>
                <a:srgbClr val="FF0000"/>
              </a:solidFill>
              <a:latin typeface="Meiryo UI" panose="020B0604030504040204" pitchFamily="50" charset="-128"/>
              <a:ea typeface="Meiryo UI" panose="020B0604030504040204" pitchFamily="50" charset="-128"/>
            </a:rPr>
            <a:t>（</a:t>
          </a:r>
          <a:r>
            <a:rPr kumimoji="1" lang="en-US" altLang="ja-JP" sz="1200" b="0">
              <a:solidFill>
                <a:srgbClr val="FF0000"/>
              </a:solidFill>
              <a:latin typeface="Meiryo UI" panose="020B0604030504040204" pitchFamily="50" charset="-128"/>
              <a:ea typeface="Meiryo UI" panose="020B0604030504040204" pitchFamily="50" charset="-128"/>
            </a:rPr>
            <a:t>2023</a:t>
          </a:r>
          <a:r>
            <a:rPr kumimoji="1" lang="ja-JP" altLang="en-US" sz="1200" b="0">
              <a:solidFill>
                <a:srgbClr val="FF0000"/>
              </a:solidFill>
              <a:latin typeface="Meiryo UI" panose="020B0604030504040204" pitchFamily="50" charset="-128"/>
              <a:ea typeface="Meiryo UI" panose="020B0604030504040204" pitchFamily="50" charset="-128"/>
            </a:rPr>
            <a:t>共計需要</a:t>
          </a:r>
          <a:r>
            <a:rPr kumimoji="1" lang="en-US" altLang="ja-JP" sz="1200" b="0">
              <a:solidFill>
                <a:srgbClr val="FF0000"/>
              </a:solidFill>
              <a:latin typeface="Meiryo UI" panose="020B0604030504040204" pitchFamily="50" charset="-128"/>
              <a:ea typeface="Meiryo UI" panose="020B0604030504040204" pitchFamily="50" charset="-128"/>
            </a:rPr>
            <a:t>_EUE</a:t>
          </a:r>
          <a:r>
            <a:rPr kumimoji="1" lang="ja-JP" altLang="en-US" sz="1200" b="0">
              <a:solidFill>
                <a:srgbClr val="FF0000"/>
              </a:solidFill>
              <a:latin typeface="Meiryo UI" panose="020B0604030504040204" pitchFamily="50" charset="-128"/>
              <a:ea typeface="Meiryo UI" panose="020B0604030504040204" pitchFamily="50" charset="-128"/>
            </a:rPr>
            <a:t>見直しあり）</a:t>
          </a:r>
        </a:p>
      </xdr:txBody>
    </xdr:sp>
    <xdr:clientData/>
  </xdr:oneCellAnchor>
  <xdr:oneCellAnchor>
    <xdr:from>
      <xdr:col>10</xdr:col>
      <xdr:colOff>265452</xdr:colOff>
      <xdr:row>29</xdr:row>
      <xdr:rowOff>25453</xdr:rowOff>
    </xdr:from>
    <xdr:ext cx="2925536" cy="1108509"/>
    <xdr:sp macro="" textlink="">
      <xdr:nvSpPr>
        <xdr:cNvPr id="6" name="テキスト ボックス 5">
          <a:extLst>
            <a:ext uri="{FF2B5EF4-FFF2-40B4-BE49-F238E27FC236}">
              <a16:creationId xmlns:a16="http://schemas.microsoft.com/office/drawing/2014/main" id="{1C0DFD7C-3C03-4AB2-8F54-A0C66786379F}"/>
            </a:ext>
          </a:extLst>
        </xdr:cNvPr>
        <xdr:cNvSpPr txBox="1"/>
      </xdr:nvSpPr>
      <xdr:spPr>
        <a:xfrm>
          <a:off x="8073711" y="5484959"/>
          <a:ext cx="2925536" cy="1108509"/>
        </a:xfrm>
        <a:prstGeom prst="rect">
          <a:avLst/>
        </a:prstGeom>
        <a:solidFill>
          <a:srgbClr val="FFCC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l"/>
          <a:r>
            <a:rPr kumimoji="1" lang="en-US" altLang="ja-JP" sz="1200" b="0">
              <a:solidFill>
                <a:srgbClr val="FF0000"/>
              </a:solidFill>
              <a:latin typeface="Meiryo UI" panose="020B0604030504040204" pitchFamily="50" charset="-128"/>
              <a:ea typeface="Meiryo UI" panose="020B0604030504040204" pitchFamily="50" charset="-128"/>
            </a:rPr>
            <a:t>※</a:t>
          </a:r>
          <a:r>
            <a:rPr kumimoji="1" lang="ja-JP" altLang="en-US" sz="1200" b="0">
              <a:solidFill>
                <a:srgbClr val="FF0000"/>
              </a:solidFill>
              <a:latin typeface="Meiryo UI" panose="020B0604030504040204" pitchFamily="50" charset="-128"/>
              <a:ea typeface="Meiryo UI" panose="020B0604030504040204" pitchFamily="50" charset="-128"/>
            </a:rPr>
            <a:t>注意</a:t>
          </a:r>
          <a:r>
            <a:rPr kumimoji="1" lang="en-US" altLang="ja-JP" sz="1200" b="0">
              <a:solidFill>
                <a:srgbClr val="FF0000"/>
              </a:solidFill>
              <a:latin typeface="Meiryo UI" panose="020B0604030504040204" pitchFamily="50" charset="-128"/>
              <a:ea typeface="Meiryo UI" panose="020B0604030504040204" pitchFamily="50" charset="-128"/>
            </a:rPr>
            <a:t>※</a:t>
          </a:r>
        </a:p>
        <a:p>
          <a:pPr algn="l"/>
          <a:r>
            <a:rPr kumimoji="1" lang="en-US" altLang="ja-JP" sz="1200" b="0">
              <a:solidFill>
                <a:srgbClr val="FF0000"/>
              </a:solidFill>
              <a:latin typeface="Meiryo UI" panose="020B0604030504040204" pitchFamily="50" charset="-128"/>
              <a:ea typeface="Meiryo UI" panose="020B0604030504040204" pitchFamily="50" charset="-128"/>
            </a:rPr>
            <a:t>EUE</a:t>
          </a:r>
          <a:r>
            <a:rPr kumimoji="1" lang="ja-JP" altLang="en-US" sz="1200" b="0">
              <a:solidFill>
                <a:srgbClr val="FF0000"/>
              </a:solidFill>
              <a:latin typeface="Meiryo UI" panose="020B0604030504040204" pitchFamily="50" charset="-128"/>
              <a:ea typeface="Meiryo UI" panose="020B0604030504040204" pitchFamily="50" charset="-128"/>
            </a:rPr>
            <a:t>チームの資料は１月はじまりの表となっている場合があるので、貼り付け時には</a:t>
          </a:r>
          <a:r>
            <a:rPr kumimoji="1" lang="en-US" altLang="ja-JP" sz="1200" b="0">
              <a:solidFill>
                <a:srgbClr val="FF0000"/>
              </a:solidFill>
              <a:latin typeface="Meiryo UI" panose="020B0604030504040204" pitchFamily="50" charset="-128"/>
              <a:ea typeface="Meiryo UI" panose="020B0604030504040204" pitchFamily="50" charset="-128"/>
            </a:rPr>
            <a:t>1</a:t>
          </a:r>
          <a:r>
            <a:rPr kumimoji="1" lang="ja-JP" altLang="en-US" sz="1200" b="0">
              <a:solidFill>
                <a:srgbClr val="FF0000"/>
              </a:solidFill>
              <a:latin typeface="Meiryo UI" panose="020B0604030504040204" pitchFamily="50" charset="-128"/>
              <a:ea typeface="Meiryo UI" panose="020B0604030504040204" pitchFamily="50" charset="-128"/>
            </a:rPr>
            <a:t>行目が何月になっているかを確認する事。</a:t>
          </a:r>
          <a:endParaRPr kumimoji="1" lang="en-US" altLang="ja-JP" sz="1200" b="0">
            <a:solidFill>
              <a:srgbClr val="FF0000"/>
            </a:solidFill>
            <a:latin typeface="Meiryo UI" panose="020B0604030504040204" pitchFamily="50" charset="-128"/>
            <a:ea typeface="Meiryo UI" panose="020B0604030504040204" pitchFamily="50" charset="-128"/>
          </a:endParaRPr>
        </a:p>
      </xdr:txBody>
    </xdr:sp>
    <xdr:clientData/>
  </xdr:oneCellAnchor>
  <xdr:oneCellAnchor>
    <xdr:from>
      <xdr:col>2</xdr:col>
      <xdr:colOff>62753</xdr:colOff>
      <xdr:row>15</xdr:row>
      <xdr:rowOff>62753</xdr:rowOff>
    </xdr:from>
    <xdr:ext cx="2646922" cy="600421"/>
    <xdr:sp macro="" textlink="">
      <xdr:nvSpPr>
        <xdr:cNvPr id="7" name="テキスト ボックス 6">
          <a:extLst>
            <a:ext uri="{FF2B5EF4-FFF2-40B4-BE49-F238E27FC236}">
              <a16:creationId xmlns:a16="http://schemas.microsoft.com/office/drawing/2014/main" id="{D5754740-21AA-42C6-8869-07D19BD677A8}"/>
            </a:ext>
          </a:extLst>
        </xdr:cNvPr>
        <xdr:cNvSpPr txBox="1"/>
      </xdr:nvSpPr>
      <xdr:spPr>
        <a:xfrm>
          <a:off x="2492188" y="2886635"/>
          <a:ext cx="2646922" cy="600421"/>
        </a:xfrm>
        <a:prstGeom prst="rect">
          <a:avLst/>
        </a:prstGeom>
        <a:solidFill>
          <a:srgbClr val="FFCC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0">
              <a:solidFill>
                <a:srgbClr val="FF0000"/>
              </a:solidFill>
              <a:latin typeface="Meiryo UI" panose="020B0604030504040204" pitchFamily="50" charset="-128"/>
              <a:ea typeface="Meiryo UI" panose="020B0604030504040204" pitchFamily="50" charset="-128"/>
            </a:rPr>
            <a:t>2023</a:t>
          </a:r>
          <a:r>
            <a:rPr kumimoji="1" lang="ja-JP" altLang="en-US" sz="1200" b="0">
              <a:solidFill>
                <a:srgbClr val="FF0000"/>
              </a:solidFill>
              <a:latin typeface="Meiryo UI" panose="020B0604030504040204" pitchFamily="50" charset="-128"/>
              <a:ea typeface="Meiryo UI" panose="020B0604030504040204" pitchFamily="50" charset="-128"/>
            </a:rPr>
            <a:t>メイン</a:t>
          </a:r>
          <a:r>
            <a:rPr kumimoji="1" lang="en-US" altLang="ja-JP" sz="1200" b="0">
              <a:solidFill>
                <a:srgbClr val="FF0000"/>
              </a:solidFill>
              <a:latin typeface="Meiryo UI" panose="020B0604030504040204" pitchFamily="50" charset="-128"/>
              <a:ea typeface="Meiryo UI" panose="020B0604030504040204" pitchFamily="50" charset="-128"/>
            </a:rPr>
            <a:t>AX</a:t>
          </a:r>
          <a:r>
            <a:rPr kumimoji="1" lang="ja-JP" altLang="en-US" sz="1200" b="0">
              <a:solidFill>
                <a:srgbClr val="FF0000"/>
              </a:solidFill>
              <a:latin typeface="Meiryo UI" panose="020B0604030504040204" pitchFamily="50" charset="-128"/>
              <a:ea typeface="Meiryo UI" panose="020B0604030504040204" pitchFamily="50" charset="-128"/>
            </a:rPr>
            <a:t>時の値</a:t>
          </a:r>
          <a:endParaRPr kumimoji="1" lang="en-US" altLang="ja-JP" sz="1200" b="0">
            <a:solidFill>
              <a:srgbClr val="FF0000"/>
            </a:solidFill>
            <a:latin typeface="Meiryo UI" panose="020B0604030504040204" pitchFamily="50" charset="-128"/>
            <a:ea typeface="Meiryo UI" panose="020B0604030504040204" pitchFamily="50" charset="-128"/>
          </a:endParaRPr>
        </a:p>
        <a:p>
          <a:pPr algn="ctr"/>
          <a:r>
            <a:rPr kumimoji="1" lang="ja-JP" altLang="en-US" sz="1200" b="0">
              <a:solidFill>
                <a:srgbClr val="FF0000"/>
              </a:solidFill>
              <a:latin typeface="Meiryo UI" panose="020B0604030504040204" pitchFamily="50" charset="-128"/>
              <a:ea typeface="Meiryo UI" panose="020B0604030504040204" pitchFamily="50" charset="-128"/>
            </a:rPr>
            <a:t>（</a:t>
          </a:r>
          <a:r>
            <a:rPr kumimoji="1" lang="en-US" altLang="ja-JP" sz="1200" b="0">
              <a:solidFill>
                <a:srgbClr val="FF0000"/>
              </a:solidFill>
              <a:latin typeface="Meiryo UI" panose="020B0604030504040204" pitchFamily="50" charset="-128"/>
              <a:ea typeface="Meiryo UI" panose="020B0604030504040204" pitchFamily="50" charset="-128"/>
            </a:rPr>
            <a:t>2023</a:t>
          </a:r>
          <a:r>
            <a:rPr kumimoji="1" lang="ja-JP" altLang="en-US" sz="1200" b="0">
              <a:solidFill>
                <a:srgbClr val="FF0000"/>
              </a:solidFill>
              <a:latin typeface="Meiryo UI" panose="020B0604030504040204" pitchFamily="50" charset="-128"/>
              <a:ea typeface="Meiryo UI" panose="020B0604030504040204" pitchFamily="50" charset="-128"/>
            </a:rPr>
            <a:t>共計需要</a:t>
          </a:r>
          <a:r>
            <a:rPr kumimoji="1" lang="en-US" altLang="ja-JP" sz="1200" b="0">
              <a:solidFill>
                <a:srgbClr val="FF0000"/>
              </a:solidFill>
              <a:latin typeface="Meiryo UI" panose="020B0604030504040204" pitchFamily="50" charset="-128"/>
              <a:ea typeface="Meiryo UI" panose="020B0604030504040204" pitchFamily="50" charset="-128"/>
            </a:rPr>
            <a:t>_EUE</a:t>
          </a:r>
          <a:r>
            <a:rPr kumimoji="1" lang="ja-JP" altLang="en-US" sz="1200" b="0">
              <a:solidFill>
                <a:srgbClr val="FF0000"/>
              </a:solidFill>
              <a:latin typeface="Meiryo UI" panose="020B0604030504040204" pitchFamily="50" charset="-128"/>
              <a:ea typeface="Meiryo UI" panose="020B0604030504040204" pitchFamily="50" charset="-128"/>
            </a:rPr>
            <a:t>見直しあり）</a:t>
          </a:r>
        </a:p>
      </xdr:txBody>
    </xdr:sp>
    <xdr:clientData/>
  </xdr:oneCellAnchor>
  <xdr:twoCellAnchor>
    <xdr:from>
      <xdr:col>1</xdr:col>
      <xdr:colOff>289558</xdr:colOff>
      <xdr:row>5</xdr:row>
      <xdr:rowOff>66674</xdr:rowOff>
    </xdr:from>
    <xdr:to>
      <xdr:col>8</xdr:col>
      <xdr:colOff>485775</xdr:colOff>
      <xdr:row>12</xdr:row>
      <xdr:rowOff>190499</xdr:rowOff>
    </xdr:to>
    <xdr:sp macro="" textlink="">
      <xdr:nvSpPr>
        <xdr:cNvPr id="8" name="テキスト ボックス 7">
          <a:extLst>
            <a:ext uri="{FF2B5EF4-FFF2-40B4-BE49-F238E27FC236}">
              <a16:creationId xmlns:a16="http://schemas.microsoft.com/office/drawing/2014/main" id="{E07C00F1-87A3-4A8C-9006-B429C82410C3}"/>
            </a:ext>
          </a:extLst>
        </xdr:cNvPr>
        <xdr:cNvSpPr txBox="1"/>
      </xdr:nvSpPr>
      <xdr:spPr>
        <a:xfrm>
          <a:off x="1946908" y="1019174"/>
          <a:ext cx="4977767" cy="1457325"/>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latin typeface="Meiryo UI" panose="020B0604030504040204" pitchFamily="50" charset="-128"/>
              <a:ea typeface="Meiryo UI" panose="020B0604030504040204" pitchFamily="50" charset="-128"/>
            </a:rPr>
            <a:t>・このシートは不要。</a:t>
          </a:r>
          <a:br>
            <a:rPr kumimoji="1" lang="en-US" altLang="ja-JP" sz="2000">
              <a:solidFill>
                <a:srgbClr val="FF0000"/>
              </a:solidFill>
              <a:latin typeface="Meiryo UI" panose="020B0604030504040204" pitchFamily="50" charset="-128"/>
              <a:ea typeface="Meiryo UI" panose="020B0604030504040204" pitchFamily="50" charset="-128"/>
            </a:rPr>
          </a:br>
          <a:r>
            <a:rPr kumimoji="1" lang="ja-JP" altLang="en-US" sz="2000">
              <a:solidFill>
                <a:srgbClr val="FF0000"/>
              </a:solidFill>
              <a:latin typeface="Meiryo UI" panose="020B0604030504040204" pitchFamily="50" charset="-128"/>
              <a:ea typeface="Meiryo UI" panose="020B0604030504040204" pitchFamily="50" charset="-128"/>
            </a:rPr>
            <a:t>　なんの意味もないため、削除する</a:t>
          </a:r>
          <a:endParaRPr kumimoji="1" lang="en-US" altLang="ja-JP" sz="2000">
            <a:solidFill>
              <a:srgbClr val="FF0000"/>
            </a:solidFill>
            <a:latin typeface="Meiryo UI" panose="020B0604030504040204" pitchFamily="50" charset="-128"/>
            <a:ea typeface="Meiryo UI" panose="020B0604030504040204" pitchFamily="50" charset="-128"/>
          </a:endParaRPr>
        </a:p>
        <a:p>
          <a:r>
            <a:rPr kumimoji="1" lang="ja-JP" altLang="en-US" sz="2000">
              <a:solidFill>
                <a:srgbClr val="FF0000"/>
              </a:solidFill>
              <a:latin typeface="Meiryo UI" panose="020B0604030504040204" pitchFamily="50" charset="-128"/>
              <a:ea typeface="Meiryo UI" panose="020B0604030504040204" pitchFamily="50" charset="-128"/>
            </a:rPr>
            <a:t>　メイン側も</a:t>
          </a:r>
          <a:r>
            <a:rPr kumimoji="1" lang="en-US" altLang="ja-JP" sz="2000">
              <a:solidFill>
                <a:srgbClr val="FF0000"/>
              </a:solidFill>
              <a:latin typeface="Meiryo UI" panose="020B0604030504040204" pitchFamily="50" charset="-128"/>
              <a:ea typeface="Meiryo UI" panose="020B0604030504040204" pitchFamily="50" charset="-128"/>
            </a:rPr>
            <a:t>2028</a:t>
          </a:r>
          <a:r>
            <a:rPr kumimoji="1" lang="ja-JP" altLang="en-US" sz="2000">
              <a:solidFill>
                <a:srgbClr val="FF0000"/>
              </a:solidFill>
              <a:latin typeface="Meiryo UI" panose="020B0604030504040204" pitchFamily="50" charset="-128"/>
              <a:ea typeface="Meiryo UI" panose="020B0604030504040204" pitchFamily="50" charset="-128"/>
            </a:rPr>
            <a:t>年度から削除した</a:t>
          </a:r>
          <a:endParaRPr kumimoji="1" lang="en-US" altLang="ja-JP" sz="2000">
            <a:solidFill>
              <a:srgbClr val="FF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DA6AF-06D6-45D0-ADA3-F7722CEE1C60}">
  <dimension ref="B1:D47"/>
  <sheetViews>
    <sheetView tabSelected="1" zoomScale="85" zoomScaleNormal="85" workbookViewId="0">
      <selection activeCell="C2" sqref="C2"/>
    </sheetView>
  </sheetViews>
  <sheetFormatPr defaultColWidth="8.875" defaultRowHeight="15.75" x14ac:dyDescent="0.25"/>
  <cols>
    <col min="1" max="1" width="8.75" style="18" customWidth="1"/>
    <col min="2" max="2" width="25.625" style="18" bestFit="1" customWidth="1"/>
    <col min="3" max="3" width="85.75" style="18" customWidth="1"/>
    <col min="4" max="5" width="8.875" style="18"/>
    <col min="6" max="6" width="10.75" style="18" customWidth="1"/>
    <col min="7" max="16384" width="8.875" style="18"/>
  </cols>
  <sheetData>
    <row r="1" spans="2:4" ht="16.5" x14ac:dyDescent="0.25">
      <c r="B1" s="82" t="s">
        <v>178</v>
      </c>
      <c r="C1" s="82"/>
      <c r="D1" s="82"/>
    </row>
    <row r="2" spans="2:4" ht="16.5" x14ac:dyDescent="0.25">
      <c r="B2" s="31" t="s">
        <v>140</v>
      </c>
      <c r="C2" s="19"/>
      <c r="D2" s="19"/>
    </row>
    <row r="4" spans="2:4" s="20" customFormat="1" ht="19.899999999999999" customHeight="1" x14ac:dyDescent="0.15">
      <c r="B4" s="87" t="s">
        <v>101</v>
      </c>
      <c r="C4" s="88"/>
      <c r="D4" s="21" t="s">
        <v>129</v>
      </c>
    </row>
    <row r="5" spans="2:4" s="20" customFormat="1" ht="19.899999999999999" customHeight="1" x14ac:dyDescent="0.15">
      <c r="B5" s="24" t="s">
        <v>53</v>
      </c>
      <c r="C5" s="23" t="s">
        <v>128</v>
      </c>
      <c r="D5" s="29"/>
    </row>
    <row r="6" spans="2:4" s="20" customFormat="1" ht="19.899999999999999" customHeight="1" x14ac:dyDescent="0.15">
      <c r="B6" s="24" t="s">
        <v>54</v>
      </c>
      <c r="C6" s="23" t="s">
        <v>130</v>
      </c>
      <c r="D6" s="29"/>
    </row>
    <row r="7" spans="2:4" s="20" customFormat="1" ht="19.899999999999999" customHeight="1" x14ac:dyDescent="0.15">
      <c r="B7" s="24" t="s">
        <v>131</v>
      </c>
      <c r="C7" s="34"/>
      <c r="D7" s="29"/>
    </row>
    <row r="8" spans="2:4" s="20" customFormat="1" ht="19.899999999999999" customHeight="1" x14ac:dyDescent="0.15">
      <c r="B8" s="24" t="s">
        <v>57</v>
      </c>
      <c r="C8" s="34"/>
      <c r="D8" s="29"/>
    </row>
    <row r="9" spans="2:4" s="20" customFormat="1" ht="19.899999999999999" customHeight="1" x14ac:dyDescent="0.15">
      <c r="B9" s="24" t="s">
        <v>58</v>
      </c>
      <c r="C9" s="34"/>
      <c r="D9" s="29"/>
    </row>
    <row r="10" spans="2:4" s="20" customFormat="1" ht="19.899999999999999" customHeight="1" x14ac:dyDescent="0.15">
      <c r="B10" s="24" t="s">
        <v>96</v>
      </c>
      <c r="C10" s="23" t="s">
        <v>127</v>
      </c>
      <c r="D10" s="29"/>
    </row>
    <row r="11" spans="2:4" s="20" customFormat="1" ht="19.899999999999999" customHeight="1" x14ac:dyDescent="0.15">
      <c r="B11" s="24" t="s">
        <v>126</v>
      </c>
      <c r="C11" s="34"/>
      <c r="D11" s="29"/>
    </row>
    <row r="12" spans="2:4" s="20" customFormat="1" ht="19.899999999999999" customHeight="1" x14ac:dyDescent="0.15">
      <c r="B12" s="24" t="s">
        <v>70</v>
      </c>
      <c r="C12" s="34"/>
      <c r="D12" s="29"/>
    </row>
    <row r="13" spans="2:4" s="20" customFormat="1" ht="19.899999999999999" customHeight="1" x14ac:dyDescent="0.15">
      <c r="B13" s="24" t="s">
        <v>95</v>
      </c>
      <c r="C13" s="35"/>
      <c r="D13" s="29"/>
    </row>
    <row r="14" spans="2:4" s="20" customFormat="1" ht="19.899999999999999" customHeight="1" x14ac:dyDescent="0.15">
      <c r="B14" s="24" t="s">
        <v>97</v>
      </c>
      <c r="C14" s="34"/>
      <c r="D14" s="29"/>
    </row>
    <row r="15" spans="2:4" s="20" customFormat="1" ht="19.899999999999999" customHeight="1" x14ac:dyDescent="0.15">
      <c r="B15" s="24" t="s">
        <v>111</v>
      </c>
      <c r="C15" s="36"/>
      <c r="D15" s="29" t="s">
        <v>112</v>
      </c>
    </row>
    <row r="16" spans="2:4" s="20" customFormat="1" ht="19.899999999999999" customHeight="1" x14ac:dyDescent="0.15">
      <c r="B16" s="24" t="s">
        <v>113</v>
      </c>
      <c r="C16" s="34"/>
      <c r="D16" s="29"/>
    </row>
    <row r="17" spans="2:4" s="20" customFormat="1" ht="19.899999999999999" customHeight="1" x14ac:dyDescent="0.15">
      <c r="B17" s="24" t="s">
        <v>132</v>
      </c>
      <c r="C17" s="36"/>
      <c r="D17" s="29" t="s">
        <v>133</v>
      </c>
    </row>
    <row r="18" spans="2:4" s="20" customFormat="1" ht="19.899999999999999" customHeight="1" x14ac:dyDescent="0.15">
      <c r="B18" s="24" t="s">
        <v>105</v>
      </c>
      <c r="C18" s="23" t="s">
        <v>174</v>
      </c>
      <c r="D18" s="29"/>
    </row>
    <row r="19" spans="2:4" s="20" customFormat="1" ht="19.899999999999999" customHeight="1" x14ac:dyDescent="0.15">
      <c r="B19" s="24" t="s">
        <v>107</v>
      </c>
      <c r="C19" s="23" t="s">
        <v>174</v>
      </c>
      <c r="D19" s="29" t="s">
        <v>102</v>
      </c>
    </row>
    <row r="20" spans="2:4" s="20" customFormat="1" ht="19.899999999999999" customHeight="1" x14ac:dyDescent="0.15">
      <c r="B20" s="24" t="s">
        <v>106</v>
      </c>
      <c r="C20" s="23" t="s">
        <v>174</v>
      </c>
      <c r="D20" s="29"/>
    </row>
    <row r="21" spans="2:4" s="20" customFormat="1" ht="19.899999999999999" customHeight="1" x14ac:dyDescent="0.15">
      <c r="B21" s="24" t="s">
        <v>108</v>
      </c>
      <c r="C21" s="23" t="s">
        <v>174</v>
      </c>
      <c r="D21" s="29" t="s">
        <v>102</v>
      </c>
    </row>
    <row r="22" spans="2:4" s="20" customFormat="1" ht="19.899999999999999" customHeight="1" x14ac:dyDescent="0.15">
      <c r="B22" s="24" t="s">
        <v>109</v>
      </c>
      <c r="C22" s="23" t="s">
        <v>174</v>
      </c>
      <c r="D22" s="29"/>
    </row>
    <row r="23" spans="2:4" s="20" customFormat="1" ht="19.899999999999999" customHeight="1" x14ac:dyDescent="0.15">
      <c r="B23" s="24" t="s">
        <v>110</v>
      </c>
      <c r="C23" s="23" t="s">
        <v>174</v>
      </c>
      <c r="D23" s="29" t="s">
        <v>102</v>
      </c>
    </row>
    <row r="24" spans="2:4" s="20" customFormat="1" ht="19.899999999999999" customHeight="1" x14ac:dyDescent="0.15">
      <c r="B24" s="24" t="s">
        <v>103</v>
      </c>
      <c r="C24" s="34"/>
      <c r="D24" s="29"/>
    </row>
    <row r="25" spans="2:4" s="20" customFormat="1" ht="19.899999999999999" customHeight="1" x14ac:dyDescent="0.15">
      <c r="B25" s="24" t="s">
        <v>104</v>
      </c>
      <c r="C25" s="36"/>
      <c r="D25" s="29" t="s">
        <v>102</v>
      </c>
    </row>
    <row r="26" spans="2:4" s="20" customFormat="1" ht="19.899999999999999" customHeight="1" x14ac:dyDescent="0.15">
      <c r="B26" s="24" t="s">
        <v>114</v>
      </c>
      <c r="C26" s="36"/>
      <c r="D26" s="29" t="s">
        <v>112</v>
      </c>
    </row>
    <row r="27" spans="2:4" s="20" customFormat="1" ht="19.899999999999999" customHeight="1" x14ac:dyDescent="0.15"/>
    <row r="28" spans="2:4" s="20" customFormat="1" ht="19.899999999999999" customHeight="1" x14ac:dyDescent="0.15">
      <c r="B28" s="32" t="s">
        <v>100</v>
      </c>
      <c r="C28" s="33"/>
      <c r="D28" s="24"/>
    </row>
    <row r="29" spans="2:4" s="20" customFormat="1" ht="19.899999999999999" customHeight="1" x14ac:dyDescent="0.15">
      <c r="B29" s="24" t="s">
        <v>141</v>
      </c>
      <c r="C29" s="48"/>
      <c r="D29" s="29"/>
    </row>
    <row r="30" spans="2:4" s="20" customFormat="1" ht="19.899999999999999" customHeight="1" x14ac:dyDescent="0.15">
      <c r="B30" s="24" t="s">
        <v>98</v>
      </c>
      <c r="C30" s="34"/>
      <c r="D30" s="29"/>
    </row>
    <row r="31" spans="2:4" s="20" customFormat="1" ht="19.899999999999999" customHeight="1" x14ac:dyDescent="0.15">
      <c r="B31" s="24" t="s">
        <v>95</v>
      </c>
      <c r="C31" s="35"/>
      <c r="D31" s="29"/>
    </row>
    <row r="32" spans="2:4" s="20" customFormat="1" ht="19.899999999999999" customHeight="1" x14ac:dyDescent="0.15"/>
    <row r="33" s="20" customFormat="1" ht="19.899999999999999" customHeight="1" x14ac:dyDescent="0.15"/>
    <row r="34" s="20" customFormat="1" ht="19.899999999999999" customHeight="1" x14ac:dyDescent="0.15"/>
    <row r="35" s="20" customFormat="1" ht="19.899999999999999" customHeight="1" x14ac:dyDescent="0.15"/>
    <row r="36" s="20" customFormat="1" ht="19.899999999999999" customHeight="1" x14ac:dyDescent="0.15"/>
    <row r="37" s="20" customFormat="1" ht="19.899999999999999" customHeight="1" x14ac:dyDescent="0.15"/>
    <row r="38" s="20" customFormat="1" ht="19.899999999999999" customHeight="1" x14ac:dyDescent="0.15"/>
    <row r="39" s="20" customFormat="1" ht="19.899999999999999" customHeight="1" x14ac:dyDescent="0.15"/>
    <row r="40" s="20" customFormat="1" ht="19.899999999999999" customHeight="1" x14ac:dyDescent="0.15"/>
    <row r="41" s="20" customFormat="1" ht="19.899999999999999" customHeight="1" x14ac:dyDescent="0.15"/>
    <row r="42" s="20" customFormat="1" ht="19.899999999999999" customHeight="1" x14ac:dyDescent="0.15"/>
    <row r="43" s="20" customFormat="1" ht="19.899999999999999" customHeight="1" x14ac:dyDescent="0.15"/>
    <row r="44" s="20" customFormat="1" ht="19.899999999999999" customHeight="1" x14ac:dyDescent="0.15"/>
    <row r="45" s="20" customFormat="1" ht="19.899999999999999" customHeight="1" x14ac:dyDescent="0.15"/>
    <row r="46" s="20" customFormat="1" ht="19.899999999999999" customHeight="1" x14ac:dyDescent="0.15"/>
    <row r="47" s="20" customFormat="1" ht="19.899999999999999" customHeight="1" x14ac:dyDescent="0.15"/>
  </sheetData>
  <sheetProtection algorithmName="SHA-512" hashValue="m3k+X1D+X0p0IXLZ8OKyYxfWct+ICWY9i4Yk2a1GPnDT/UBUUQ3MCoRYkXtQZ7dEF2eySy/vlK1zHLuQOXgt4A==" saltValue="XxSjhBwhJRkrHR1maY8tqg==" spinCount="100000" sheet="1" objects="1" scenarios="1"/>
  <mergeCells count="2">
    <mergeCell ref="B4:C4"/>
    <mergeCell ref="B1:D1"/>
  </mergeCells>
  <phoneticPr fontId="2"/>
  <conditionalFormatting sqref="C17">
    <cfRule type="expression" dxfId="7" priority="1">
      <formula>$C$16="無"</formula>
    </cfRule>
  </conditionalFormatting>
  <conditionalFormatting sqref="C24">
    <cfRule type="expression" dxfId="6" priority="4">
      <formula>OR($C$18="非落札",$C$18="非応札")</formula>
    </cfRule>
  </conditionalFormatting>
  <conditionalFormatting sqref="C25">
    <cfRule type="expression" dxfId="5" priority="3">
      <formula>OR($C$18="非落札",$C$18="非応札",$C$24="無")</formula>
    </cfRule>
  </conditionalFormatting>
  <conditionalFormatting sqref="C26">
    <cfRule type="expression" dxfId="4" priority="2">
      <formula>AND(OR($C$18="非落札",$C$18="非応札"),OR($C$20="非落札",$C$20="非応札"))</formula>
    </cfRule>
  </conditionalFormatting>
  <conditionalFormatting sqref="C30:C31">
    <cfRule type="expression" dxfId="3" priority="11">
      <formula>$C$5="差替先掲示板への掲載"</formula>
    </cfRule>
  </conditionalFormatting>
  <dataValidations count="4">
    <dataValidation type="list" allowBlank="1" showInputMessage="1" showErrorMessage="1" sqref="C7" xr:uid="{578440C2-2E91-4AE2-BEC6-EC3C2E6E9A70}">
      <formula1>"供給力提供開始時期の遅れによるペナルティが科された,既設火力改修に向けた追加投資により供給力提供不可"</formula1>
    </dataValidation>
    <dataValidation type="list" allowBlank="1" showInputMessage="1" showErrorMessage="1" sqref="C14" xr:uid="{63558705-068F-478E-B838-C1723A016720}">
      <formula1>"北海道,東北,東京,中部,北陸,関西,中国,四国,九州"</formula1>
    </dataValidation>
    <dataValidation type="list" allowBlank="1" showInputMessage="1" showErrorMessage="1" sqref="C24 C16" xr:uid="{F3708171-809E-4F81-AAA6-D392E648905B}">
      <formula1>"有,無"</formula1>
    </dataValidation>
    <dataValidation type="whole" allowBlank="1" showInputMessage="1" showErrorMessage="1" error="整数値を入力してください" sqref="C15 C17 C25:C26" xr:uid="{72BDEA0B-2FC3-419C-BF81-45E18487782C}">
      <formula1>1</formula1>
      <formula2>999999999999999</formula2>
    </dataValidation>
  </dataValidations>
  <pageMargins left="0.23622047244094491" right="0.23622047244094491" top="0.23622047244094491" bottom="0.55118110236220474"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34214BC-98B6-4978-BE4C-B8D209020B72}">
          <x14:formula1>
            <xm:f>リスト!$B$5:$B$29</xm:f>
          </x14:formula1>
          <xm:sqref>C11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712A1-CE50-4D24-BF4A-2D46EBB184D6}">
  <dimension ref="B1:V136"/>
  <sheetViews>
    <sheetView zoomScale="85" zoomScaleNormal="85" workbookViewId="0">
      <selection activeCell="D7" sqref="D7:O7"/>
    </sheetView>
  </sheetViews>
  <sheetFormatPr defaultColWidth="8.875" defaultRowHeight="15.75" x14ac:dyDescent="0.25"/>
  <cols>
    <col min="1" max="1" width="5.625" style="18" customWidth="1"/>
    <col min="2" max="2" width="8.875" style="18"/>
    <col min="3" max="3" width="19.75" style="18" customWidth="1"/>
    <col min="4" max="15" width="9.75" style="18" customWidth="1"/>
    <col min="16" max="16" width="8.375" style="18" customWidth="1"/>
    <col min="17" max="16384" width="8.875" style="18"/>
  </cols>
  <sheetData>
    <row r="1" spans="2:16" ht="16.5" x14ac:dyDescent="0.25">
      <c r="B1" s="82" t="s">
        <v>179</v>
      </c>
      <c r="C1" s="82"/>
      <c r="D1" s="82"/>
      <c r="E1" s="82"/>
      <c r="F1" s="82"/>
      <c r="G1" s="82"/>
      <c r="H1" s="82"/>
      <c r="I1" s="82"/>
      <c r="J1" s="82"/>
      <c r="K1" s="82"/>
      <c r="L1" s="82"/>
      <c r="M1" s="82"/>
      <c r="N1" s="82"/>
      <c r="O1" s="82"/>
      <c r="P1" s="82"/>
    </row>
    <row r="2" spans="2:16" ht="16.5" x14ac:dyDescent="0.25">
      <c r="B2" s="110" t="s">
        <v>140</v>
      </c>
      <c r="C2" s="110"/>
      <c r="D2" s="19"/>
      <c r="E2" s="19"/>
      <c r="F2" s="19"/>
      <c r="G2" s="19"/>
      <c r="H2" s="19"/>
      <c r="I2" s="19"/>
      <c r="J2" s="19"/>
      <c r="K2" s="19"/>
      <c r="L2" s="19"/>
      <c r="M2" s="19"/>
      <c r="N2" s="19"/>
      <c r="O2" s="19"/>
      <c r="P2" s="19"/>
    </row>
    <row r="4" spans="2:16" s="20" customFormat="1" ht="19.899999999999999" customHeight="1" x14ac:dyDescent="0.15">
      <c r="B4" s="20" t="s">
        <v>134</v>
      </c>
    </row>
    <row r="5" spans="2:16" s="20" customFormat="1" ht="18" customHeight="1" x14ac:dyDescent="0.15">
      <c r="B5" s="109" t="s">
        <v>0</v>
      </c>
      <c r="C5" s="109"/>
      <c r="D5" s="109" t="s">
        <v>19</v>
      </c>
      <c r="E5" s="109"/>
      <c r="F5" s="109"/>
      <c r="G5" s="109"/>
      <c r="H5" s="109"/>
      <c r="I5" s="109"/>
      <c r="J5" s="109"/>
      <c r="K5" s="109"/>
      <c r="L5" s="109"/>
      <c r="M5" s="109"/>
      <c r="N5" s="109"/>
      <c r="O5" s="109"/>
      <c r="P5" s="21" t="s">
        <v>1</v>
      </c>
    </row>
    <row r="6" spans="2:16" s="20" customFormat="1" ht="18" customHeight="1" x14ac:dyDescent="0.25">
      <c r="B6" s="109" t="s">
        <v>2</v>
      </c>
      <c r="C6" s="109"/>
      <c r="D6" s="112" t="str">
        <f>IF('入力欄(基本情報)'!C13="","",'入力欄(基本情報)'!C13)</f>
        <v/>
      </c>
      <c r="E6" s="113"/>
      <c r="F6" s="113"/>
      <c r="G6" s="113"/>
      <c r="H6" s="113"/>
      <c r="I6" s="113"/>
      <c r="J6" s="113"/>
      <c r="K6" s="113"/>
      <c r="L6" s="113"/>
      <c r="M6" s="113"/>
      <c r="N6" s="113"/>
      <c r="O6" s="114"/>
      <c r="P6" s="22"/>
    </row>
    <row r="7" spans="2:16" s="20" customFormat="1" ht="18" customHeight="1" x14ac:dyDescent="0.25">
      <c r="B7" s="109" t="s">
        <v>3</v>
      </c>
      <c r="C7" s="109"/>
      <c r="D7" s="89" t="str">
        <f>IF('入力欄(基本情報)'!C10="","",'入力欄(基本情報)'!C10)</f>
        <v>安定電源</v>
      </c>
      <c r="E7" s="89"/>
      <c r="F7" s="89"/>
      <c r="G7" s="89"/>
      <c r="H7" s="89"/>
      <c r="I7" s="89"/>
      <c r="J7" s="89"/>
      <c r="K7" s="89"/>
      <c r="L7" s="89"/>
      <c r="M7" s="89"/>
      <c r="N7" s="89"/>
      <c r="O7" s="89"/>
      <c r="P7" s="22"/>
    </row>
    <row r="8" spans="2:16" s="20" customFormat="1" ht="18" customHeight="1" x14ac:dyDescent="0.25">
      <c r="B8" s="109" t="s">
        <v>4</v>
      </c>
      <c r="C8" s="109"/>
      <c r="D8" s="89" t="str">
        <f>IF('入力欄(基本情報)'!C11="","",'入力欄(基本情報)'!C11)</f>
        <v/>
      </c>
      <c r="E8" s="89"/>
      <c r="F8" s="89"/>
      <c r="G8" s="89"/>
      <c r="H8" s="89"/>
      <c r="I8" s="89"/>
      <c r="J8" s="89"/>
      <c r="K8" s="89"/>
      <c r="L8" s="89"/>
      <c r="M8" s="89"/>
      <c r="N8" s="89"/>
      <c r="O8" s="89"/>
      <c r="P8" s="22"/>
    </row>
    <row r="9" spans="2:16" s="20" customFormat="1" ht="18" customHeight="1" x14ac:dyDescent="0.25">
      <c r="B9" s="109" t="s">
        <v>5</v>
      </c>
      <c r="C9" s="109"/>
      <c r="D9" s="89" t="str">
        <f>IF('入力欄(基本情報)'!C14="","",'入力欄(基本情報)'!C14)</f>
        <v/>
      </c>
      <c r="E9" s="89"/>
      <c r="F9" s="89"/>
      <c r="G9" s="89"/>
      <c r="H9" s="89"/>
      <c r="I9" s="89"/>
      <c r="J9" s="89"/>
      <c r="K9" s="89"/>
      <c r="L9" s="89"/>
      <c r="M9" s="89"/>
      <c r="N9" s="89"/>
      <c r="O9" s="89"/>
      <c r="P9" s="22"/>
    </row>
    <row r="10" spans="2:16" s="20" customFormat="1" ht="33.75" customHeight="1" x14ac:dyDescent="0.15">
      <c r="B10" s="111" t="s">
        <v>177</v>
      </c>
      <c r="C10" s="109"/>
      <c r="D10" s="97"/>
      <c r="E10" s="97"/>
      <c r="F10" s="97"/>
      <c r="G10" s="97"/>
      <c r="H10" s="97"/>
      <c r="I10" s="97"/>
      <c r="J10" s="97"/>
      <c r="K10" s="97"/>
      <c r="L10" s="97"/>
      <c r="M10" s="97"/>
      <c r="N10" s="97"/>
      <c r="O10" s="97"/>
      <c r="P10" s="23" t="s">
        <v>18</v>
      </c>
    </row>
    <row r="11" spans="2:16" s="20" customFormat="1" ht="18" customHeight="1" x14ac:dyDescent="0.15">
      <c r="B11" s="115" t="s">
        <v>142</v>
      </c>
      <c r="C11" s="116"/>
      <c r="D11" s="21" t="s">
        <v>6</v>
      </c>
      <c r="E11" s="21" t="s">
        <v>7</v>
      </c>
      <c r="F11" s="21" t="s">
        <v>8</v>
      </c>
      <c r="G11" s="21" t="s">
        <v>9</v>
      </c>
      <c r="H11" s="21" t="s">
        <v>10</v>
      </c>
      <c r="I11" s="21" t="s">
        <v>11</v>
      </c>
      <c r="J11" s="21" t="s">
        <v>12</v>
      </c>
      <c r="K11" s="21" t="s">
        <v>13</v>
      </c>
      <c r="L11" s="21" t="s">
        <v>14</v>
      </c>
      <c r="M11" s="21" t="s">
        <v>15</v>
      </c>
      <c r="N11" s="21" t="s">
        <v>16</v>
      </c>
      <c r="O11" s="21" t="s">
        <v>17</v>
      </c>
      <c r="P11" s="23"/>
    </row>
    <row r="12" spans="2:16" s="20" customFormat="1" ht="18" customHeight="1" x14ac:dyDescent="0.15">
      <c r="B12" s="117"/>
      <c r="C12" s="118"/>
      <c r="D12" s="30"/>
      <c r="E12" s="30"/>
      <c r="F12" s="30"/>
      <c r="G12" s="30"/>
      <c r="H12" s="30"/>
      <c r="I12" s="30"/>
      <c r="J12" s="30"/>
      <c r="K12" s="30"/>
      <c r="L12" s="30"/>
      <c r="M12" s="30"/>
      <c r="N12" s="30"/>
      <c r="O12" s="30"/>
      <c r="P12" s="23" t="s">
        <v>145</v>
      </c>
    </row>
    <row r="13" spans="2:16" s="20" customFormat="1" ht="18" customHeight="1" x14ac:dyDescent="0.25">
      <c r="B13" s="111" t="s">
        <v>143</v>
      </c>
      <c r="C13" s="109"/>
      <c r="D13" s="21" t="s">
        <v>6</v>
      </c>
      <c r="E13" s="21" t="s">
        <v>7</v>
      </c>
      <c r="F13" s="21" t="s">
        <v>8</v>
      </c>
      <c r="G13" s="21" t="s">
        <v>9</v>
      </c>
      <c r="H13" s="21" t="s">
        <v>10</v>
      </c>
      <c r="I13" s="21" t="s">
        <v>11</v>
      </c>
      <c r="J13" s="21" t="s">
        <v>12</v>
      </c>
      <c r="K13" s="21" t="s">
        <v>13</v>
      </c>
      <c r="L13" s="21" t="s">
        <v>14</v>
      </c>
      <c r="M13" s="21" t="s">
        <v>15</v>
      </c>
      <c r="N13" s="21" t="s">
        <v>16</v>
      </c>
      <c r="O13" s="21" t="s">
        <v>17</v>
      </c>
      <c r="P13" s="22"/>
    </row>
    <row r="14" spans="2:16" s="20" customFormat="1" ht="18" customHeight="1" x14ac:dyDescent="0.15">
      <c r="B14" s="109"/>
      <c r="C14" s="109"/>
      <c r="D14" s="30"/>
      <c r="E14" s="30"/>
      <c r="F14" s="30"/>
      <c r="G14" s="30"/>
      <c r="H14" s="30"/>
      <c r="I14" s="30"/>
      <c r="J14" s="30"/>
      <c r="K14" s="30"/>
      <c r="L14" s="30"/>
      <c r="M14" s="30"/>
      <c r="N14" s="30"/>
      <c r="O14" s="30"/>
      <c r="P14" s="23" t="s">
        <v>18</v>
      </c>
    </row>
    <row r="15" spans="2:16" s="20" customFormat="1" ht="18" hidden="1" customHeight="1" x14ac:dyDescent="0.15">
      <c r="B15" s="103" t="s">
        <v>151</v>
      </c>
      <c r="C15" s="105"/>
      <c r="D15" s="49">
        <f>ROUND(D14,0)</f>
        <v>0</v>
      </c>
      <c r="E15" s="49">
        <f t="shared" ref="E15:O15" si="0">ROUND(E14,0)</f>
        <v>0</v>
      </c>
      <c r="F15" s="49">
        <f t="shared" si="0"/>
        <v>0</v>
      </c>
      <c r="G15" s="49">
        <f t="shared" si="0"/>
        <v>0</v>
      </c>
      <c r="H15" s="49">
        <f t="shared" si="0"/>
        <v>0</v>
      </c>
      <c r="I15" s="49">
        <f t="shared" si="0"/>
        <v>0</v>
      </c>
      <c r="J15" s="49">
        <f t="shared" si="0"/>
        <v>0</v>
      </c>
      <c r="K15" s="49">
        <f t="shared" si="0"/>
        <v>0</v>
      </c>
      <c r="L15" s="49">
        <f t="shared" si="0"/>
        <v>0</v>
      </c>
      <c r="M15" s="49">
        <f t="shared" si="0"/>
        <v>0</v>
      </c>
      <c r="N15" s="49">
        <f t="shared" si="0"/>
        <v>0</v>
      </c>
      <c r="O15" s="49">
        <f t="shared" si="0"/>
        <v>0</v>
      </c>
      <c r="P15" s="23"/>
    </row>
    <row r="16" spans="2:16" s="20" customFormat="1" ht="34.9" customHeight="1" x14ac:dyDescent="0.15">
      <c r="B16" s="111" t="s">
        <v>144</v>
      </c>
      <c r="C16" s="109"/>
      <c r="D16" s="108" t="e">
        <f>ROUND(AVERAGE(D14:O14),0)</f>
        <v>#DIV/0!</v>
      </c>
      <c r="E16" s="108"/>
      <c r="F16" s="108"/>
      <c r="G16" s="108"/>
      <c r="H16" s="108"/>
      <c r="I16" s="108"/>
      <c r="J16" s="108"/>
      <c r="K16" s="108"/>
      <c r="L16" s="108"/>
      <c r="M16" s="108"/>
      <c r="N16" s="108"/>
      <c r="O16" s="108"/>
      <c r="P16" s="23" t="s">
        <v>18</v>
      </c>
    </row>
    <row r="17" spans="2:22" s="20" customFormat="1" ht="18" customHeight="1" x14ac:dyDescent="0.15"/>
    <row r="18" spans="2:22" s="20" customFormat="1" ht="18" customHeight="1" x14ac:dyDescent="0.15">
      <c r="B18" s="20" t="s">
        <v>135</v>
      </c>
    </row>
    <row r="19" spans="2:22" s="20" customFormat="1" ht="18" customHeight="1" x14ac:dyDescent="0.15">
      <c r="B19" s="24" t="s">
        <v>115</v>
      </c>
      <c r="C19" s="21" t="s">
        <v>0</v>
      </c>
      <c r="D19" s="109" t="s">
        <v>19</v>
      </c>
      <c r="E19" s="109"/>
      <c r="F19" s="109"/>
      <c r="G19" s="109"/>
      <c r="H19" s="109"/>
      <c r="I19" s="109"/>
      <c r="J19" s="109"/>
      <c r="K19" s="109"/>
      <c r="L19" s="109"/>
      <c r="M19" s="109"/>
      <c r="N19" s="109"/>
      <c r="O19" s="109"/>
      <c r="P19" s="21" t="s">
        <v>1</v>
      </c>
    </row>
    <row r="20" spans="2:22" s="20" customFormat="1" ht="18" customHeight="1" x14ac:dyDescent="0.15">
      <c r="B20" s="94" t="s">
        <v>116</v>
      </c>
      <c r="C20" s="21" t="s">
        <v>136</v>
      </c>
      <c r="D20" s="98"/>
      <c r="E20" s="99"/>
      <c r="F20" s="99"/>
      <c r="G20" s="99"/>
      <c r="H20" s="99"/>
      <c r="I20" s="99"/>
      <c r="J20" s="99"/>
      <c r="K20" s="99"/>
      <c r="L20" s="99"/>
      <c r="M20" s="99"/>
      <c r="N20" s="99"/>
      <c r="O20" s="100"/>
      <c r="P20" s="23"/>
    </row>
    <row r="21" spans="2:22" s="20" customFormat="1" ht="18" customHeight="1" x14ac:dyDescent="0.15">
      <c r="B21" s="95"/>
      <c r="C21" s="21" t="s">
        <v>138</v>
      </c>
      <c r="D21" s="98"/>
      <c r="E21" s="99"/>
      <c r="F21" s="99"/>
      <c r="G21" s="99"/>
      <c r="H21" s="99"/>
      <c r="I21" s="99"/>
      <c r="J21" s="99"/>
      <c r="K21" s="99"/>
      <c r="L21" s="99"/>
      <c r="M21" s="99"/>
      <c r="N21" s="99"/>
      <c r="O21" s="100"/>
      <c r="P21" s="23"/>
      <c r="V21" s="51"/>
    </row>
    <row r="22" spans="2:22" s="20" customFormat="1" ht="18" customHeight="1" x14ac:dyDescent="0.25">
      <c r="B22" s="95"/>
      <c r="C22" s="21" t="s">
        <v>137</v>
      </c>
      <c r="D22" s="101"/>
      <c r="E22" s="101"/>
      <c r="F22" s="101"/>
      <c r="G22" s="101"/>
      <c r="H22" s="101"/>
      <c r="I22" s="101"/>
      <c r="J22" s="101"/>
      <c r="K22" s="101"/>
      <c r="L22" s="101"/>
      <c r="M22" s="101"/>
      <c r="N22" s="101"/>
      <c r="O22" s="101"/>
      <c r="P22" s="22"/>
    </row>
    <row r="23" spans="2:22" s="20" customFormat="1" ht="18" customHeight="1" x14ac:dyDescent="0.25">
      <c r="B23" s="95"/>
      <c r="C23" s="102" t="s">
        <v>149</v>
      </c>
      <c r="D23" s="21" t="s">
        <v>6</v>
      </c>
      <c r="E23" s="21" t="s">
        <v>7</v>
      </c>
      <c r="F23" s="21" t="s">
        <v>8</v>
      </c>
      <c r="G23" s="21" t="s">
        <v>9</v>
      </c>
      <c r="H23" s="21" t="s">
        <v>10</v>
      </c>
      <c r="I23" s="21" t="s">
        <v>11</v>
      </c>
      <c r="J23" s="21" t="s">
        <v>12</v>
      </c>
      <c r="K23" s="21" t="s">
        <v>13</v>
      </c>
      <c r="L23" s="21" t="s">
        <v>14</v>
      </c>
      <c r="M23" s="21" t="s">
        <v>15</v>
      </c>
      <c r="N23" s="21" t="s">
        <v>16</v>
      </c>
      <c r="O23" s="21" t="s">
        <v>17</v>
      </c>
      <c r="P23" s="22"/>
    </row>
    <row r="24" spans="2:22" s="20" customFormat="1" ht="18" customHeight="1" x14ac:dyDescent="0.15">
      <c r="B24" s="95"/>
      <c r="C24" s="96"/>
      <c r="D24" s="30"/>
      <c r="E24" s="30"/>
      <c r="F24" s="30"/>
      <c r="G24" s="30"/>
      <c r="H24" s="30"/>
      <c r="I24" s="30"/>
      <c r="J24" s="30"/>
      <c r="K24" s="30"/>
      <c r="L24" s="30"/>
      <c r="M24" s="30"/>
      <c r="N24" s="30"/>
      <c r="O24" s="30"/>
      <c r="P24" s="23" t="s">
        <v>18</v>
      </c>
    </row>
    <row r="25" spans="2:22" s="20" customFormat="1" hidden="1" x14ac:dyDescent="0.15">
      <c r="B25" s="95"/>
      <c r="C25" s="50" t="s">
        <v>151</v>
      </c>
      <c r="D25" s="49">
        <f>ROUND(D24,0)</f>
        <v>0</v>
      </c>
      <c r="E25" s="49">
        <f t="shared" ref="E25:O25" si="1">ROUND(E24,0)</f>
        <v>0</v>
      </c>
      <c r="F25" s="49">
        <f t="shared" si="1"/>
        <v>0</v>
      </c>
      <c r="G25" s="49">
        <f t="shared" si="1"/>
        <v>0</v>
      </c>
      <c r="H25" s="49">
        <f t="shared" si="1"/>
        <v>0</v>
      </c>
      <c r="I25" s="49">
        <f t="shared" si="1"/>
        <v>0</v>
      </c>
      <c r="J25" s="49">
        <f t="shared" si="1"/>
        <v>0</v>
      </c>
      <c r="K25" s="49">
        <f t="shared" si="1"/>
        <v>0</v>
      </c>
      <c r="L25" s="49">
        <f t="shared" si="1"/>
        <v>0</v>
      </c>
      <c r="M25" s="49">
        <f t="shared" si="1"/>
        <v>0</v>
      </c>
      <c r="N25" s="49">
        <f t="shared" si="1"/>
        <v>0</v>
      </c>
      <c r="O25" s="49">
        <f t="shared" si="1"/>
        <v>0</v>
      </c>
      <c r="P25" s="23"/>
    </row>
    <row r="26" spans="2:22" s="20" customFormat="1" ht="30" customHeight="1" x14ac:dyDescent="0.15">
      <c r="B26" s="95"/>
      <c r="C26" s="25" t="s">
        <v>150</v>
      </c>
      <c r="D26" s="97"/>
      <c r="E26" s="97"/>
      <c r="F26" s="97"/>
      <c r="G26" s="97"/>
      <c r="H26" s="97"/>
      <c r="I26" s="97"/>
      <c r="J26" s="97"/>
      <c r="K26" s="97"/>
      <c r="L26" s="97"/>
      <c r="M26" s="97"/>
      <c r="N26" s="97"/>
      <c r="O26" s="97"/>
      <c r="P26" s="23" t="s">
        <v>18</v>
      </c>
    </row>
    <row r="27" spans="2:22" s="20" customFormat="1" ht="18" hidden="1" customHeight="1" x14ac:dyDescent="0.15">
      <c r="B27" s="96"/>
      <c r="C27" s="50" t="s">
        <v>151</v>
      </c>
      <c r="D27" s="91">
        <f>ROUND(D26,0)</f>
        <v>0</v>
      </c>
      <c r="E27" s="92"/>
      <c r="F27" s="92"/>
      <c r="G27" s="92"/>
      <c r="H27" s="92"/>
      <c r="I27" s="92"/>
      <c r="J27" s="92"/>
      <c r="K27" s="92"/>
      <c r="L27" s="92"/>
      <c r="M27" s="92"/>
      <c r="N27" s="92"/>
      <c r="O27" s="93"/>
      <c r="P27" s="23"/>
    </row>
    <row r="28" spans="2:22" s="20" customFormat="1" ht="18" customHeight="1" x14ac:dyDescent="0.15">
      <c r="B28" s="94" t="s">
        <v>117</v>
      </c>
      <c r="C28" s="21" t="s">
        <v>136</v>
      </c>
      <c r="D28" s="98"/>
      <c r="E28" s="99"/>
      <c r="F28" s="99"/>
      <c r="G28" s="99"/>
      <c r="H28" s="99"/>
      <c r="I28" s="99"/>
      <c r="J28" s="99"/>
      <c r="K28" s="99"/>
      <c r="L28" s="99"/>
      <c r="M28" s="99"/>
      <c r="N28" s="99"/>
      <c r="O28" s="100"/>
      <c r="P28" s="23"/>
    </row>
    <row r="29" spans="2:22" s="20" customFormat="1" ht="18" customHeight="1" x14ac:dyDescent="0.15">
      <c r="B29" s="95"/>
      <c r="C29" s="21" t="s">
        <v>138</v>
      </c>
      <c r="D29" s="98"/>
      <c r="E29" s="99"/>
      <c r="F29" s="99"/>
      <c r="G29" s="99"/>
      <c r="H29" s="99"/>
      <c r="I29" s="99"/>
      <c r="J29" s="99"/>
      <c r="K29" s="99"/>
      <c r="L29" s="99"/>
      <c r="M29" s="99"/>
      <c r="N29" s="99"/>
      <c r="O29" s="100"/>
      <c r="P29" s="23"/>
    </row>
    <row r="30" spans="2:22" s="20" customFormat="1" ht="18" customHeight="1" x14ac:dyDescent="0.25">
      <c r="B30" s="95"/>
      <c r="C30" s="21" t="s">
        <v>137</v>
      </c>
      <c r="D30" s="101"/>
      <c r="E30" s="101"/>
      <c r="F30" s="101"/>
      <c r="G30" s="101"/>
      <c r="H30" s="101"/>
      <c r="I30" s="101"/>
      <c r="J30" s="101"/>
      <c r="K30" s="101"/>
      <c r="L30" s="101"/>
      <c r="M30" s="101"/>
      <c r="N30" s="101"/>
      <c r="O30" s="101"/>
      <c r="P30" s="22"/>
    </row>
    <row r="31" spans="2:22" s="20" customFormat="1" ht="18" customHeight="1" x14ac:dyDescent="0.25">
      <c r="B31" s="95"/>
      <c r="C31" s="102" t="s">
        <v>149</v>
      </c>
      <c r="D31" s="21" t="s">
        <v>6</v>
      </c>
      <c r="E31" s="21" t="s">
        <v>7</v>
      </c>
      <c r="F31" s="21" t="s">
        <v>8</v>
      </c>
      <c r="G31" s="21" t="s">
        <v>9</v>
      </c>
      <c r="H31" s="21" t="s">
        <v>10</v>
      </c>
      <c r="I31" s="21" t="s">
        <v>11</v>
      </c>
      <c r="J31" s="21" t="s">
        <v>12</v>
      </c>
      <c r="K31" s="21" t="s">
        <v>13</v>
      </c>
      <c r="L31" s="21" t="s">
        <v>14</v>
      </c>
      <c r="M31" s="21" t="s">
        <v>15</v>
      </c>
      <c r="N31" s="21" t="s">
        <v>16</v>
      </c>
      <c r="O31" s="21" t="s">
        <v>17</v>
      </c>
      <c r="P31" s="22"/>
    </row>
    <row r="32" spans="2:22" s="20" customFormat="1" ht="18" customHeight="1" x14ac:dyDescent="0.15">
      <c r="B32" s="95"/>
      <c r="C32" s="96"/>
      <c r="D32" s="30"/>
      <c r="E32" s="30"/>
      <c r="F32" s="30"/>
      <c r="G32" s="30"/>
      <c r="H32" s="30"/>
      <c r="I32" s="30"/>
      <c r="J32" s="30"/>
      <c r="K32" s="30"/>
      <c r="L32" s="30"/>
      <c r="M32" s="30"/>
      <c r="N32" s="30"/>
      <c r="O32" s="30"/>
      <c r="P32" s="23" t="s">
        <v>18</v>
      </c>
    </row>
    <row r="33" spans="2:16" s="20" customFormat="1" ht="15" hidden="1" customHeight="1" x14ac:dyDescent="0.15">
      <c r="B33" s="95"/>
      <c r="C33" s="50" t="s">
        <v>151</v>
      </c>
      <c r="D33" s="49">
        <f>ROUND(D32,0)</f>
        <v>0</v>
      </c>
      <c r="E33" s="49">
        <f t="shared" ref="E33" si="2">ROUND(E32,0)</f>
        <v>0</v>
      </c>
      <c r="F33" s="49">
        <f t="shared" ref="F33" si="3">ROUND(F32,0)</f>
        <v>0</v>
      </c>
      <c r="G33" s="49">
        <f t="shared" ref="G33" si="4">ROUND(G32,0)</f>
        <v>0</v>
      </c>
      <c r="H33" s="49">
        <f t="shared" ref="H33" si="5">ROUND(H32,0)</f>
        <v>0</v>
      </c>
      <c r="I33" s="49">
        <f t="shared" ref="I33" si="6">ROUND(I32,0)</f>
        <v>0</v>
      </c>
      <c r="J33" s="49">
        <f t="shared" ref="J33" si="7">ROUND(J32,0)</f>
        <v>0</v>
      </c>
      <c r="K33" s="49">
        <f t="shared" ref="K33" si="8">ROUND(K32,0)</f>
        <v>0</v>
      </c>
      <c r="L33" s="49">
        <f t="shared" ref="L33" si="9">ROUND(L32,0)</f>
        <v>0</v>
      </c>
      <c r="M33" s="49">
        <f t="shared" ref="M33" si="10">ROUND(M32,0)</f>
        <v>0</v>
      </c>
      <c r="N33" s="49">
        <f t="shared" ref="N33" si="11">ROUND(N32,0)</f>
        <v>0</v>
      </c>
      <c r="O33" s="49">
        <f t="shared" ref="O33" si="12">ROUND(O32,0)</f>
        <v>0</v>
      </c>
      <c r="P33" s="23"/>
    </row>
    <row r="34" spans="2:16" s="20" customFormat="1" ht="30" customHeight="1" x14ac:dyDescent="0.15">
      <c r="B34" s="95"/>
      <c r="C34" s="25" t="s">
        <v>150</v>
      </c>
      <c r="D34" s="97"/>
      <c r="E34" s="97"/>
      <c r="F34" s="97"/>
      <c r="G34" s="97"/>
      <c r="H34" s="97"/>
      <c r="I34" s="97"/>
      <c r="J34" s="97"/>
      <c r="K34" s="97"/>
      <c r="L34" s="97"/>
      <c r="M34" s="97"/>
      <c r="N34" s="97"/>
      <c r="O34" s="97"/>
      <c r="P34" s="23" t="s">
        <v>18</v>
      </c>
    </row>
    <row r="35" spans="2:16" s="20" customFormat="1" ht="18" hidden="1" customHeight="1" x14ac:dyDescent="0.15">
      <c r="B35" s="96"/>
      <c r="C35" s="50" t="s">
        <v>151</v>
      </c>
      <c r="D35" s="91">
        <f>ROUND(D34,0)</f>
        <v>0</v>
      </c>
      <c r="E35" s="92"/>
      <c r="F35" s="92"/>
      <c r="G35" s="92"/>
      <c r="H35" s="92"/>
      <c r="I35" s="92"/>
      <c r="J35" s="92"/>
      <c r="K35" s="92"/>
      <c r="L35" s="92"/>
      <c r="M35" s="92"/>
      <c r="N35" s="92"/>
      <c r="O35" s="93"/>
      <c r="P35" s="23"/>
    </row>
    <row r="36" spans="2:16" s="20" customFormat="1" ht="18" customHeight="1" x14ac:dyDescent="0.15">
      <c r="B36" s="94" t="s">
        <v>118</v>
      </c>
      <c r="C36" s="21" t="s">
        <v>136</v>
      </c>
      <c r="D36" s="98"/>
      <c r="E36" s="99"/>
      <c r="F36" s="99"/>
      <c r="G36" s="99"/>
      <c r="H36" s="99"/>
      <c r="I36" s="99"/>
      <c r="J36" s="99"/>
      <c r="K36" s="99"/>
      <c r="L36" s="99"/>
      <c r="M36" s="99"/>
      <c r="N36" s="99"/>
      <c r="O36" s="100"/>
      <c r="P36" s="23"/>
    </row>
    <row r="37" spans="2:16" s="20" customFormat="1" ht="18" customHeight="1" x14ac:dyDescent="0.15">
      <c r="B37" s="95"/>
      <c r="C37" s="21" t="s">
        <v>138</v>
      </c>
      <c r="D37" s="98"/>
      <c r="E37" s="99"/>
      <c r="F37" s="99"/>
      <c r="G37" s="99"/>
      <c r="H37" s="99"/>
      <c r="I37" s="99"/>
      <c r="J37" s="99"/>
      <c r="K37" s="99"/>
      <c r="L37" s="99"/>
      <c r="M37" s="99"/>
      <c r="N37" s="99"/>
      <c r="O37" s="100"/>
      <c r="P37" s="23"/>
    </row>
    <row r="38" spans="2:16" s="20" customFormat="1" ht="18" customHeight="1" x14ac:dyDescent="0.25">
      <c r="B38" s="95"/>
      <c r="C38" s="21" t="s">
        <v>137</v>
      </c>
      <c r="D38" s="101"/>
      <c r="E38" s="101"/>
      <c r="F38" s="101"/>
      <c r="G38" s="101"/>
      <c r="H38" s="101"/>
      <c r="I38" s="101"/>
      <c r="J38" s="101"/>
      <c r="K38" s="101"/>
      <c r="L38" s="101"/>
      <c r="M38" s="101"/>
      <c r="N38" s="101"/>
      <c r="O38" s="101"/>
      <c r="P38" s="22"/>
    </row>
    <row r="39" spans="2:16" s="20" customFormat="1" ht="18" customHeight="1" x14ac:dyDescent="0.25">
      <c r="B39" s="95"/>
      <c r="C39" s="102" t="s">
        <v>149</v>
      </c>
      <c r="D39" s="21" t="s">
        <v>6</v>
      </c>
      <c r="E39" s="21" t="s">
        <v>7</v>
      </c>
      <c r="F39" s="21" t="s">
        <v>8</v>
      </c>
      <c r="G39" s="21" t="s">
        <v>9</v>
      </c>
      <c r="H39" s="21" t="s">
        <v>10</v>
      </c>
      <c r="I39" s="21" t="s">
        <v>11</v>
      </c>
      <c r="J39" s="21" t="s">
        <v>12</v>
      </c>
      <c r="K39" s="21" t="s">
        <v>13</v>
      </c>
      <c r="L39" s="21" t="s">
        <v>14</v>
      </c>
      <c r="M39" s="21" t="s">
        <v>15</v>
      </c>
      <c r="N39" s="21" t="s">
        <v>16</v>
      </c>
      <c r="O39" s="21" t="s">
        <v>17</v>
      </c>
      <c r="P39" s="22"/>
    </row>
    <row r="40" spans="2:16" s="20" customFormat="1" ht="18" customHeight="1" x14ac:dyDescent="0.15">
      <c r="B40" s="95"/>
      <c r="C40" s="96"/>
      <c r="D40" s="30"/>
      <c r="E40" s="30"/>
      <c r="F40" s="30"/>
      <c r="G40" s="30"/>
      <c r="H40" s="30"/>
      <c r="I40" s="30"/>
      <c r="J40" s="30"/>
      <c r="K40" s="30"/>
      <c r="L40" s="30"/>
      <c r="M40" s="30"/>
      <c r="N40" s="30"/>
      <c r="O40" s="30"/>
      <c r="P40" s="23" t="s">
        <v>18</v>
      </c>
    </row>
    <row r="41" spans="2:16" s="20" customFormat="1" hidden="1" x14ac:dyDescent="0.15">
      <c r="B41" s="95"/>
      <c r="C41" s="50" t="s">
        <v>151</v>
      </c>
      <c r="D41" s="49">
        <f>ROUND(D40,0)</f>
        <v>0</v>
      </c>
      <c r="E41" s="49">
        <f t="shared" ref="E41" si="13">ROUND(E40,0)</f>
        <v>0</v>
      </c>
      <c r="F41" s="49">
        <f t="shared" ref="F41" si="14">ROUND(F40,0)</f>
        <v>0</v>
      </c>
      <c r="G41" s="49">
        <f t="shared" ref="G41" si="15">ROUND(G40,0)</f>
        <v>0</v>
      </c>
      <c r="H41" s="49">
        <f t="shared" ref="H41" si="16">ROUND(H40,0)</f>
        <v>0</v>
      </c>
      <c r="I41" s="49">
        <f t="shared" ref="I41" si="17">ROUND(I40,0)</f>
        <v>0</v>
      </c>
      <c r="J41" s="49">
        <f t="shared" ref="J41" si="18">ROUND(J40,0)</f>
        <v>0</v>
      </c>
      <c r="K41" s="49">
        <f t="shared" ref="K41" si="19">ROUND(K40,0)</f>
        <v>0</v>
      </c>
      <c r="L41" s="49">
        <f t="shared" ref="L41" si="20">ROUND(L40,0)</f>
        <v>0</v>
      </c>
      <c r="M41" s="49">
        <f t="shared" ref="M41" si="21">ROUND(M40,0)</f>
        <v>0</v>
      </c>
      <c r="N41" s="49">
        <f t="shared" ref="N41" si="22">ROUND(N40,0)</f>
        <v>0</v>
      </c>
      <c r="O41" s="49">
        <f t="shared" ref="O41" si="23">ROUND(O40,0)</f>
        <v>0</v>
      </c>
      <c r="P41" s="23"/>
    </row>
    <row r="42" spans="2:16" s="20" customFormat="1" ht="30" customHeight="1" x14ac:dyDescent="0.15">
      <c r="B42" s="95"/>
      <c r="C42" s="25" t="s">
        <v>150</v>
      </c>
      <c r="D42" s="97"/>
      <c r="E42" s="97"/>
      <c r="F42" s="97"/>
      <c r="G42" s="97"/>
      <c r="H42" s="97"/>
      <c r="I42" s="97"/>
      <c r="J42" s="97"/>
      <c r="K42" s="97"/>
      <c r="L42" s="97"/>
      <c r="M42" s="97"/>
      <c r="N42" s="97"/>
      <c r="O42" s="97"/>
      <c r="P42" s="23" t="s">
        <v>18</v>
      </c>
    </row>
    <row r="43" spans="2:16" s="20" customFormat="1" ht="18" hidden="1" customHeight="1" x14ac:dyDescent="0.15">
      <c r="B43" s="96"/>
      <c r="C43" s="50" t="s">
        <v>151</v>
      </c>
      <c r="D43" s="91">
        <f>ROUND(D42,0)</f>
        <v>0</v>
      </c>
      <c r="E43" s="92"/>
      <c r="F43" s="92"/>
      <c r="G43" s="92"/>
      <c r="H43" s="92"/>
      <c r="I43" s="92"/>
      <c r="J43" s="92"/>
      <c r="K43" s="92"/>
      <c r="L43" s="92"/>
      <c r="M43" s="92"/>
      <c r="N43" s="92"/>
      <c r="O43" s="93"/>
      <c r="P43" s="23"/>
    </row>
    <row r="44" spans="2:16" s="20" customFormat="1" ht="18" customHeight="1" x14ac:dyDescent="0.15">
      <c r="B44" s="94" t="s">
        <v>119</v>
      </c>
      <c r="C44" s="21" t="s">
        <v>136</v>
      </c>
      <c r="D44" s="98"/>
      <c r="E44" s="99"/>
      <c r="F44" s="99"/>
      <c r="G44" s="99"/>
      <c r="H44" s="99"/>
      <c r="I44" s="99"/>
      <c r="J44" s="99"/>
      <c r="K44" s="99"/>
      <c r="L44" s="99"/>
      <c r="M44" s="99"/>
      <c r="N44" s="99"/>
      <c r="O44" s="100"/>
      <c r="P44" s="23"/>
    </row>
    <row r="45" spans="2:16" s="20" customFormat="1" ht="18" customHeight="1" x14ac:dyDescent="0.15">
      <c r="B45" s="95"/>
      <c r="C45" s="21" t="s">
        <v>138</v>
      </c>
      <c r="D45" s="98"/>
      <c r="E45" s="99"/>
      <c r="F45" s="99"/>
      <c r="G45" s="99"/>
      <c r="H45" s="99"/>
      <c r="I45" s="99"/>
      <c r="J45" s="99"/>
      <c r="K45" s="99"/>
      <c r="L45" s="99"/>
      <c r="M45" s="99"/>
      <c r="N45" s="99"/>
      <c r="O45" s="100"/>
      <c r="P45" s="23"/>
    </row>
    <row r="46" spans="2:16" s="20" customFormat="1" ht="18" customHeight="1" x14ac:dyDescent="0.25">
      <c r="B46" s="95"/>
      <c r="C46" s="21" t="s">
        <v>137</v>
      </c>
      <c r="D46" s="101"/>
      <c r="E46" s="101"/>
      <c r="F46" s="101"/>
      <c r="G46" s="101"/>
      <c r="H46" s="101"/>
      <c r="I46" s="101"/>
      <c r="J46" s="101"/>
      <c r="K46" s="101"/>
      <c r="L46" s="101"/>
      <c r="M46" s="101"/>
      <c r="N46" s="101"/>
      <c r="O46" s="101"/>
      <c r="P46" s="22"/>
    </row>
    <row r="47" spans="2:16" s="20" customFormat="1" ht="18" customHeight="1" x14ac:dyDescent="0.25">
      <c r="B47" s="95"/>
      <c r="C47" s="102" t="s">
        <v>149</v>
      </c>
      <c r="D47" s="21" t="s">
        <v>6</v>
      </c>
      <c r="E47" s="21" t="s">
        <v>7</v>
      </c>
      <c r="F47" s="21" t="s">
        <v>8</v>
      </c>
      <c r="G47" s="21" t="s">
        <v>9</v>
      </c>
      <c r="H47" s="21" t="s">
        <v>10</v>
      </c>
      <c r="I47" s="21" t="s">
        <v>11</v>
      </c>
      <c r="J47" s="21" t="s">
        <v>12</v>
      </c>
      <c r="K47" s="21" t="s">
        <v>13</v>
      </c>
      <c r="L47" s="21" t="s">
        <v>14</v>
      </c>
      <c r="M47" s="21" t="s">
        <v>15</v>
      </c>
      <c r="N47" s="21" t="s">
        <v>16</v>
      </c>
      <c r="O47" s="21" t="s">
        <v>17</v>
      </c>
      <c r="P47" s="22"/>
    </row>
    <row r="48" spans="2:16" s="20" customFormat="1" ht="18" customHeight="1" x14ac:dyDescent="0.15">
      <c r="B48" s="95"/>
      <c r="C48" s="96"/>
      <c r="D48" s="30"/>
      <c r="E48" s="30"/>
      <c r="F48" s="30"/>
      <c r="G48" s="30"/>
      <c r="H48" s="30"/>
      <c r="I48" s="30"/>
      <c r="J48" s="30"/>
      <c r="K48" s="30"/>
      <c r="L48" s="30"/>
      <c r="M48" s="30"/>
      <c r="N48" s="30"/>
      <c r="O48" s="30"/>
      <c r="P48" s="23" t="s">
        <v>18</v>
      </c>
    </row>
    <row r="49" spans="2:16" s="20" customFormat="1" ht="18" hidden="1" customHeight="1" x14ac:dyDescent="0.15">
      <c r="B49" s="95"/>
      <c r="C49" s="50" t="s">
        <v>151</v>
      </c>
      <c r="D49" s="49">
        <f>ROUND(D48,0)</f>
        <v>0</v>
      </c>
      <c r="E49" s="49">
        <f t="shared" ref="E49" si="24">ROUND(E48,0)</f>
        <v>0</v>
      </c>
      <c r="F49" s="49">
        <f t="shared" ref="F49" si="25">ROUND(F48,0)</f>
        <v>0</v>
      </c>
      <c r="G49" s="49">
        <f t="shared" ref="G49" si="26">ROUND(G48,0)</f>
        <v>0</v>
      </c>
      <c r="H49" s="49">
        <f t="shared" ref="H49" si="27">ROUND(H48,0)</f>
        <v>0</v>
      </c>
      <c r="I49" s="49">
        <f t="shared" ref="I49" si="28">ROUND(I48,0)</f>
        <v>0</v>
      </c>
      <c r="J49" s="49">
        <f t="shared" ref="J49" si="29">ROUND(J48,0)</f>
        <v>0</v>
      </c>
      <c r="K49" s="49">
        <f t="shared" ref="K49" si="30">ROUND(K48,0)</f>
        <v>0</v>
      </c>
      <c r="L49" s="49">
        <f t="shared" ref="L49" si="31">ROUND(L48,0)</f>
        <v>0</v>
      </c>
      <c r="M49" s="49">
        <f t="shared" ref="M49" si="32">ROUND(M48,0)</f>
        <v>0</v>
      </c>
      <c r="N49" s="49">
        <f t="shared" ref="N49" si="33">ROUND(N48,0)</f>
        <v>0</v>
      </c>
      <c r="O49" s="49">
        <f t="shared" ref="O49" si="34">ROUND(O48,0)</f>
        <v>0</v>
      </c>
      <c r="P49" s="23"/>
    </row>
    <row r="50" spans="2:16" s="20" customFormat="1" ht="30" customHeight="1" x14ac:dyDescent="0.15">
      <c r="B50" s="95"/>
      <c r="C50" s="25" t="s">
        <v>150</v>
      </c>
      <c r="D50" s="97"/>
      <c r="E50" s="97"/>
      <c r="F50" s="97"/>
      <c r="G50" s="97"/>
      <c r="H50" s="97"/>
      <c r="I50" s="97"/>
      <c r="J50" s="97"/>
      <c r="K50" s="97"/>
      <c r="L50" s="97"/>
      <c r="M50" s="97"/>
      <c r="N50" s="97"/>
      <c r="O50" s="97"/>
      <c r="P50" s="23" t="s">
        <v>18</v>
      </c>
    </row>
    <row r="51" spans="2:16" s="20" customFormat="1" ht="18" hidden="1" customHeight="1" x14ac:dyDescent="0.15">
      <c r="B51" s="96"/>
      <c r="C51" s="50" t="s">
        <v>151</v>
      </c>
      <c r="D51" s="91">
        <f>ROUND(D50,0)</f>
        <v>0</v>
      </c>
      <c r="E51" s="92"/>
      <c r="F51" s="92"/>
      <c r="G51" s="92"/>
      <c r="H51" s="92"/>
      <c r="I51" s="92"/>
      <c r="J51" s="92"/>
      <c r="K51" s="92"/>
      <c r="L51" s="92"/>
      <c r="M51" s="92"/>
      <c r="N51" s="92"/>
      <c r="O51" s="93"/>
      <c r="P51" s="23"/>
    </row>
    <row r="52" spans="2:16" s="20" customFormat="1" ht="18" customHeight="1" x14ac:dyDescent="0.15">
      <c r="B52" s="94" t="s">
        <v>120</v>
      </c>
      <c r="C52" s="21" t="s">
        <v>136</v>
      </c>
      <c r="D52" s="98"/>
      <c r="E52" s="99"/>
      <c r="F52" s="99"/>
      <c r="G52" s="99"/>
      <c r="H52" s="99"/>
      <c r="I52" s="99"/>
      <c r="J52" s="99"/>
      <c r="K52" s="99"/>
      <c r="L52" s="99"/>
      <c r="M52" s="99"/>
      <c r="N52" s="99"/>
      <c r="O52" s="100"/>
      <c r="P52" s="23"/>
    </row>
    <row r="53" spans="2:16" s="20" customFormat="1" ht="18" customHeight="1" x14ac:dyDescent="0.15">
      <c r="B53" s="95"/>
      <c r="C53" s="21" t="s">
        <v>138</v>
      </c>
      <c r="D53" s="98"/>
      <c r="E53" s="99"/>
      <c r="F53" s="99"/>
      <c r="G53" s="99"/>
      <c r="H53" s="99"/>
      <c r="I53" s="99"/>
      <c r="J53" s="99"/>
      <c r="K53" s="99"/>
      <c r="L53" s="99"/>
      <c r="M53" s="99"/>
      <c r="N53" s="99"/>
      <c r="O53" s="100"/>
      <c r="P53" s="23"/>
    </row>
    <row r="54" spans="2:16" s="20" customFormat="1" ht="18" customHeight="1" x14ac:dyDescent="0.25">
      <c r="B54" s="95"/>
      <c r="C54" s="21" t="s">
        <v>137</v>
      </c>
      <c r="D54" s="101"/>
      <c r="E54" s="101"/>
      <c r="F54" s="101"/>
      <c r="G54" s="101"/>
      <c r="H54" s="101"/>
      <c r="I54" s="101"/>
      <c r="J54" s="101"/>
      <c r="K54" s="101"/>
      <c r="L54" s="101"/>
      <c r="M54" s="101"/>
      <c r="N54" s="101"/>
      <c r="O54" s="101"/>
      <c r="P54" s="22"/>
    </row>
    <row r="55" spans="2:16" s="20" customFormat="1" ht="18" customHeight="1" x14ac:dyDescent="0.25">
      <c r="B55" s="95"/>
      <c r="C55" s="102" t="s">
        <v>149</v>
      </c>
      <c r="D55" s="21" t="s">
        <v>6</v>
      </c>
      <c r="E55" s="21" t="s">
        <v>7</v>
      </c>
      <c r="F55" s="21" t="s">
        <v>8</v>
      </c>
      <c r="G55" s="21" t="s">
        <v>9</v>
      </c>
      <c r="H55" s="21" t="s">
        <v>10</v>
      </c>
      <c r="I55" s="21" t="s">
        <v>11</v>
      </c>
      <c r="J55" s="21" t="s">
        <v>12</v>
      </c>
      <c r="K55" s="21" t="s">
        <v>13</v>
      </c>
      <c r="L55" s="21" t="s">
        <v>14</v>
      </c>
      <c r="M55" s="21" t="s">
        <v>15</v>
      </c>
      <c r="N55" s="21" t="s">
        <v>16</v>
      </c>
      <c r="O55" s="21" t="s">
        <v>17</v>
      </c>
      <c r="P55" s="22"/>
    </row>
    <row r="56" spans="2:16" s="20" customFormat="1" ht="18" customHeight="1" x14ac:dyDescent="0.15">
      <c r="B56" s="95"/>
      <c r="C56" s="96"/>
      <c r="D56" s="30"/>
      <c r="E56" s="30"/>
      <c r="F56" s="30"/>
      <c r="G56" s="30"/>
      <c r="H56" s="30"/>
      <c r="I56" s="30"/>
      <c r="J56" s="30"/>
      <c r="K56" s="30"/>
      <c r="L56" s="30"/>
      <c r="M56" s="30"/>
      <c r="N56" s="30"/>
      <c r="O56" s="30"/>
      <c r="P56" s="23" t="s">
        <v>18</v>
      </c>
    </row>
    <row r="57" spans="2:16" s="20" customFormat="1" ht="18" hidden="1" customHeight="1" x14ac:dyDescent="0.15">
      <c r="B57" s="95"/>
      <c r="C57" s="50" t="s">
        <v>151</v>
      </c>
      <c r="D57" s="49">
        <f>ROUND(D56,0)</f>
        <v>0</v>
      </c>
      <c r="E57" s="49">
        <f t="shared" ref="E57" si="35">ROUND(E56,0)</f>
        <v>0</v>
      </c>
      <c r="F57" s="49">
        <f t="shared" ref="F57" si="36">ROUND(F56,0)</f>
        <v>0</v>
      </c>
      <c r="G57" s="49">
        <f t="shared" ref="G57" si="37">ROUND(G56,0)</f>
        <v>0</v>
      </c>
      <c r="H57" s="49">
        <f t="shared" ref="H57" si="38">ROUND(H56,0)</f>
        <v>0</v>
      </c>
      <c r="I57" s="49">
        <f t="shared" ref="I57" si="39">ROUND(I56,0)</f>
        <v>0</v>
      </c>
      <c r="J57" s="49">
        <f t="shared" ref="J57" si="40">ROUND(J56,0)</f>
        <v>0</v>
      </c>
      <c r="K57" s="49">
        <f t="shared" ref="K57" si="41">ROUND(K56,0)</f>
        <v>0</v>
      </c>
      <c r="L57" s="49">
        <f t="shared" ref="L57" si="42">ROUND(L56,0)</f>
        <v>0</v>
      </c>
      <c r="M57" s="49">
        <f t="shared" ref="M57" si="43">ROUND(M56,0)</f>
        <v>0</v>
      </c>
      <c r="N57" s="49">
        <f t="shared" ref="N57" si="44">ROUND(N56,0)</f>
        <v>0</v>
      </c>
      <c r="O57" s="49">
        <f t="shared" ref="O57" si="45">ROUND(O56,0)</f>
        <v>0</v>
      </c>
      <c r="P57" s="23"/>
    </row>
    <row r="58" spans="2:16" s="20" customFormat="1" ht="30" customHeight="1" x14ac:dyDescent="0.15">
      <c r="B58" s="95"/>
      <c r="C58" s="25" t="s">
        <v>150</v>
      </c>
      <c r="D58" s="97"/>
      <c r="E58" s="97"/>
      <c r="F58" s="97"/>
      <c r="G58" s="97"/>
      <c r="H58" s="97"/>
      <c r="I58" s="97"/>
      <c r="J58" s="97"/>
      <c r="K58" s="97"/>
      <c r="L58" s="97"/>
      <c r="M58" s="97"/>
      <c r="N58" s="97"/>
      <c r="O58" s="97"/>
      <c r="P58" s="23" t="s">
        <v>18</v>
      </c>
    </row>
    <row r="59" spans="2:16" s="20" customFormat="1" ht="18" hidden="1" customHeight="1" x14ac:dyDescent="0.15">
      <c r="B59" s="96"/>
      <c r="C59" s="50" t="s">
        <v>151</v>
      </c>
      <c r="D59" s="91">
        <f>ROUND(D58,0)</f>
        <v>0</v>
      </c>
      <c r="E59" s="92"/>
      <c r="F59" s="92"/>
      <c r="G59" s="92"/>
      <c r="H59" s="92"/>
      <c r="I59" s="92"/>
      <c r="J59" s="92"/>
      <c r="K59" s="92"/>
      <c r="L59" s="92"/>
      <c r="M59" s="92"/>
      <c r="N59" s="92"/>
      <c r="O59" s="93"/>
      <c r="P59" s="23"/>
    </row>
    <row r="60" spans="2:16" s="20" customFormat="1" ht="18" customHeight="1" x14ac:dyDescent="0.15">
      <c r="B60" s="94" t="s">
        <v>121</v>
      </c>
      <c r="C60" s="21" t="s">
        <v>136</v>
      </c>
      <c r="D60" s="98"/>
      <c r="E60" s="99"/>
      <c r="F60" s="99"/>
      <c r="G60" s="99"/>
      <c r="H60" s="99"/>
      <c r="I60" s="99"/>
      <c r="J60" s="99"/>
      <c r="K60" s="99"/>
      <c r="L60" s="99"/>
      <c r="M60" s="99"/>
      <c r="N60" s="99"/>
      <c r="O60" s="100"/>
      <c r="P60" s="23"/>
    </row>
    <row r="61" spans="2:16" s="20" customFormat="1" ht="18" customHeight="1" x14ac:dyDescent="0.15">
      <c r="B61" s="95"/>
      <c r="C61" s="21" t="s">
        <v>138</v>
      </c>
      <c r="D61" s="98"/>
      <c r="E61" s="99"/>
      <c r="F61" s="99"/>
      <c r="G61" s="99"/>
      <c r="H61" s="99"/>
      <c r="I61" s="99"/>
      <c r="J61" s="99"/>
      <c r="K61" s="99"/>
      <c r="L61" s="99"/>
      <c r="M61" s="99"/>
      <c r="N61" s="99"/>
      <c r="O61" s="100"/>
      <c r="P61" s="23"/>
    </row>
    <row r="62" spans="2:16" s="20" customFormat="1" ht="18" customHeight="1" x14ac:dyDescent="0.25">
      <c r="B62" s="95"/>
      <c r="C62" s="21" t="s">
        <v>137</v>
      </c>
      <c r="D62" s="101"/>
      <c r="E62" s="101"/>
      <c r="F62" s="101"/>
      <c r="G62" s="101"/>
      <c r="H62" s="101"/>
      <c r="I62" s="101"/>
      <c r="J62" s="101"/>
      <c r="K62" s="101"/>
      <c r="L62" s="101"/>
      <c r="M62" s="101"/>
      <c r="N62" s="101"/>
      <c r="O62" s="101"/>
      <c r="P62" s="22"/>
    </row>
    <row r="63" spans="2:16" s="20" customFormat="1" ht="18" customHeight="1" x14ac:dyDescent="0.25">
      <c r="B63" s="95"/>
      <c r="C63" s="102" t="s">
        <v>149</v>
      </c>
      <c r="D63" s="21" t="s">
        <v>6</v>
      </c>
      <c r="E63" s="21" t="s">
        <v>7</v>
      </c>
      <c r="F63" s="21" t="s">
        <v>8</v>
      </c>
      <c r="G63" s="21" t="s">
        <v>9</v>
      </c>
      <c r="H63" s="21" t="s">
        <v>10</v>
      </c>
      <c r="I63" s="21" t="s">
        <v>11</v>
      </c>
      <c r="J63" s="21" t="s">
        <v>12</v>
      </c>
      <c r="K63" s="21" t="s">
        <v>13</v>
      </c>
      <c r="L63" s="21" t="s">
        <v>14</v>
      </c>
      <c r="M63" s="21" t="s">
        <v>15</v>
      </c>
      <c r="N63" s="21" t="s">
        <v>16</v>
      </c>
      <c r="O63" s="21" t="s">
        <v>17</v>
      </c>
      <c r="P63" s="22"/>
    </row>
    <row r="64" spans="2:16" s="20" customFormat="1" ht="18" customHeight="1" x14ac:dyDescent="0.15">
      <c r="B64" s="95"/>
      <c r="C64" s="96"/>
      <c r="D64" s="30"/>
      <c r="E64" s="30"/>
      <c r="F64" s="30"/>
      <c r="G64" s="30"/>
      <c r="H64" s="30"/>
      <c r="I64" s="30"/>
      <c r="J64" s="30"/>
      <c r="K64" s="30"/>
      <c r="L64" s="30"/>
      <c r="M64" s="30"/>
      <c r="N64" s="30"/>
      <c r="O64" s="30"/>
      <c r="P64" s="23" t="s">
        <v>18</v>
      </c>
    </row>
    <row r="65" spans="2:16" s="20" customFormat="1" ht="18" hidden="1" customHeight="1" x14ac:dyDescent="0.15">
      <c r="B65" s="95"/>
      <c r="C65" s="50" t="s">
        <v>151</v>
      </c>
      <c r="D65" s="49">
        <f>ROUND(D64,0)</f>
        <v>0</v>
      </c>
      <c r="E65" s="49">
        <f t="shared" ref="E65" si="46">ROUND(E64,0)</f>
        <v>0</v>
      </c>
      <c r="F65" s="49">
        <f t="shared" ref="F65" si="47">ROUND(F64,0)</f>
        <v>0</v>
      </c>
      <c r="G65" s="49">
        <f t="shared" ref="G65" si="48">ROUND(G64,0)</f>
        <v>0</v>
      </c>
      <c r="H65" s="49">
        <f t="shared" ref="H65" si="49">ROUND(H64,0)</f>
        <v>0</v>
      </c>
      <c r="I65" s="49">
        <f t="shared" ref="I65" si="50">ROUND(I64,0)</f>
        <v>0</v>
      </c>
      <c r="J65" s="49">
        <f t="shared" ref="J65" si="51">ROUND(J64,0)</f>
        <v>0</v>
      </c>
      <c r="K65" s="49">
        <f t="shared" ref="K65" si="52">ROUND(K64,0)</f>
        <v>0</v>
      </c>
      <c r="L65" s="49">
        <f t="shared" ref="L65" si="53">ROUND(L64,0)</f>
        <v>0</v>
      </c>
      <c r="M65" s="49">
        <f t="shared" ref="M65" si="54">ROUND(M64,0)</f>
        <v>0</v>
      </c>
      <c r="N65" s="49">
        <f t="shared" ref="N65" si="55">ROUND(N64,0)</f>
        <v>0</v>
      </c>
      <c r="O65" s="49">
        <f t="shared" ref="O65" si="56">ROUND(O64,0)</f>
        <v>0</v>
      </c>
      <c r="P65" s="23"/>
    </row>
    <row r="66" spans="2:16" s="20" customFormat="1" ht="30" customHeight="1" x14ac:dyDescent="0.15">
      <c r="B66" s="95"/>
      <c r="C66" s="25" t="s">
        <v>150</v>
      </c>
      <c r="D66" s="97"/>
      <c r="E66" s="97"/>
      <c r="F66" s="97"/>
      <c r="G66" s="97"/>
      <c r="H66" s="97"/>
      <c r="I66" s="97"/>
      <c r="J66" s="97"/>
      <c r="K66" s="97"/>
      <c r="L66" s="97"/>
      <c r="M66" s="97"/>
      <c r="N66" s="97"/>
      <c r="O66" s="97"/>
      <c r="P66" s="23" t="s">
        <v>18</v>
      </c>
    </row>
    <row r="67" spans="2:16" s="20" customFormat="1" ht="18" hidden="1" customHeight="1" x14ac:dyDescent="0.15">
      <c r="B67" s="96"/>
      <c r="C67" s="50" t="s">
        <v>151</v>
      </c>
      <c r="D67" s="91">
        <f>ROUND(D66,0)</f>
        <v>0</v>
      </c>
      <c r="E67" s="92"/>
      <c r="F67" s="92"/>
      <c r="G67" s="92"/>
      <c r="H67" s="92"/>
      <c r="I67" s="92"/>
      <c r="J67" s="92"/>
      <c r="K67" s="92"/>
      <c r="L67" s="92"/>
      <c r="M67" s="92"/>
      <c r="N67" s="92"/>
      <c r="O67" s="93"/>
      <c r="P67" s="23"/>
    </row>
    <row r="68" spans="2:16" s="20" customFormat="1" ht="18" customHeight="1" x14ac:dyDescent="0.15">
      <c r="B68" s="94" t="s">
        <v>122</v>
      </c>
      <c r="C68" s="21" t="s">
        <v>136</v>
      </c>
      <c r="D68" s="98"/>
      <c r="E68" s="99"/>
      <c r="F68" s="99"/>
      <c r="G68" s="99"/>
      <c r="H68" s="99"/>
      <c r="I68" s="99"/>
      <c r="J68" s="99"/>
      <c r="K68" s="99"/>
      <c r="L68" s="99"/>
      <c r="M68" s="99"/>
      <c r="N68" s="99"/>
      <c r="O68" s="100"/>
      <c r="P68" s="23"/>
    </row>
    <row r="69" spans="2:16" s="20" customFormat="1" ht="18" customHeight="1" x14ac:dyDescent="0.15">
      <c r="B69" s="95"/>
      <c r="C69" s="21" t="s">
        <v>138</v>
      </c>
      <c r="D69" s="98"/>
      <c r="E69" s="99"/>
      <c r="F69" s="99"/>
      <c r="G69" s="99"/>
      <c r="H69" s="99"/>
      <c r="I69" s="99"/>
      <c r="J69" s="99"/>
      <c r="K69" s="99"/>
      <c r="L69" s="99"/>
      <c r="M69" s="99"/>
      <c r="N69" s="99"/>
      <c r="O69" s="100"/>
      <c r="P69" s="23"/>
    </row>
    <row r="70" spans="2:16" s="20" customFormat="1" ht="18" customHeight="1" x14ac:dyDescent="0.25">
      <c r="B70" s="95"/>
      <c r="C70" s="21" t="s">
        <v>137</v>
      </c>
      <c r="D70" s="101"/>
      <c r="E70" s="101"/>
      <c r="F70" s="101"/>
      <c r="G70" s="101"/>
      <c r="H70" s="101"/>
      <c r="I70" s="101"/>
      <c r="J70" s="101"/>
      <c r="K70" s="101"/>
      <c r="L70" s="101"/>
      <c r="M70" s="101"/>
      <c r="N70" s="101"/>
      <c r="O70" s="101"/>
      <c r="P70" s="22"/>
    </row>
    <row r="71" spans="2:16" s="20" customFormat="1" ht="18" customHeight="1" x14ac:dyDescent="0.25">
      <c r="B71" s="95"/>
      <c r="C71" s="102" t="s">
        <v>149</v>
      </c>
      <c r="D71" s="21" t="s">
        <v>6</v>
      </c>
      <c r="E71" s="21" t="s">
        <v>7</v>
      </c>
      <c r="F71" s="21" t="s">
        <v>8</v>
      </c>
      <c r="G71" s="21" t="s">
        <v>9</v>
      </c>
      <c r="H71" s="21" t="s">
        <v>10</v>
      </c>
      <c r="I71" s="21" t="s">
        <v>11</v>
      </c>
      <c r="J71" s="21" t="s">
        <v>12</v>
      </c>
      <c r="K71" s="21" t="s">
        <v>13</v>
      </c>
      <c r="L71" s="21" t="s">
        <v>14</v>
      </c>
      <c r="M71" s="21" t="s">
        <v>15</v>
      </c>
      <c r="N71" s="21" t="s">
        <v>16</v>
      </c>
      <c r="O71" s="21" t="s">
        <v>17</v>
      </c>
      <c r="P71" s="22"/>
    </row>
    <row r="72" spans="2:16" s="20" customFormat="1" ht="18" customHeight="1" x14ac:dyDescent="0.15">
      <c r="B72" s="95"/>
      <c r="C72" s="96"/>
      <c r="D72" s="30"/>
      <c r="E72" s="30"/>
      <c r="F72" s="30"/>
      <c r="G72" s="30"/>
      <c r="H72" s="30"/>
      <c r="I72" s="30"/>
      <c r="J72" s="30"/>
      <c r="K72" s="30"/>
      <c r="L72" s="30"/>
      <c r="M72" s="30"/>
      <c r="N72" s="30"/>
      <c r="O72" s="30"/>
      <c r="P72" s="23" t="s">
        <v>18</v>
      </c>
    </row>
    <row r="73" spans="2:16" s="20" customFormat="1" ht="18" hidden="1" customHeight="1" x14ac:dyDescent="0.15">
      <c r="B73" s="95"/>
      <c r="C73" s="50" t="s">
        <v>151</v>
      </c>
      <c r="D73" s="49">
        <f>ROUND(D72,0)</f>
        <v>0</v>
      </c>
      <c r="E73" s="49">
        <f t="shared" ref="E73" si="57">ROUND(E72,0)</f>
        <v>0</v>
      </c>
      <c r="F73" s="49">
        <f t="shared" ref="F73" si="58">ROUND(F72,0)</f>
        <v>0</v>
      </c>
      <c r="G73" s="49">
        <f t="shared" ref="G73" si="59">ROUND(G72,0)</f>
        <v>0</v>
      </c>
      <c r="H73" s="49">
        <f t="shared" ref="H73" si="60">ROUND(H72,0)</f>
        <v>0</v>
      </c>
      <c r="I73" s="49">
        <f t="shared" ref="I73" si="61">ROUND(I72,0)</f>
        <v>0</v>
      </c>
      <c r="J73" s="49">
        <f t="shared" ref="J73" si="62">ROUND(J72,0)</f>
        <v>0</v>
      </c>
      <c r="K73" s="49">
        <f t="shared" ref="K73" si="63">ROUND(K72,0)</f>
        <v>0</v>
      </c>
      <c r="L73" s="49">
        <f t="shared" ref="L73" si="64">ROUND(L72,0)</f>
        <v>0</v>
      </c>
      <c r="M73" s="49">
        <f t="shared" ref="M73" si="65">ROUND(M72,0)</f>
        <v>0</v>
      </c>
      <c r="N73" s="49">
        <f t="shared" ref="N73" si="66">ROUND(N72,0)</f>
        <v>0</v>
      </c>
      <c r="O73" s="49">
        <f t="shared" ref="O73" si="67">ROUND(O72,0)</f>
        <v>0</v>
      </c>
      <c r="P73" s="23"/>
    </row>
    <row r="74" spans="2:16" s="20" customFormat="1" ht="30" customHeight="1" x14ac:dyDescent="0.15">
      <c r="B74" s="95"/>
      <c r="C74" s="25" t="s">
        <v>150</v>
      </c>
      <c r="D74" s="97"/>
      <c r="E74" s="97"/>
      <c r="F74" s="97"/>
      <c r="G74" s="97"/>
      <c r="H74" s="97"/>
      <c r="I74" s="97"/>
      <c r="J74" s="97"/>
      <c r="K74" s="97"/>
      <c r="L74" s="97"/>
      <c r="M74" s="97"/>
      <c r="N74" s="97"/>
      <c r="O74" s="97"/>
      <c r="P74" s="23" t="s">
        <v>18</v>
      </c>
    </row>
    <row r="75" spans="2:16" s="20" customFormat="1" ht="18" hidden="1" customHeight="1" x14ac:dyDescent="0.15">
      <c r="B75" s="96"/>
      <c r="C75" s="50" t="s">
        <v>151</v>
      </c>
      <c r="D75" s="91">
        <f>ROUND(D74,0)</f>
        <v>0</v>
      </c>
      <c r="E75" s="92"/>
      <c r="F75" s="92"/>
      <c r="G75" s="92"/>
      <c r="H75" s="92"/>
      <c r="I75" s="92"/>
      <c r="J75" s="92"/>
      <c r="K75" s="92"/>
      <c r="L75" s="92"/>
      <c r="M75" s="92"/>
      <c r="N75" s="92"/>
      <c r="O75" s="93"/>
      <c r="P75" s="23"/>
    </row>
    <row r="76" spans="2:16" s="20" customFormat="1" ht="18" customHeight="1" x14ac:dyDescent="0.15">
      <c r="B76" s="94" t="s">
        <v>123</v>
      </c>
      <c r="C76" s="21" t="s">
        <v>136</v>
      </c>
      <c r="D76" s="98"/>
      <c r="E76" s="99"/>
      <c r="F76" s="99"/>
      <c r="G76" s="99"/>
      <c r="H76" s="99"/>
      <c r="I76" s="99"/>
      <c r="J76" s="99"/>
      <c r="K76" s="99"/>
      <c r="L76" s="99"/>
      <c r="M76" s="99"/>
      <c r="N76" s="99"/>
      <c r="O76" s="100"/>
      <c r="P76" s="23"/>
    </row>
    <row r="77" spans="2:16" s="20" customFormat="1" ht="18" customHeight="1" x14ac:dyDescent="0.15">
      <c r="B77" s="95"/>
      <c r="C77" s="21" t="s">
        <v>138</v>
      </c>
      <c r="D77" s="98"/>
      <c r="E77" s="99"/>
      <c r="F77" s="99"/>
      <c r="G77" s="99"/>
      <c r="H77" s="99"/>
      <c r="I77" s="99"/>
      <c r="J77" s="99"/>
      <c r="K77" s="99"/>
      <c r="L77" s="99"/>
      <c r="M77" s="99"/>
      <c r="N77" s="99"/>
      <c r="O77" s="100"/>
      <c r="P77" s="23"/>
    </row>
    <row r="78" spans="2:16" s="20" customFormat="1" ht="18" customHeight="1" x14ac:dyDescent="0.25">
      <c r="B78" s="95"/>
      <c r="C78" s="21" t="s">
        <v>137</v>
      </c>
      <c r="D78" s="101"/>
      <c r="E78" s="101"/>
      <c r="F78" s="101"/>
      <c r="G78" s="101"/>
      <c r="H78" s="101"/>
      <c r="I78" s="101"/>
      <c r="J78" s="101"/>
      <c r="K78" s="101"/>
      <c r="L78" s="101"/>
      <c r="M78" s="101"/>
      <c r="N78" s="101"/>
      <c r="O78" s="101"/>
      <c r="P78" s="22"/>
    </row>
    <row r="79" spans="2:16" s="20" customFormat="1" ht="18" customHeight="1" x14ac:dyDescent="0.25">
      <c r="B79" s="95"/>
      <c r="C79" s="102" t="s">
        <v>149</v>
      </c>
      <c r="D79" s="21" t="s">
        <v>6</v>
      </c>
      <c r="E79" s="21" t="s">
        <v>7</v>
      </c>
      <c r="F79" s="21" t="s">
        <v>8</v>
      </c>
      <c r="G79" s="21" t="s">
        <v>9</v>
      </c>
      <c r="H79" s="21" t="s">
        <v>10</v>
      </c>
      <c r="I79" s="21" t="s">
        <v>11</v>
      </c>
      <c r="J79" s="21" t="s">
        <v>12</v>
      </c>
      <c r="K79" s="21" t="s">
        <v>13</v>
      </c>
      <c r="L79" s="21" t="s">
        <v>14</v>
      </c>
      <c r="M79" s="21" t="s">
        <v>15</v>
      </c>
      <c r="N79" s="21" t="s">
        <v>16</v>
      </c>
      <c r="O79" s="21" t="s">
        <v>17</v>
      </c>
      <c r="P79" s="22"/>
    </row>
    <row r="80" spans="2:16" s="20" customFormat="1" ht="18" customHeight="1" x14ac:dyDescent="0.15">
      <c r="B80" s="95"/>
      <c r="C80" s="96"/>
      <c r="D80" s="30"/>
      <c r="E80" s="30"/>
      <c r="F80" s="30"/>
      <c r="G80" s="30"/>
      <c r="H80" s="30"/>
      <c r="I80" s="30"/>
      <c r="J80" s="30"/>
      <c r="K80" s="30"/>
      <c r="L80" s="30"/>
      <c r="M80" s="30"/>
      <c r="N80" s="30"/>
      <c r="O80" s="30"/>
      <c r="P80" s="23" t="s">
        <v>18</v>
      </c>
    </row>
    <row r="81" spans="2:16" s="20" customFormat="1" ht="18" hidden="1" customHeight="1" x14ac:dyDescent="0.15">
      <c r="B81" s="95"/>
      <c r="C81" s="50" t="s">
        <v>151</v>
      </c>
      <c r="D81" s="49">
        <f>ROUND(D80,0)</f>
        <v>0</v>
      </c>
      <c r="E81" s="49">
        <f t="shared" ref="E81" si="68">ROUND(E80,0)</f>
        <v>0</v>
      </c>
      <c r="F81" s="49">
        <f t="shared" ref="F81" si="69">ROUND(F80,0)</f>
        <v>0</v>
      </c>
      <c r="G81" s="49">
        <f t="shared" ref="G81" si="70">ROUND(G80,0)</f>
        <v>0</v>
      </c>
      <c r="H81" s="49">
        <f t="shared" ref="H81" si="71">ROUND(H80,0)</f>
        <v>0</v>
      </c>
      <c r="I81" s="49">
        <f t="shared" ref="I81" si="72">ROUND(I80,0)</f>
        <v>0</v>
      </c>
      <c r="J81" s="49">
        <f t="shared" ref="J81" si="73">ROUND(J80,0)</f>
        <v>0</v>
      </c>
      <c r="K81" s="49">
        <f t="shared" ref="K81" si="74">ROUND(K80,0)</f>
        <v>0</v>
      </c>
      <c r="L81" s="49">
        <f t="shared" ref="L81" si="75">ROUND(L80,0)</f>
        <v>0</v>
      </c>
      <c r="M81" s="49">
        <f t="shared" ref="M81" si="76">ROUND(M80,0)</f>
        <v>0</v>
      </c>
      <c r="N81" s="49">
        <f t="shared" ref="N81" si="77">ROUND(N80,0)</f>
        <v>0</v>
      </c>
      <c r="O81" s="49">
        <f t="shared" ref="O81" si="78">ROUND(O80,0)</f>
        <v>0</v>
      </c>
      <c r="P81" s="23"/>
    </row>
    <row r="82" spans="2:16" s="20" customFormat="1" ht="30" customHeight="1" x14ac:dyDescent="0.15">
      <c r="B82" s="95"/>
      <c r="C82" s="25" t="s">
        <v>150</v>
      </c>
      <c r="D82" s="97"/>
      <c r="E82" s="97"/>
      <c r="F82" s="97"/>
      <c r="G82" s="97"/>
      <c r="H82" s="97"/>
      <c r="I82" s="97"/>
      <c r="J82" s="97"/>
      <c r="K82" s="97"/>
      <c r="L82" s="97"/>
      <c r="M82" s="97"/>
      <c r="N82" s="97"/>
      <c r="O82" s="97"/>
      <c r="P82" s="23" t="s">
        <v>18</v>
      </c>
    </row>
    <row r="83" spans="2:16" s="20" customFormat="1" ht="18" hidden="1" customHeight="1" x14ac:dyDescent="0.15">
      <c r="B83" s="96"/>
      <c r="C83" s="50" t="s">
        <v>151</v>
      </c>
      <c r="D83" s="91">
        <f>ROUND(D82,0)</f>
        <v>0</v>
      </c>
      <c r="E83" s="92"/>
      <c r="F83" s="92"/>
      <c r="G83" s="92"/>
      <c r="H83" s="92"/>
      <c r="I83" s="92"/>
      <c r="J83" s="92"/>
      <c r="K83" s="92"/>
      <c r="L83" s="92"/>
      <c r="M83" s="92"/>
      <c r="N83" s="92"/>
      <c r="O83" s="93"/>
      <c r="P83" s="23"/>
    </row>
    <row r="84" spans="2:16" s="20" customFormat="1" ht="18" customHeight="1" x14ac:dyDescent="0.15">
      <c r="B84" s="94" t="s">
        <v>124</v>
      </c>
      <c r="C84" s="21" t="s">
        <v>136</v>
      </c>
      <c r="D84" s="98"/>
      <c r="E84" s="99"/>
      <c r="F84" s="99"/>
      <c r="G84" s="99"/>
      <c r="H84" s="99"/>
      <c r="I84" s="99"/>
      <c r="J84" s="99"/>
      <c r="K84" s="99"/>
      <c r="L84" s="99"/>
      <c r="M84" s="99"/>
      <c r="N84" s="99"/>
      <c r="O84" s="100"/>
      <c r="P84" s="23"/>
    </row>
    <row r="85" spans="2:16" s="20" customFormat="1" ht="18" customHeight="1" x14ac:dyDescent="0.15">
      <c r="B85" s="95"/>
      <c r="C85" s="21" t="s">
        <v>138</v>
      </c>
      <c r="D85" s="98"/>
      <c r="E85" s="99"/>
      <c r="F85" s="99"/>
      <c r="G85" s="99"/>
      <c r="H85" s="99"/>
      <c r="I85" s="99"/>
      <c r="J85" s="99"/>
      <c r="K85" s="99"/>
      <c r="L85" s="99"/>
      <c r="M85" s="99"/>
      <c r="N85" s="99"/>
      <c r="O85" s="100"/>
      <c r="P85" s="23"/>
    </row>
    <row r="86" spans="2:16" s="20" customFormat="1" ht="18" customHeight="1" x14ac:dyDescent="0.25">
      <c r="B86" s="95"/>
      <c r="C86" s="21" t="s">
        <v>137</v>
      </c>
      <c r="D86" s="101"/>
      <c r="E86" s="101"/>
      <c r="F86" s="101"/>
      <c r="G86" s="101"/>
      <c r="H86" s="101"/>
      <c r="I86" s="101"/>
      <c r="J86" s="101"/>
      <c r="K86" s="101"/>
      <c r="L86" s="101"/>
      <c r="M86" s="101"/>
      <c r="N86" s="101"/>
      <c r="O86" s="101"/>
      <c r="P86" s="22"/>
    </row>
    <row r="87" spans="2:16" s="20" customFormat="1" ht="18" customHeight="1" x14ac:dyDescent="0.25">
      <c r="B87" s="95"/>
      <c r="C87" s="102" t="s">
        <v>149</v>
      </c>
      <c r="D87" s="21" t="s">
        <v>6</v>
      </c>
      <c r="E87" s="21" t="s">
        <v>7</v>
      </c>
      <c r="F87" s="21" t="s">
        <v>8</v>
      </c>
      <c r="G87" s="21" t="s">
        <v>9</v>
      </c>
      <c r="H87" s="21" t="s">
        <v>10</v>
      </c>
      <c r="I87" s="21" t="s">
        <v>11</v>
      </c>
      <c r="J87" s="21" t="s">
        <v>12</v>
      </c>
      <c r="K87" s="21" t="s">
        <v>13</v>
      </c>
      <c r="L87" s="21" t="s">
        <v>14</v>
      </c>
      <c r="M87" s="21" t="s">
        <v>15</v>
      </c>
      <c r="N87" s="21" t="s">
        <v>16</v>
      </c>
      <c r="O87" s="21" t="s">
        <v>17</v>
      </c>
      <c r="P87" s="22"/>
    </row>
    <row r="88" spans="2:16" s="20" customFormat="1" ht="18" customHeight="1" x14ac:dyDescent="0.15">
      <c r="B88" s="95"/>
      <c r="C88" s="96"/>
      <c r="D88" s="30"/>
      <c r="E88" s="30"/>
      <c r="F88" s="30"/>
      <c r="G88" s="30"/>
      <c r="H88" s="30"/>
      <c r="I88" s="30"/>
      <c r="J88" s="30"/>
      <c r="K88" s="30"/>
      <c r="L88" s="30"/>
      <c r="M88" s="30"/>
      <c r="N88" s="30"/>
      <c r="O88" s="30"/>
      <c r="P88" s="23" t="s">
        <v>18</v>
      </c>
    </row>
    <row r="89" spans="2:16" s="20" customFormat="1" ht="18" hidden="1" customHeight="1" x14ac:dyDescent="0.15">
      <c r="B89" s="95"/>
      <c r="C89" s="50" t="s">
        <v>151</v>
      </c>
      <c r="D89" s="49">
        <f>ROUND(D88,0)</f>
        <v>0</v>
      </c>
      <c r="E89" s="49">
        <f t="shared" ref="E89" si="79">ROUND(E88,0)</f>
        <v>0</v>
      </c>
      <c r="F89" s="49">
        <f t="shared" ref="F89" si="80">ROUND(F88,0)</f>
        <v>0</v>
      </c>
      <c r="G89" s="49">
        <f t="shared" ref="G89" si="81">ROUND(G88,0)</f>
        <v>0</v>
      </c>
      <c r="H89" s="49">
        <f t="shared" ref="H89" si="82">ROUND(H88,0)</f>
        <v>0</v>
      </c>
      <c r="I89" s="49">
        <f t="shared" ref="I89" si="83">ROUND(I88,0)</f>
        <v>0</v>
      </c>
      <c r="J89" s="49">
        <f t="shared" ref="J89" si="84">ROUND(J88,0)</f>
        <v>0</v>
      </c>
      <c r="K89" s="49">
        <f t="shared" ref="K89" si="85">ROUND(K88,0)</f>
        <v>0</v>
      </c>
      <c r="L89" s="49">
        <f t="shared" ref="L89" si="86">ROUND(L88,0)</f>
        <v>0</v>
      </c>
      <c r="M89" s="49">
        <f t="shared" ref="M89" si="87">ROUND(M88,0)</f>
        <v>0</v>
      </c>
      <c r="N89" s="49">
        <f t="shared" ref="N89" si="88">ROUND(N88,0)</f>
        <v>0</v>
      </c>
      <c r="O89" s="49">
        <f t="shared" ref="O89" si="89">ROUND(O88,0)</f>
        <v>0</v>
      </c>
      <c r="P89" s="23"/>
    </row>
    <row r="90" spans="2:16" s="20" customFormat="1" ht="30" customHeight="1" x14ac:dyDescent="0.15">
      <c r="B90" s="95"/>
      <c r="C90" s="25" t="s">
        <v>150</v>
      </c>
      <c r="D90" s="97"/>
      <c r="E90" s="97"/>
      <c r="F90" s="97"/>
      <c r="G90" s="97"/>
      <c r="H90" s="97"/>
      <c r="I90" s="97"/>
      <c r="J90" s="97"/>
      <c r="K90" s="97"/>
      <c r="L90" s="97"/>
      <c r="M90" s="97"/>
      <c r="N90" s="97"/>
      <c r="O90" s="97"/>
      <c r="P90" s="23" t="s">
        <v>18</v>
      </c>
    </row>
    <row r="91" spans="2:16" s="20" customFormat="1" ht="18" hidden="1" customHeight="1" x14ac:dyDescent="0.15">
      <c r="B91" s="96"/>
      <c r="C91" s="50" t="s">
        <v>151</v>
      </c>
      <c r="D91" s="91">
        <f>ROUND(D90,0)</f>
        <v>0</v>
      </c>
      <c r="E91" s="92"/>
      <c r="F91" s="92"/>
      <c r="G91" s="92"/>
      <c r="H91" s="92"/>
      <c r="I91" s="92"/>
      <c r="J91" s="92"/>
      <c r="K91" s="92"/>
      <c r="L91" s="92"/>
      <c r="M91" s="92"/>
      <c r="N91" s="92"/>
      <c r="O91" s="93"/>
      <c r="P91" s="23"/>
    </row>
    <row r="92" spans="2:16" s="20" customFormat="1" ht="18" customHeight="1" x14ac:dyDescent="0.25">
      <c r="B92" s="109" t="s">
        <v>125</v>
      </c>
      <c r="C92" s="102" t="s">
        <v>149</v>
      </c>
      <c r="D92" s="21" t="s">
        <v>6</v>
      </c>
      <c r="E92" s="21" t="s">
        <v>7</v>
      </c>
      <c r="F92" s="21" t="s">
        <v>8</v>
      </c>
      <c r="G92" s="21" t="s">
        <v>9</v>
      </c>
      <c r="H92" s="21" t="s">
        <v>10</v>
      </c>
      <c r="I92" s="21" t="s">
        <v>11</v>
      </c>
      <c r="J92" s="21" t="s">
        <v>12</v>
      </c>
      <c r="K92" s="21" t="s">
        <v>13</v>
      </c>
      <c r="L92" s="21" t="s">
        <v>14</v>
      </c>
      <c r="M92" s="21" t="s">
        <v>15</v>
      </c>
      <c r="N92" s="21" t="s">
        <v>16</v>
      </c>
      <c r="O92" s="21" t="s">
        <v>17</v>
      </c>
      <c r="P92" s="22"/>
    </row>
    <row r="93" spans="2:16" s="20" customFormat="1" ht="18" customHeight="1" x14ac:dyDescent="0.15">
      <c r="B93" s="109"/>
      <c r="C93" s="96"/>
      <c r="D93" s="26">
        <f>SUM(D25,D33,D41,D49,D57,D65,D73,D81,D89)</f>
        <v>0</v>
      </c>
      <c r="E93" s="26">
        <f t="shared" ref="E93:O93" si="90">SUM(E25,E33,E41,E49,E57,E65,E73,E81,E89)</f>
        <v>0</v>
      </c>
      <c r="F93" s="26">
        <f>SUM(F25,F33,F41,F49,F57,F65,F73,F81,F89)</f>
        <v>0</v>
      </c>
      <c r="G93" s="26">
        <f t="shared" si="90"/>
        <v>0</v>
      </c>
      <c r="H93" s="26">
        <f t="shared" si="90"/>
        <v>0</v>
      </c>
      <c r="I93" s="26">
        <f t="shared" si="90"/>
        <v>0</v>
      </c>
      <c r="J93" s="26">
        <f t="shared" si="90"/>
        <v>0</v>
      </c>
      <c r="K93" s="26">
        <f t="shared" si="90"/>
        <v>0</v>
      </c>
      <c r="L93" s="26">
        <f t="shared" si="90"/>
        <v>0</v>
      </c>
      <c r="M93" s="26">
        <f t="shared" si="90"/>
        <v>0</v>
      </c>
      <c r="N93" s="26">
        <f t="shared" si="90"/>
        <v>0</v>
      </c>
      <c r="O93" s="26">
        <f t="shared" si="90"/>
        <v>0</v>
      </c>
      <c r="P93" s="23" t="s">
        <v>18</v>
      </c>
    </row>
    <row r="94" spans="2:16" s="20" customFormat="1" ht="30" customHeight="1" x14ac:dyDescent="0.15">
      <c r="B94" s="109"/>
      <c r="C94" s="25" t="s">
        <v>150</v>
      </c>
      <c r="D94" s="108">
        <f>SUM(D27,D35,D43,D51,D59,D67,D75,D83,D91)</f>
        <v>0</v>
      </c>
      <c r="E94" s="108"/>
      <c r="F94" s="108"/>
      <c r="G94" s="108"/>
      <c r="H94" s="108"/>
      <c r="I94" s="108"/>
      <c r="J94" s="108"/>
      <c r="K94" s="108"/>
      <c r="L94" s="108"/>
      <c r="M94" s="108"/>
      <c r="N94" s="108"/>
      <c r="O94" s="108"/>
      <c r="P94" s="23" t="s">
        <v>18</v>
      </c>
    </row>
    <row r="95" spans="2:16" s="20" customFormat="1" ht="18" customHeight="1" x14ac:dyDescent="0.15">
      <c r="B95" s="27"/>
    </row>
    <row r="96" spans="2:16" s="20" customFormat="1" ht="18" customHeight="1" x14ac:dyDescent="0.15">
      <c r="B96" s="28" t="s">
        <v>146</v>
      </c>
    </row>
    <row r="97" spans="2:16" s="20" customFormat="1" ht="18" customHeight="1" x14ac:dyDescent="0.15">
      <c r="B97" s="109" t="s">
        <v>0</v>
      </c>
      <c r="C97" s="109"/>
      <c r="D97" s="109" t="s">
        <v>19</v>
      </c>
      <c r="E97" s="109"/>
      <c r="F97" s="109"/>
      <c r="G97" s="109"/>
      <c r="H97" s="109"/>
      <c r="I97" s="109"/>
      <c r="J97" s="109"/>
      <c r="K97" s="109"/>
      <c r="L97" s="109"/>
      <c r="M97" s="109"/>
      <c r="N97" s="109"/>
      <c r="O97" s="109"/>
      <c r="P97" s="21" t="s">
        <v>1</v>
      </c>
    </row>
    <row r="98" spans="2:16" s="20" customFormat="1" ht="18" customHeight="1" x14ac:dyDescent="0.15">
      <c r="B98" s="109" t="s">
        <v>99</v>
      </c>
      <c r="C98" s="109"/>
      <c r="D98" s="98"/>
      <c r="E98" s="99"/>
      <c r="F98" s="99"/>
      <c r="G98" s="99"/>
      <c r="H98" s="99"/>
      <c r="I98" s="99"/>
      <c r="J98" s="99"/>
      <c r="K98" s="99"/>
      <c r="L98" s="99"/>
      <c r="M98" s="99"/>
      <c r="N98" s="99"/>
      <c r="O98" s="100"/>
      <c r="P98" s="29"/>
    </row>
    <row r="99" spans="2:16" s="20" customFormat="1" ht="18" customHeight="1" x14ac:dyDescent="0.15">
      <c r="B99" s="106" t="s">
        <v>136</v>
      </c>
      <c r="C99" s="107"/>
      <c r="D99" s="103" t="str">
        <f>IF('入力欄(基本情報)'!C29="","",'入力欄(基本情報)'!C29)</f>
        <v/>
      </c>
      <c r="E99" s="104"/>
      <c r="F99" s="104"/>
      <c r="G99" s="104"/>
      <c r="H99" s="104"/>
      <c r="I99" s="104"/>
      <c r="J99" s="104"/>
      <c r="K99" s="104"/>
      <c r="L99" s="104"/>
      <c r="M99" s="104"/>
      <c r="N99" s="104"/>
      <c r="O99" s="105"/>
      <c r="P99" s="23"/>
    </row>
    <row r="100" spans="2:16" s="20" customFormat="1" ht="18" customHeight="1" x14ac:dyDescent="0.15">
      <c r="B100" s="106" t="s">
        <v>138</v>
      </c>
      <c r="C100" s="107"/>
      <c r="D100" s="103" t="str">
        <f>IF('入力欄(基本情報)'!C30="","",'入力欄(基本情報)'!C30)</f>
        <v/>
      </c>
      <c r="E100" s="104"/>
      <c r="F100" s="104"/>
      <c r="G100" s="104"/>
      <c r="H100" s="104"/>
      <c r="I100" s="104"/>
      <c r="J100" s="104"/>
      <c r="K100" s="104"/>
      <c r="L100" s="104"/>
      <c r="M100" s="104"/>
      <c r="N100" s="104"/>
      <c r="O100" s="105"/>
      <c r="P100" s="23"/>
    </row>
    <row r="101" spans="2:16" s="20" customFormat="1" ht="18" customHeight="1" x14ac:dyDescent="0.25">
      <c r="B101" s="106" t="s">
        <v>139</v>
      </c>
      <c r="C101" s="107"/>
      <c r="D101" s="98"/>
      <c r="E101" s="99"/>
      <c r="F101" s="99"/>
      <c r="G101" s="99"/>
      <c r="H101" s="99"/>
      <c r="I101" s="99"/>
      <c r="J101" s="99"/>
      <c r="K101" s="99"/>
      <c r="L101" s="99"/>
      <c r="M101" s="99"/>
      <c r="N101" s="99"/>
      <c r="O101" s="100"/>
      <c r="P101" s="22"/>
    </row>
    <row r="102" spans="2:16" s="20" customFormat="1" ht="18" customHeight="1" x14ac:dyDescent="0.25">
      <c r="B102" s="111" t="s">
        <v>147</v>
      </c>
      <c r="C102" s="111"/>
      <c r="D102" s="21" t="s">
        <v>6</v>
      </c>
      <c r="E102" s="21" t="s">
        <v>7</v>
      </c>
      <c r="F102" s="21" t="s">
        <v>8</v>
      </c>
      <c r="G102" s="21" t="s">
        <v>9</v>
      </c>
      <c r="H102" s="21" t="s">
        <v>10</v>
      </c>
      <c r="I102" s="21" t="s">
        <v>11</v>
      </c>
      <c r="J102" s="21" t="s">
        <v>12</v>
      </c>
      <c r="K102" s="21" t="s">
        <v>13</v>
      </c>
      <c r="L102" s="21" t="s">
        <v>14</v>
      </c>
      <c r="M102" s="21" t="s">
        <v>15</v>
      </c>
      <c r="N102" s="21" t="s">
        <v>16</v>
      </c>
      <c r="O102" s="21" t="s">
        <v>17</v>
      </c>
      <c r="P102" s="22"/>
    </row>
    <row r="103" spans="2:16" s="20" customFormat="1" ht="18" customHeight="1" x14ac:dyDescent="0.15">
      <c r="B103" s="111"/>
      <c r="C103" s="111"/>
      <c r="D103" s="26" t="e">
        <f>MIN(D15,ROUND($D$106*D15/$D$16,0))</f>
        <v>#DIV/0!</v>
      </c>
      <c r="E103" s="26" t="e">
        <f t="shared" ref="E103:O103" si="91">MIN(E15,ROUND($D$105*E15/$D$16,0))</f>
        <v>#DIV/0!</v>
      </c>
      <c r="F103" s="26" t="e">
        <f t="shared" si="91"/>
        <v>#DIV/0!</v>
      </c>
      <c r="G103" s="26" t="e">
        <f t="shared" si="91"/>
        <v>#DIV/0!</v>
      </c>
      <c r="H103" s="26" t="e">
        <f>MIN(H15,ROUND($D$105*H15/$D$16,0))</f>
        <v>#DIV/0!</v>
      </c>
      <c r="I103" s="26" t="e">
        <f>MIN(I15,ROUND($D$105*I15/$D$16,0))</f>
        <v>#DIV/0!</v>
      </c>
      <c r="J103" s="26" t="e">
        <f>MIN(J15,ROUND($D$105*J15/$D$16,0))</f>
        <v>#DIV/0!</v>
      </c>
      <c r="K103" s="26" t="e">
        <f t="shared" si="91"/>
        <v>#DIV/0!</v>
      </c>
      <c r="L103" s="26" t="e">
        <f t="shared" si="91"/>
        <v>#DIV/0!</v>
      </c>
      <c r="M103" s="26" t="e">
        <f t="shared" si="91"/>
        <v>#DIV/0!</v>
      </c>
      <c r="N103" s="26" t="e">
        <f t="shared" si="91"/>
        <v>#DIV/0!</v>
      </c>
      <c r="O103" s="26" t="e">
        <f t="shared" si="91"/>
        <v>#DIV/0!</v>
      </c>
      <c r="P103" s="23" t="s">
        <v>18</v>
      </c>
    </row>
    <row r="104" spans="2:16" s="20" customFormat="1" hidden="1" x14ac:dyDescent="0.15">
      <c r="B104" s="119" t="s">
        <v>151</v>
      </c>
      <c r="C104" s="120"/>
      <c r="D104" s="49" t="e">
        <f>ROUND(D103,0)</f>
        <v>#DIV/0!</v>
      </c>
      <c r="E104" s="49" t="e">
        <f>ROUND(E103,0)</f>
        <v>#DIV/0!</v>
      </c>
      <c r="F104" s="49" t="e">
        <f t="shared" ref="F104:O104" si="92">ROUND(F103,0)</f>
        <v>#DIV/0!</v>
      </c>
      <c r="G104" s="49" t="e">
        <f t="shared" si="92"/>
        <v>#DIV/0!</v>
      </c>
      <c r="H104" s="49" t="e">
        <f t="shared" si="92"/>
        <v>#DIV/0!</v>
      </c>
      <c r="I104" s="49" t="e">
        <f t="shared" si="92"/>
        <v>#DIV/0!</v>
      </c>
      <c r="J104" s="49" t="e">
        <f t="shared" si="92"/>
        <v>#DIV/0!</v>
      </c>
      <c r="K104" s="49" t="e">
        <f t="shared" si="92"/>
        <v>#DIV/0!</v>
      </c>
      <c r="L104" s="49" t="e">
        <f t="shared" si="92"/>
        <v>#DIV/0!</v>
      </c>
      <c r="M104" s="49" t="e">
        <f t="shared" si="92"/>
        <v>#DIV/0!</v>
      </c>
      <c r="N104" s="49" t="e">
        <f t="shared" si="92"/>
        <v>#DIV/0!</v>
      </c>
      <c r="O104" s="49" t="e">
        <f t="shared" si="92"/>
        <v>#DIV/0!</v>
      </c>
      <c r="P104" s="23"/>
    </row>
    <row r="105" spans="2:16" s="20" customFormat="1" ht="30" customHeight="1" x14ac:dyDescent="0.15">
      <c r="B105" s="111" t="s">
        <v>148</v>
      </c>
      <c r="C105" s="111"/>
      <c r="D105" s="97"/>
      <c r="E105" s="97"/>
      <c r="F105" s="97"/>
      <c r="G105" s="97"/>
      <c r="H105" s="97"/>
      <c r="I105" s="97"/>
      <c r="J105" s="97"/>
      <c r="K105" s="97"/>
      <c r="L105" s="97"/>
      <c r="M105" s="97"/>
      <c r="N105" s="97"/>
      <c r="O105" s="97"/>
      <c r="P105" s="23" t="s">
        <v>18</v>
      </c>
    </row>
    <row r="106" spans="2:16" s="20" customFormat="1" hidden="1" x14ac:dyDescent="0.15">
      <c r="B106" s="89" t="s">
        <v>151</v>
      </c>
      <c r="C106" s="89"/>
      <c r="D106" s="90">
        <f>ROUND(D105,0)</f>
        <v>0</v>
      </c>
      <c r="E106" s="89"/>
      <c r="F106" s="89"/>
      <c r="G106" s="89"/>
      <c r="H106" s="89"/>
      <c r="I106" s="89"/>
      <c r="J106" s="89"/>
      <c r="K106" s="89"/>
      <c r="L106" s="89"/>
      <c r="M106" s="89"/>
      <c r="N106" s="89"/>
      <c r="O106" s="89"/>
      <c r="P106" s="29"/>
    </row>
    <row r="107" spans="2:16" s="20" customFormat="1" ht="19.899999999999999" customHeight="1" x14ac:dyDescent="0.15"/>
    <row r="108" spans="2:16" s="20" customFormat="1" ht="19.899999999999999" customHeight="1" x14ac:dyDescent="0.15"/>
    <row r="109" spans="2:16" s="20" customFormat="1" ht="19.899999999999999" customHeight="1" x14ac:dyDescent="0.15"/>
    <row r="110" spans="2:16" s="20" customFormat="1" ht="19.899999999999999" customHeight="1" x14ac:dyDescent="0.15"/>
    <row r="111" spans="2:16" s="20" customFormat="1" ht="19.899999999999999" customHeight="1" x14ac:dyDescent="0.15"/>
    <row r="112" spans="2:16" s="20" customFormat="1" ht="19.899999999999999" customHeight="1" x14ac:dyDescent="0.15"/>
    <row r="113" s="20" customFormat="1" ht="19.899999999999999" customHeight="1" x14ac:dyDescent="0.15"/>
    <row r="114" s="20" customFormat="1" ht="19.899999999999999" customHeight="1" x14ac:dyDescent="0.15"/>
    <row r="115" s="20" customFormat="1" ht="19.899999999999999" customHeight="1" x14ac:dyDescent="0.15"/>
    <row r="116" s="20" customFormat="1" ht="19.899999999999999" customHeight="1" x14ac:dyDescent="0.15"/>
    <row r="117" s="20" customFormat="1" ht="19.899999999999999" customHeight="1" x14ac:dyDescent="0.15"/>
    <row r="118" s="20" customFormat="1" ht="19.899999999999999" customHeight="1" x14ac:dyDescent="0.15"/>
    <row r="119" s="20" customFormat="1" ht="19.899999999999999" customHeight="1" x14ac:dyDescent="0.15"/>
    <row r="120" s="20" customFormat="1" ht="19.899999999999999" customHeight="1" x14ac:dyDescent="0.15"/>
    <row r="121" s="20" customFormat="1" ht="19.899999999999999" customHeight="1" x14ac:dyDescent="0.15"/>
    <row r="122" s="20" customFormat="1" ht="19.899999999999999" customHeight="1" x14ac:dyDescent="0.15"/>
    <row r="123" s="20" customFormat="1" ht="19.899999999999999" customHeight="1" x14ac:dyDescent="0.15"/>
    <row r="124" s="20" customFormat="1" ht="19.899999999999999" customHeight="1" x14ac:dyDescent="0.15"/>
    <row r="125" s="20" customFormat="1" ht="19.899999999999999" customHeight="1" x14ac:dyDescent="0.15"/>
    <row r="126" s="20" customFormat="1" ht="19.899999999999999" customHeight="1" x14ac:dyDescent="0.15"/>
    <row r="127" s="20" customFormat="1" ht="19.899999999999999" customHeight="1" x14ac:dyDescent="0.15"/>
    <row r="128" s="20" customFormat="1" ht="19.899999999999999" customHeight="1" x14ac:dyDescent="0.15"/>
    <row r="129" s="20" customFormat="1" ht="19.899999999999999" customHeight="1" x14ac:dyDescent="0.15"/>
    <row r="130" s="20" customFormat="1" ht="19.899999999999999" customHeight="1" x14ac:dyDescent="0.15"/>
    <row r="131" s="20" customFormat="1" ht="19.899999999999999" customHeight="1" x14ac:dyDescent="0.15"/>
    <row r="132" s="20" customFormat="1" ht="19.899999999999999" customHeight="1" x14ac:dyDescent="0.15"/>
    <row r="133" s="20" customFormat="1" ht="19.899999999999999" customHeight="1" x14ac:dyDescent="0.15"/>
    <row r="134" s="20" customFormat="1" ht="19.899999999999999" customHeight="1" x14ac:dyDescent="0.15"/>
    <row r="135" s="20" customFormat="1" ht="19.899999999999999" customHeight="1" x14ac:dyDescent="0.15"/>
    <row r="136" s="20" customFormat="1" ht="19.899999999999999" customHeight="1" x14ac:dyDescent="0.15"/>
  </sheetData>
  <sheetProtection algorithmName="SHA-512" hashValue="SY/qH50fLTkl7BnHH43UmprpcTK6yZvc6fIYkkKnOJKq629ErEOKqMpKJKXHpdwYwGW4+awcEoeYC49E6NWeOQ==" saltValue="huD/Z4SuAOcCFAqWqQa2rw==" spinCount="100000" sheet="1" objects="1" scenarios="1"/>
  <mergeCells count="102">
    <mergeCell ref="D105:O105"/>
    <mergeCell ref="B101:C101"/>
    <mergeCell ref="B102:C103"/>
    <mergeCell ref="B105:C105"/>
    <mergeCell ref="B104:C104"/>
    <mergeCell ref="D36:O36"/>
    <mergeCell ref="D37:O37"/>
    <mergeCell ref="D44:O44"/>
    <mergeCell ref="D45:O45"/>
    <mergeCell ref="D52:O52"/>
    <mergeCell ref="D53:O53"/>
    <mergeCell ref="D100:O100"/>
    <mergeCell ref="B100:C100"/>
    <mergeCell ref="D101:O101"/>
    <mergeCell ref="D58:O58"/>
    <mergeCell ref="D60:O60"/>
    <mergeCell ref="D61:O61"/>
    <mergeCell ref="D46:O46"/>
    <mergeCell ref="C47:C48"/>
    <mergeCell ref="D50:O50"/>
    <mergeCell ref="D54:O54"/>
    <mergeCell ref="D38:O38"/>
    <mergeCell ref="C39:C40"/>
    <mergeCell ref="D42:O42"/>
    <mergeCell ref="B1:P1"/>
    <mergeCell ref="B2:C2"/>
    <mergeCell ref="B10:C10"/>
    <mergeCell ref="B13:C14"/>
    <mergeCell ref="B16:C16"/>
    <mergeCell ref="D10:O10"/>
    <mergeCell ref="D6:O6"/>
    <mergeCell ref="D16:O16"/>
    <mergeCell ref="B11:C12"/>
    <mergeCell ref="D5:O5"/>
    <mergeCell ref="D7:O7"/>
    <mergeCell ref="D8:O8"/>
    <mergeCell ref="D9:O9"/>
    <mergeCell ref="B5:C5"/>
    <mergeCell ref="B6:C6"/>
    <mergeCell ref="B7:C7"/>
    <mergeCell ref="B8:C8"/>
    <mergeCell ref="B9:C9"/>
    <mergeCell ref="B15:C15"/>
    <mergeCell ref="D29:O29"/>
    <mergeCell ref="C23:C24"/>
    <mergeCell ref="D26:O26"/>
    <mergeCell ref="D19:O19"/>
    <mergeCell ref="D22:O22"/>
    <mergeCell ref="D30:O30"/>
    <mergeCell ref="C31:C32"/>
    <mergeCell ref="D34:O34"/>
    <mergeCell ref="D20:O20"/>
    <mergeCell ref="D21:O21"/>
    <mergeCell ref="D27:O27"/>
    <mergeCell ref="B20:B27"/>
    <mergeCell ref="D35:O35"/>
    <mergeCell ref="B28:B35"/>
    <mergeCell ref="D43:O43"/>
    <mergeCell ref="B36:B43"/>
    <mergeCell ref="D99:O99"/>
    <mergeCell ref="B99:C99"/>
    <mergeCell ref="D94:O94"/>
    <mergeCell ref="B92:B94"/>
    <mergeCell ref="B97:C97"/>
    <mergeCell ref="D97:O97"/>
    <mergeCell ref="C92:C93"/>
    <mergeCell ref="B98:C98"/>
    <mergeCell ref="D98:O98"/>
    <mergeCell ref="D76:O76"/>
    <mergeCell ref="D77:O77"/>
    <mergeCell ref="D84:O84"/>
    <mergeCell ref="D85:O85"/>
    <mergeCell ref="D78:O78"/>
    <mergeCell ref="C79:C80"/>
    <mergeCell ref="D82:O82"/>
    <mergeCell ref="D86:O86"/>
    <mergeCell ref="C87:C88"/>
    <mergeCell ref="D28:O28"/>
    <mergeCell ref="B106:C106"/>
    <mergeCell ref="D106:O106"/>
    <mergeCell ref="D75:O75"/>
    <mergeCell ref="B68:B75"/>
    <mergeCell ref="D83:O83"/>
    <mergeCell ref="B76:B83"/>
    <mergeCell ref="D91:O91"/>
    <mergeCell ref="B84:B91"/>
    <mergeCell ref="D51:O51"/>
    <mergeCell ref="B44:B51"/>
    <mergeCell ref="D59:O59"/>
    <mergeCell ref="B52:B59"/>
    <mergeCell ref="D67:O67"/>
    <mergeCell ref="B60:B67"/>
    <mergeCell ref="D90:O90"/>
    <mergeCell ref="D68:O68"/>
    <mergeCell ref="D69:O69"/>
    <mergeCell ref="D62:O62"/>
    <mergeCell ref="C63:C64"/>
    <mergeCell ref="D66:O66"/>
    <mergeCell ref="D70:O70"/>
    <mergeCell ref="C71:C72"/>
    <mergeCell ref="D74:O74"/>
    <mergeCell ref="C55:C56"/>
  </mergeCells>
  <phoneticPr fontId="2"/>
  <conditionalFormatting sqref="D12:O12">
    <cfRule type="cellIs" dxfId="2" priority="59" operator="greaterThan">
      <formula>$D$10</formula>
    </cfRule>
  </conditionalFormatting>
  <conditionalFormatting sqref="D14:O14">
    <cfRule type="cellIs" dxfId="1" priority="14" operator="greaterThan">
      <formula>D12</formula>
    </cfRule>
  </conditionalFormatting>
  <conditionalFormatting sqref="D105:O105">
    <cfRule type="cellIs" dxfId="0" priority="1" operator="greaterThan">
      <formula>$D$16</formula>
    </cfRule>
  </conditionalFormatting>
  <dataValidations count="7">
    <dataValidation type="list" allowBlank="1" showInputMessage="1" showErrorMessage="1" sqref="D101:O101 D22:O22 D30:O30 D38:O38 D46:O46 D54:O54 D62:O62 D70:O70 D78:O78 D86:O86" xr:uid="{6953BE90-D4D8-423D-AE80-450906CBFCD0}">
      <formula1>"北海道,東北,東京,中部,北陸,関西,中国,四国,九州"</formula1>
    </dataValidation>
    <dataValidation type="whole" allowBlank="1" showInputMessage="1" showErrorMessage="1" error="整数値を入力してください" sqref="D10:O10 D90:O90 D34:O34 D42:O42 D50:O50 D58:O58 D66:O66 D74:O74 D82:O82 D88:O88 D26:O26 D32:O32 D40:O40 D48:O48 D56:O56 D64:O64 D72:O72 D80:O80 D24:O24" xr:uid="{84B53208-D2FE-48B0-9C12-626FF2AF7D01}">
      <formula1>1</formula1>
      <formula2>999999999999999</formula2>
    </dataValidation>
    <dataValidation type="whole" operator="lessThanOrEqual" allowBlank="1" showInputMessage="1" showErrorMessage="1" error="設備容量以下の整数値を入力してください" sqref="D12:O12" xr:uid="{1102E1FA-B4B3-43B2-8299-156B366F60CB}">
      <formula1>$D$10</formula1>
    </dataValidation>
    <dataValidation type="whole" operator="lessThanOrEqual" allowBlank="1" showInputMessage="1" showErrorMessage="1" error="各月の供給力の最大値以下の整数値を入力してください" sqref="D14:O14" xr:uid="{8DBF684D-B5FB-4616-BEB4-6DD95E7553E6}">
      <formula1>D12</formula1>
    </dataValidation>
    <dataValidation operator="lessThanOrEqual" allowBlank="1" showInputMessage="1" showErrorMessage="1" error="各月の供給力の最大値以下の整数値を入力してください" sqref="D15:O15" xr:uid="{F9D76680-D0CC-45FE-9834-A43CA21CA5A5}"/>
    <dataValidation allowBlank="1" showInputMessage="1" showErrorMessage="1" error="整数値を入力してください" sqref="D103:O104 D27:O27 D33:O33 D35:O35 D41:O41 D43:O43 D49:O49 D51:O51 D57:O57 D59:O59 D65:O65 D67:O67 D73:O73 D81:O81 D75:O75 D83:O83 D89:O89 D91:O91 D25:O25" xr:uid="{3773F6ED-6BA6-4413-8A6A-FF538B34CB2D}"/>
    <dataValidation type="whole" operator="lessThanOrEqual" allowBlank="1" showInputMessage="1" showErrorMessage="1" error="差替可能容量以下の整数値を入力してください" sqref="D105:O105" xr:uid="{3865764A-BB16-43C0-BC09-3ABBC93435EF}">
      <formula1>D16</formula1>
    </dataValidation>
  </dataValidations>
  <pageMargins left="0.23622047244094488" right="0.23622047244094488" top="0.23622047244094488" bottom="0.74803149606299213" header="0.31496062992125984" footer="0.31496062992125984"/>
  <pageSetup paperSize="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FA182-C723-498F-A7DE-0CF24E774E56}">
  <sheetPr codeName="Sheet1"/>
  <dimension ref="A1:Q55"/>
  <sheetViews>
    <sheetView zoomScale="85" zoomScaleNormal="85" workbookViewId="0">
      <selection activeCell="S22" sqref="S22"/>
    </sheetView>
  </sheetViews>
  <sheetFormatPr defaultColWidth="8.875" defaultRowHeight="15.75" x14ac:dyDescent="0.25"/>
  <cols>
    <col min="1" max="3" width="14.75" style="37" customWidth="1"/>
    <col min="4" max="4" width="16.75" style="37" customWidth="1"/>
    <col min="5" max="16" width="10.75" style="27" customWidth="1"/>
    <col min="17" max="16384" width="8.875" style="18"/>
  </cols>
  <sheetData>
    <row r="1" spans="1:17" ht="16.5" x14ac:dyDescent="0.25">
      <c r="A1" s="82" t="s">
        <v>180</v>
      </c>
      <c r="B1" s="82"/>
      <c r="C1" s="82"/>
      <c r="D1" s="82"/>
    </row>
    <row r="2" spans="1:17" ht="16.5" x14ac:dyDescent="0.25">
      <c r="A2" s="81"/>
      <c r="B2" s="81"/>
      <c r="C2" s="81"/>
    </row>
    <row r="4" spans="1:17" ht="16.5" x14ac:dyDescent="0.25">
      <c r="A4" s="83" t="s">
        <v>175</v>
      </c>
      <c r="B4" s="83"/>
      <c r="C4" s="83"/>
      <c r="D4" s="83"/>
      <c r="E4" s="83"/>
      <c r="F4" s="83"/>
      <c r="G4" s="83"/>
      <c r="H4" s="83"/>
      <c r="I4" s="83"/>
      <c r="J4" s="83"/>
      <c r="K4" s="83"/>
      <c r="L4" s="83"/>
      <c r="M4" s="83"/>
      <c r="N4" s="83"/>
      <c r="O4" s="83"/>
      <c r="P4" s="83"/>
      <c r="Q4" s="83"/>
    </row>
    <row r="5" spans="1:17" ht="16.5" x14ac:dyDescent="0.25">
      <c r="A5" s="38"/>
      <c r="B5" s="38"/>
      <c r="C5" s="38"/>
      <c r="D5" s="38"/>
      <c r="E5" s="39"/>
      <c r="F5" s="39"/>
      <c r="G5" s="39"/>
      <c r="H5" s="39"/>
      <c r="I5" s="39"/>
      <c r="J5" s="39"/>
      <c r="K5" s="39"/>
      <c r="L5" s="39"/>
      <c r="M5" s="39"/>
      <c r="N5" s="39"/>
      <c r="O5" s="39"/>
      <c r="P5" s="39"/>
      <c r="Q5" s="40"/>
    </row>
    <row r="6" spans="1:17" ht="16.5" x14ac:dyDescent="0.25">
      <c r="A6" s="83" t="s">
        <v>52</v>
      </c>
      <c r="B6" s="83"/>
      <c r="C6" s="83"/>
      <c r="D6" s="83"/>
      <c r="E6" s="83"/>
      <c r="F6" s="83"/>
      <c r="G6" s="83"/>
      <c r="H6" s="83"/>
      <c r="I6" s="83"/>
      <c r="J6" s="83"/>
      <c r="K6" s="83"/>
      <c r="L6" s="83"/>
      <c r="M6" s="83"/>
      <c r="N6" s="83"/>
      <c r="O6" s="83"/>
      <c r="P6" s="83"/>
      <c r="Q6" s="83"/>
    </row>
    <row r="10" spans="1:17" ht="16.5" thickBot="1" x14ac:dyDescent="0.3"/>
    <row r="11" spans="1:17" ht="16.5" thickBot="1" x14ac:dyDescent="0.3">
      <c r="A11" s="64" t="s">
        <v>0</v>
      </c>
      <c r="B11" s="64"/>
      <c r="C11" s="64"/>
      <c r="D11" s="64"/>
      <c r="E11" s="77"/>
      <c r="F11" s="77"/>
      <c r="G11" s="77"/>
      <c r="H11" s="77"/>
      <c r="I11" s="77"/>
      <c r="J11" s="77"/>
      <c r="K11" s="77"/>
      <c r="L11" s="77"/>
      <c r="M11" s="77"/>
      <c r="N11" s="77"/>
      <c r="O11" s="77"/>
      <c r="P11" s="77"/>
    </row>
    <row r="12" spans="1:17" ht="16.5" thickBot="1" x14ac:dyDescent="0.3">
      <c r="A12" s="65" t="s">
        <v>53</v>
      </c>
      <c r="B12" s="65"/>
      <c r="C12" s="65"/>
      <c r="D12" s="65"/>
      <c r="E12" s="61" t="str">
        <f>IF('入力欄(基本情報)'!C5="","",'入力欄(基本情報)'!C5)</f>
        <v>電源等差替への申込</v>
      </c>
      <c r="F12" s="61"/>
      <c r="G12" s="61"/>
      <c r="H12" s="61"/>
      <c r="I12" s="61"/>
      <c r="J12" s="61"/>
      <c r="K12" s="61"/>
      <c r="L12" s="61"/>
      <c r="M12" s="61"/>
      <c r="N12" s="61"/>
      <c r="O12" s="61"/>
      <c r="P12" s="61"/>
    </row>
    <row r="13" spans="1:17" ht="16.5" thickBot="1" x14ac:dyDescent="0.3">
      <c r="A13" s="65" t="s">
        <v>54</v>
      </c>
      <c r="B13" s="65"/>
      <c r="C13" s="65"/>
      <c r="D13" s="65"/>
      <c r="E13" s="61" t="str">
        <f>IF('入力欄(基本情報)'!C6="","",'入力欄(基本情報)'!C6)</f>
        <v>差替元電源等</v>
      </c>
      <c r="F13" s="61"/>
      <c r="G13" s="61"/>
      <c r="H13" s="61"/>
      <c r="I13" s="61"/>
      <c r="J13" s="61"/>
      <c r="K13" s="61"/>
      <c r="L13" s="61"/>
      <c r="M13" s="61"/>
      <c r="N13" s="61"/>
      <c r="O13" s="61"/>
      <c r="P13" s="61"/>
    </row>
    <row r="14" spans="1:17" ht="16.5" thickBot="1" x14ac:dyDescent="0.3">
      <c r="A14" s="62" t="s">
        <v>55</v>
      </c>
      <c r="B14" s="62"/>
      <c r="C14" s="62"/>
      <c r="D14" s="62"/>
      <c r="E14" s="66"/>
      <c r="F14" s="66"/>
      <c r="G14" s="66"/>
      <c r="H14" s="66"/>
      <c r="I14" s="66"/>
      <c r="J14" s="66"/>
      <c r="K14" s="66"/>
      <c r="L14" s="66"/>
      <c r="M14" s="66"/>
      <c r="N14" s="66"/>
      <c r="O14" s="66"/>
      <c r="P14" s="66"/>
    </row>
    <row r="15" spans="1:17" ht="16.5" thickBot="1" x14ac:dyDescent="0.3">
      <c r="A15" s="84" t="s">
        <v>56</v>
      </c>
      <c r="B15" s="85"/>
      <c r="C15" s="85"/>
      <c r="D15" s="86"/>
      <c r="E15" s="74" t="str">
        <f>IF('入力欄(基本情報)'!C7="","",'入力欄(基本情報)'!C7)</f>
        <v/>
      </c>
      <c r="F15" s="75"/>
      <c r="G15" s="75"/>
      <c r="H15" s="75"/>
      <c r="I15" s="75"/>
      <c r="J15" s="75"/>
      <c r="K15" s="75"/>
      <c r="L15" s="75"/>
      <c r="M15" s="75"/>
      <c r="N15" s="75"/>
      <c r="O15" s="75"/>
      <c r="P15" s="76"/>
    </row>
    <row r="16" spans="1:17" ht="16.5" thickBot="1" x14ac:dyDescent="0.3">
      <c r="A16" s="65" t="s">
        <v>57</v>
      </c>
      <c r="B16" s="65"/>
      <c r="C16" s="65"/>
      <c r="D16" s="65"/>
      <c r="E16" s="61" t="str">
        <f>IF('入力欄(基本情報)'!C8="","",'入力欄(基本情報)'!C8)</f>
        <v/>
      </c>
      <c r="F16" s="61"/>
      <c r="G16" s="61"/>
      <c r="H16" s="61"/>
      <c r="I16" s="61"/>
      <c r="J16" s="61"/>
      <c r="K16" s="61"/>
      <c r="L16" s="61"/>
      <c r="M16" s="61"/>
      <c r="N16" s="61"/>
      <c r="O16" s="61"/>
      <c r="P16" s="61"/>
    </row>
    <row r="17" spans="1:16" ht="16.5" thickBot="1" x14ac:dyDescent="0.3">
      <c r="A17" s="65" t="s">
        <v>58</v>
      </c>
      <c r="B17" s="65"/>
      <c r="C17" s="65"/>
      <c r="D17" s="65"/>
      <c r="E17" s="61" t="str">
        <f>IF('入力欄(基本情報)'!C9="","",'入力欄(基本情報)'!C9)</f>
        <v/>
      </c>
      <c r="F17" s="61"/>
      <c r="G17" s="61"/>
      <c r="H17" s="61"/>
      <c r="I17" s="61"/>
      <c r="J17" s="61"/>
      <c r="K17" s="61"/>
      <c r="L17" s="61"/>
      <c r="M17" s="61"/>
      <c r="N17" s="61"/>
      <c r="O17" s="61"/>
      <c r="P17" s="61"/>
    </row>
    <row r="18" spans="1:16" ht="16.5" thickBot="1" x14ac:dyDescent="0.3">
      <c r="A18" s="65" t="s">
        <v>59</v>
      </c>
      <c r="B18" s="65"/>
      <c r="C18" s="65"/>
      <c r="D18" s="65"/>
      <c r="E18" s="61" t="str">
        <f>IF('入力欄(基本情報)'!C12="","",'入力欄(基本情報)'!C12)</f>
        <v/>
      </c>
      <c r="F18" s="61"/>
      <c r="G18" s="61"/>
      <c r="H18" s="61"/>
      <c r="I18" s="61"/>
      <c r="J18" s="61"/>
      <c r="K18" s="61"/>
      <c r="L18" s="61"/>
      <c r="M18" s="61"/>
      <c r="N18" s="61"/>
      <c r="O18" s="61"/>
      <c r="P18" s="61"/>
    </row>
    <row r="19" spans="1:16" ht="16.5" thickBot="1" x14ac:dyDescent="0.3">
      <c r="A19" s="65" t="s">
        <v>60</v>
      </c>
      <c r="B19" s="65"/>
      <c r="C19" s="65"/>
      <c r="D19" s="65"/>
      <c r="E19" s="61" t="str">
        <f>IF('入力欄(基本情報)'!C13="","",'入力欄(基本情報)'!C13)</f>
        <v/>
      </c>
      <c r="F19" s="61"/>
      <c r="G19" s="61"/>
      <c r="H19" s="61"/>
      <c r="I19" s="61"/>
      <c r="J19" s="61"/>
      <c r="K19" s="61"/>
      <c r="L19" s="61"/>
      <c r="M19" s="61"/>
      <c r="N19" s="61"/>
      <c r="O19" s="61"/>
      <c r="P19" s="61"/>
    </row>
    <row r="20" spans="1:16" ht="16.5" thickBot="1" x14ac:dyDescent="0.3">
      <c r="A20" s="65" t="s">
        <v>61</v>
      </c>
      <c r="B20" s="65"/>
      <c r="C20" s="65"/>
      <c r="D20" s="65"/>
      <c r="E20" s="61" t="str">
        <f>E26</f>
        <v/>
      </c>
      <c r="F20" s="61"/>
      <c r="G20" s="61"/>
      <c r="H20" s="61"/>
      <c r="I20" s="61"/>
      <c r="J20" s="61"/>
      <c r="K20" s="61"/>
      <c r="L20" s="61"/>
      <c r="M20" s="61"/>
      <c r="N20" s="61"/>
      <c r="O20" s="61"/>
      <c r="P20" s="61"/>
    </row>
    <row r="21" spans="1:16" ht="16.5" thickBot="1" x14ac:dyDescent="0.3">
      <c r="A21" s="65" t="s">
        <v>62</v>
      </c>
      <c r="B21" s="65"/>
      <c r="C21" s="65"/>
      <c r="D21" s="65"/>
      <c r="E21" s="61" t="str">
        <f>IF('入力欄(基本情報)'!C10="","",'入力欄(基本情報)'!C10)</f>
        <v>安定電源</v>
      </c>
      <c r="F21" s="61"/>
      <c r="G21" s="61"/>
      <c r="H21" s="61"/>
      <c r="I21" s="61"/>
      <c r="J21" s="61"/>
      <c r="K21" s="61"/>
      <c r="L21" s="61"/>
      <c r="M21" s="61"/>
      <c r="N21" s="61"/>
      <c r="O21" s="61"/>
      <c r="P21" s="61"/>
    </row>
    <row r="22" spans="1:16" ht="16.5" thickBot="1" x14ac:dyDescent="0.3">
      <c r="A22" s="65" t="s">
        <v>4</v>
      </c>
      <c r="B22" s="65"/>
      <c r="C22" s="65"/>
      <c r="D22" s="65"/>
      <c r="E22" s="61" t="str">
        <f>IF('入力欄(基本情報)'!C11="","",'入力欄(基本情報)'!C11)</f>
        <v/>
      </c>
      <c r="F22" s="61"/>
      <c r="G22" s="61"/>
      <c r="H22" s="61"/>
      <c r="I22" s="61"/>
      <c r="J22" s="61"/>
      <c r="K22" s="61"/>
      <c r="L22" s="61"/>
      <c r="M22" s="61"/>
      <c r="N22" s="61"/>
      <c r="O22" s="61"/>
      <c r="P22" s="61"/>
    </row>
    <row r="23" spans="1:16" ht="16.5" thickBot="1" x14ac:dyDescent="0.3">
      <c r="A23" s="65" t="s">
        <v>5</v>
      </c>
      <c r="B23" s="65"/>
      <c r="C23" s="65"/>
      <c r="D23" s="65"/>
      <c r="E23" s="61" t="str">
        <f>IF('入力欄(基本情報)'!C14="","",'入力欄(基本情報)'!C14)</f>
        <v/>
      </c>
      <c r="F23" s="61"/>
      <c r="G23" s="61"/>
      <c r="H23" s="61"/>
      <c r="I23" s="61"/>
      <c r="J23" s="61"/>
      <c r="K23" s="61"/>
      <c r="L23" s="61"/>
      <c r="M23" s="61"/>
      <c r="N23" s="61"/>
      <c r="O23" s="61"/>
      <c r="P23" s="61"/>
    </row>
    <row r="24" spans="1:16" ht="49.15" customHeight="1" thickBot="1" x14ac:dyDescent="0.3">
      <c r="A24" s="78" t="s">
        <v>65</v>
      </c>
      <c r="B24" s="64"/>
      <c r="C24" s="79" t="s">
        <v>63</v>
      </c>
      <c r="D24" s="65"/>
      <c r="E24" s="61" t="str">
        <f>IF('入力欄(基本情報)'!C30="","",'入力欄(基本情報)'!C30)</f>
        <v/>
      </c>
      <c r="F24" s="61"/>
      <c r="G24" s="61"/>
      <c r="H24" s="61"/>
      <c r="I24" s="61"/>
      <c r="J24" s="61"/>
      <c r="K24" s="61"/>
      <c r="L24" s="61"/>
      <c r="M24" s="61"/>
      <c r="N24" s="61"/>
      <c r="O24" s="61"/>
      <c r="P24" s="61"/>
    </row>
    <row r="25" spans="1:16" ht="16.5" thickBot="1" x14ac:dyDescent="0.3">
      <c r="A25" s="64"/>
      <c r="B25" s="64"/>
      <c r="C25" s="64" t="s">
        <v>64</v>
      </c>
      <c r="D25" s="64"/>
      <c r="E25" s="61" t="str">
        <f>IF('入力欄(基本情報)'!C31="","",'入力欄(基本情報)'!C31)</f>
        <v/>
      </c>
      <c r="F25" s="61"/>
      <c r="G25" s="61"/>
      <c r="H25" s="61"/>
      <c r="I25" s="61"/>
      <c r="J25" s="61"/>
      <c r="K25" s="61"/>
      <c r="L25" s="61"/>
      <c r="M25" s="61"/>
      <c r="N25" s="61"/>
      <c r="O25" s="61"/>
      <c r="P25" s="61"/>
    </row>
    <row r="26" spans="1:16" ht="16.5" thickBot="1" x14ac:dyDescent="0.3">
      <c r="A26" s="65" t="s">
        <v>66</v>
      </c>
      <c r="B26" s="65"/>
      <c r="C26" s="65"/>
      <c r="D26" s="65"/>
      <c r="E26" s="61" t="str">
        <f>IF('入力欄(差替情報)'!D98="","",'入力欄(差替情報)'!D98)</f>
        <v/>
      </c>
      <c r="F26" s="61"/>
      <c r="G26" s="61"/>
      <c r="H26" s="61"/>
      <c r="I26" s="61"/>
      <c r="J26" s="61"/>
      <c r="K26" s="61"/>
      <c r="L26" s="61"/>
      <c r="M26" s="61"/>
      <c r="N26" s="61"/>
      <c r="O26" s="61"/>
      <c r="P26" s="61"/>
    </row>
    <row r="27" spans="1:16" ht="16.5" thickBot="1" x14ac:dyDescent="0.3">
      <c r="A27" s="64" t="s">
        <v>153</v>
      </c>
      <c r="B27" s="64"/>
      <c r="C27" s="64"/>
      <c r="D27" s="64"/>
      <c r="E27" s="41" t="s">
        <v>6</v>
      </c>
      <c r="F27" s="41" t="s">
        <v>7</v>
      </c>
      <c r="G27" s="41" t="s">
        <v>8</v>
      </c>
      <c r="H27" s="41" t="s">
        <v>9</v>
      </c>
      <c r="I27" s="41" t="s">
        <v>10</v>
      </c>
      <c r="J27" s="41" t="s">
        <v>11</v>
      </c>
      <c r="K27" s="41" t="s">
        <v>12</v>
      </c>
      <c r="L27" s="41" t="s">
        <v>13</v>
      </c>
      <c r="M27" s="41" t="s">
        <v>14</v>
      </c>
      <c r="N27" s="41" t="s">
        <v>15</v>
      </c>
      <c r="O27" s="41" t="s">
        <v>16</v>
      </c>
      <c r="P27" s="41" t="s">
        <v>17</v>
      </c>
    </row>
    <row r="28" spans="1:16" ht="15.6" customHeight="1" thickBot="1" x14ac:dyDescent="0.3">
      <c r="A28" s="65" t="s">
        <v>67</v>
      </c>
      <c r="B28" s="65"/>
      <c r="C28" s="65"/>
      <c r="D28" s="65"/>
      <c r="E28" s="42" t="e">
        <f>IF('入力欄(差替情報)'!D104="",0,MIN('入力欄(差替情報)'!D104,'入力欄(差替情報)'!D14))</f>
        <v>#DIV/0!</v>
      </c>
      <c r="F28" s="42" t="e">
        <f>IF('入力欄(差替情報)'!E104="",0,MIN('入力欄(差替情報)'!E104,'入力欄(差替情報)'!E14))</f>
        <v>#DIV/0!</v>
      </c>
      <c r="G28" s="42" t="e">
        <f>IF('入力欄(差替情報)'!F104="",0,MIN('入力欄(差替情報)'!F104,'入力欄(差替情報)'!F14))</f>
        <v>#DIV/0!</v>
      </c>
      <c r="H28" s="42" t="e">
        <f>IF('入力欄(差替情報)'!G104="",0,MIN('入力欄(差替情報)'!G104,'入力欄(差替情報)'!G14))</f>
        <v>#DIV/0!</v>
      </c>
      <c r="I28" s="42" t="e">
        <f>IF('入力欄(差替情報)'!H104="",0,MIN('入力欄(差替情報)'!H104,'入力欄(差替情報)'!H14))</f>
        <v>#DIV/0!</v>
      </c>
      <c r="J28" s="42" t="e">
        <f>IF('入力欄(差替情報)'!I104="",0,MIN('入力欄(差替情報)'!I104,'入力欄(差替情報)'!I14))</f>
        <v>#DIV/0!</v>
      </c>
      <c r="K28" s="42" t="e">
        <f>IF('入力欄(差替情報)'!J104="",0,MIN('入力欄(差替情報)'!J104,'入力欄(差替情報)'!J14))</f>
        <v>#DIV/0!</v>
      </c>
      <c r="L28" s="42" t="e">
        <f>IF('入力欄(差替情報)'!K104="",0,MIN('入力欄(差替情報)'!K104,'入力欄(差替情報)'!K14))</f>
        <v>#DIV/0!</v>
      </c>
      <c r="M28" s="42" t="e">
        <f>IF('入力欄(差替情報)'!L104="",0,MIN('入力欄(差替情報)'!L104,'入力欄(差替情報)'!L14))</f>
        <v>#DIV/0!</v>
      </c>
      <c r="N28" s="42" t="e">
        <f>IF('入力欄(差替情報)'!M104="",0,MIN('入力欄(差替情報)'!M104,'入力欄(差替情報)'!M14))</f>
        <v>#DIV/0!</v>
      </c>
      <c r="O28" s="42" t="e">
        <f>IF('入力欄(差替情報)'!N104="",0,MIN('入力欄(差替情報)'!N104,'入力欄(差替情報)'!N14))</f>
        <v>#DIV/0!</v>
      </c>
      <c r="P28" s="42" t="e">
        <f>IF('入力欄(差替情報)'!O104="",0,MIN('入力欄(差替情報)'!O104,'入力欄(差替情報)'!O14))</f>
        <v>#DIV/0!</v>
      </c>
    </row>
    <row r="29" spans="1:16" ht="16.5" thickBot="1" x14ac:dyDescent="0.3">
      <c r="A29" s="62" t="s">
        <v>68</v>
      </c>
      <c r="B29" s="62"/>
      <c r="C29" s="62"/>
      <c r="D29" s="62"/>
      <c r="E29" s="43"/>
      <c r="F29" s="43"/>
      <c r="G29" s="43"/>
      <c r="H29" s="43"/>
      <c r="I29" s="43"/>
      <c r="J29" s="43"/>
      <c r="K29" s="43"/>
      <c r="L29" s="43"/>
      <c r="M29" s="43"/>
      <c r="N29" s="43"/>
      <c r="O29" s="43"/>
      <c r="P29" s="43"/>
    </row>
    <row r="30" spans="1:16" ht="16.5" thickBot="1" x14ac:dyDescent="0.3">
      <c r="A30" s="79" t="s">
        <v>71</v>
      </c>
      <c r="B30" s="65"/>
      <c r="C30" s="41" t="s">
        <v>69</v>
      </c>
      <c r="D30" s="41" t="s">
        <v>70</v>
      </c>
      <c r="E30" s="67"/>
      <c r="F30" s="68"/>
      <c r="G30" s="68"/>
      <c r="H30" s="68"/>
      <c r="I30" s="68"/>
      <c r="J30" s="68"/>
      <c r="K30" s="68"/>
      <c r="L30" s="68"/>
      <c r="M30" s="68"/>
      <c r="N30" s="68"/>
      <c r="O30" s="68"/>
      <c r="P30" s="69"/>
    </row>
    <row r="31" spans="1:16" ht="16.5" thickBot="1" x14ac:dyDescent="0.3">
      <c r="A31" s="65"/>
      <c r="B31" s="65"/>
      <c r="C31" s="44"/>
      <c r="D31" s="44"/>
      <c r="E31" s="42">
        <f>'入力欄(差替情報)'!D93</f>
        <v>0</v>
      </c>
      <c r="F31" s="42">
        <f>'入力欄(差替情報)'!E93</f>
        <v>0</v>
      </c>
      <c r="G31" s="42">
        <f>'入力欄(差替情報)'!F93</f>
        <v>0</v>
      </c>
      <c r="H31" s="42">
        <f>'入力欄(差替情報)'!G93</f>
        <v>0</v>
      </c>
      <c r="I31" s="42">
        <f>'入力欄(差替情報)'!H93</f>
        <v>0</v>
      </c>
      <c r="J31" s="42">
        <f>'入力欄(差替情報)'!I93</f>
        <v>0</v>
      </c>
      <c r="K31" s="42">
        <f>'入力欄(差替情報)'!J93</f>
        <v>0</v>
      </c>
      <c r="L31" s="42">
        <f>'入力欄(差替情報)'!K93</f>
        <v>0</v>
      </c>
      <c r="M31" s="42">
        <f>'入力欄(差替情報)'!L93</f>
        <v>0</v>
      </c>
      <c r="N31" s="42">
        <f>'入力欄(差替情報)'!M93</f>
        <v>0</v>
      </c>
      <c r="O31" s="42">
        <f>'入力欄(差替情報)'!N93</f>
        <v>0</v>
      </c>
      <c r="P31" s="42">
        <f>'入力欄(差替情報)'!O93</f>
        <v>0</v>
      </c>
    </row>
    <row r="32" spans="1:16" ht="16.5" thickBot="1" x14ac:dyDescent="0.3">
      <c r="A32" s="80" t="s">
        <v>72</v>
      </c>
      <c r="B32" s="62"/>
      <c r="C32" s="45" t="s">
        <v>69</v>
      </c>
      <c r="D32" s="45" t="s">
        <v>70</v>
      </c>
      <c r="E32" s="70"/>
      <c r="F32" s="71"/>
      <c r="G32" s="71"/>
      <c r="H32" s="71"/>
      <c r="I32" s="71"/>
      <c r="J32" s="71"/>
      <c r="K32" s="71"/>
      <c r="L32" s="71"/>
      <c r="M32" s="71"/>
      <c r="N32" s="71"/>
      <c r="O32" s="71"/>
      <c r="P32" s="72"/>
    </row>
    <row r="33" spans="1:16" ht="16.5" thickBot="1" x14ac:dyDescent="0.3">
      <c r="A33" s="62"/>
      <c r="B33" s="62"/>
      <c r="C33" s="46"/>
      <c r="D33" s="46"/>
      <c r="E33" s="43"/>
      <c r="F33" s="43"/>
      <c r="G33" s="43"/>
      <c r="H33" s="43"/>
      <c r="I33" s="43"/>
      <c r="J33" s="43"/>
      <c r="K33" s="43"/>
      <c r="L33" s="43"/>
      <c r="M33" s="43"/>
      <c r="N33" s="43"/>
      <c r="O33" s="43"/>
      <c r="P33" s="43"/>
    </row>
    <row r="34" spans="1:16" ht="16.5" thickBot="1" x14ac:dyDescent="0.3">
      <c r="A34" s="78" t="s">
        <v>83</v>
      </c>
      <c r="B34" s="64"/>
      <c r="C34" s="65" t="s">
        <v>73</v>
      </c>
      <c r="D34" s="65"/>
      <c r="E34" s="63" t="str">
        <f>IF('入力欄(基本情報)'!C15="","",'入力欄(基本情報)'!C15)</f>
        <v/>
      </c>
      <c r="F34" s="63"/>
      <c r="G34" s="63"/>
      <c r="H34" s="63"/>
      <c r="I34" s="63"/>
      <c r="J34" s="63"/>
      <c r="K34" s="63"/>
      <c r="L34" s="63"/>
      <c r="M34" s="63"/>
      <c r="N34" s="63"/>
      <c r="O34" s="63"/>
      <c r="P34" s="63"/>
    </row>
    <row r="35" spans="1:16" ht="16.5" thickBot="1" x14ac:dyDescent="0.3">
      <c r="A35" s="64"/>
      <c r="B35" s="64"/>
      <c r="C35" s="65" t="s">
        <v>74</v>
      </c>
      <c r="D35" s="65"/>
      <c r="E35" s="63" t="str">
        <f>IF('入力欄(基本情報)'!C17="","",'入力欄(基本情報)'!C17)</f>
        <v/>
      </c>
      <c r="F35" s="63"/>
      <c r="G35" s="63"/>
      <c r="H35" s="63"/>
      <c r="I35" s="63"/>
      <c r="J35" s="63"/>
      <c r="K35" s="63"/>
      <c r="L35" s="63"/>
      <c r="M35" s="63"/>
      <c r="N35" s="63"/>
      <c r="O35" s="63"/>
      <c r="P35" s="63"/>
    </row>
    <row r="36" spans="1:16" ht="16.5" thickBot="1" x14ac:dyDescent="0.3">
      <c r="A36" s="64"/>
      <c r="B36" s="64"/>
      <c r="C36" s="65" t="s">
        <v>75</v>
      </c>
      <c r="D36" s="65"/>
      <c r="E36" s="63" t="str">
        <f>IF('入力欄(基本情報)'!C26="","",'入力欄(基本情報)'!C26)</f>
        <v/>
      </c>
      <c r="F36" s="63"/>
      <c r="G36" s="63"/>
      <c r="H36" s="63"/>
      <c r="I36" s="63"/>
      <c r="J36" s="63"/>
      <c r="K36" s="63"/>
      <c r="L36" s="63"/>
      <c r="M36" s="63"/>
      <c r="N36" s="63"/>
      <c r="O36" s="63"/>
      <c r="P36" s="63"/>
    </row>
    <row r="37" spans="1:16" ht="16.5" thickBot="1" x14ac:dyDescent="0.3">
      <c r="A37" s="64"/>
      <c r="B37" s="64"/>
      <c r="C37" s="65" t="s">
        <v>76</v>
      </c>
      <c r="D37" s="65"/>
      <c r="E37" s="61" t="str">
        <f>IF('入力欄(基本情報)'!C18="","",'入力欄(基本情報)'!C18)</f>
        <v>ー</v>
      </c>
      <c r="F37" s="61"/>
      <c r="G37" s="61"/>
      <c r="H37" s="61"/>
      <c r="I37" s="61"/>
      <c r="J37" s="61"/>
      <c r="K37" s="61"/>
      <c r="L37" s="61"/>
      <c r="M37" s="61"/>
      <c r="N37" s="61"/>
      <c r="O37" s="61"/>
      <c r="P37" s="61"/>
    </row>
    <row r="38" spans="1:16" ht="16.5" thickBot="1" x14ac:dyDescent="0.3">
      <c r="A38" s="64"/>
      <c r="B38" s="64"/>
      <c r="C38" s="65" t="s">
        <v>77</v>
      </c>
      <c r="D38" s="65"/>
      <c r="E38" s="63" t="str">
        <f>IF('入力欄(基本情報)'!C19="","",'入力欄(基本情報)'!C19)</f>
        <v>ー</v>
      </c>
      <c r="F38" s="63"/>
      <c r="G38" s="63"/>
      <c r="H38" s="63"/>
      <c r="I38" s="63"/>
      <c r="J38" s="63"/>
      <c r="K38" s="63"/>
      <c r="L38" s="63"/>
      <c r="M38" s="63"/>
      <c r="N38" s="63"/>
      <c r="O38" s="63"/>
      <c r="P38" s="63"/>
    </row>
    <row r="39" spans="1:16" ht="16.5" thickBot="1" x14ac:dyDescent="0.3">
      <c r="A39" s="64"/>
      <c r="B39" s="64"/>
      <c r="C39" s="65" t="s">
        <v>78</v>
      </c>
      <c r="D39" s="65"/>
      <c r="E39" s="63" t="str">
        <f>IF('入力欄(基本情報)'!C25="","",'入力欄(基本情報)'!C25)</f>
        <v/>
      </c>
      <c r="F39" s="63"/>
      <c r="G39" s="63"/>
      <c r="H39" s="63"/>
      <c r="I39" s="63"/>
      <c r="J39" s="63"/>
      <c r="K39" s="63"/>
      <c r="L39" s="63"/>
      <c r="M39" s="63"/>
      <c r="N39" s="63"/>
      <c r="O39" s="63"/>
      <c r="P39" s="63"/>
    </row>
    <row r="40" spans="1:16" ht="16.5" thickBot="1" x14ac:dyDescent="0.3">
      <c r="A40" s="64"/>
      <c r="B40" s="64"/>
      <c r="C40" s="65" t="s">
        <v>79</v>
      </c>
      <c r="D40" s="65"/>
      <c r="E40" s="61" t="str">
        <f>IF('入力欄(基本情報)'!C20="","",'入力欄(基本情報)'!C20)</f>
        <v>ー</v>
      </c>
      <c r="F40" s="61"/>
      <c r="G40" s="61"/>
      <c r="H40" s="61"/>
      <c r="I40" s="61"/>
      <c r="J40" s="61"/>
      <c r="K40" s="61"/>
      <c r="L40" s="61"/>
      <c r="M40" s="61"/>
      <c r="N40" s="61"/>
      <c r="O40" s="61"/>
      <c r="P40" s="61"/>
    </row>
    <row r="41" spans="1:16" ht="16.5" thickBot="1" x14ac:dyDescent="0.3">
      <c r="A41" s="64"/>
      <c r="B41" s="64"/>
      <c r="C41" s="65" t="s">
        <v>80</v>
      </c>
      <c r="D41" s="65"/>
      <c r="E41" s="63" t="str">
        <f>IF('入力欄(基本情報)'!C21="","",'入力欄(基本情報)'!C21)</f>
        <v>ー</v>
      </c>
      <c r="F41" s="63"/>
      <c r="G41" s="63"/>
      <c r="H41" s="63"/>
      <c r="I41" s="63"/>
      <c r="J41" s="63"/>
      <c r="K41" s="63"/>
      <c r="L41" s="63"/>
      <c r="M41" s="63"/>
      <c r="N41" s="63"/>
      <c r="O41" s="63"/>
      <c r="P41" s="63"/>
    </row>
    <row r="42" spans="1:16" ht="16.5" thickBot="1" x14ac:dyDescent="0.3">
      <c r="A42" s="64"/>
      <c r="B42" s="64"/>
      <c r="C42" s="65" t="s">
        <v>81</v>
      </c>
      <c r="D42" s="65"/>
      <c r="E42" s="61" t="str">
        <f>IF('入力欄(基本情報)'!C22="","",'入力欄(基本情報)'!C22)</f>
        <v>ー</v>
      </c>
      <c r="F42" s="61"/>
      <c r="G42" s="61"/>
      <c r="H42" s="61"/>
      <c r="I42" s="61"/>
      <c r="J42" s="61"/>
      <c r="K42" s="61"/>
      <c r="L42" s="61"/>
      <c r="M42" s="61"/>
      <c r="N42" s="61"/>
      <c r="O42" s="61"/>
      <c r="P42" s="61"/>
    </row>
    <row r="43" spans="1:16" ht="16.5" thickBot="1" x14ac:dyDescent="0.3">
      <c r="A43" s="64"/>
      <c r="B43" s="64"/>
      <c r="C43" s="65" t="s">
        <v>82</v>
      </c>
      <c r="D43" s="65"/>
      <c r="E43" s="63" t="str">
        <f>IF('入力欄(基本情報)'!C23="","",'入力欄(基本情報)'!C23)</f>
        <v>ー</v>
      </c>
      <c r="F43" s="63"/>
      <c r="G43" s="63"/>
      <c r="H43" s="63"/>
      <c r="I43" s="63"/>
      <c r="J43" s="63"/>
      <c r="K43" s="63"/>
      <c r="L43" s="63"/>
      <c r="M43" s="63"/>
      <c r="N43" s="63"/>
      <c r="O43" s="63"/>
      <c r="P43" s="63"/>
    </row>
    <row r="44" spans="1:16" ht="16.5" thickBot="1" x14ac:dyDescent="0.3">
      <c r="A44" s="64" t="s">
        <v>153</v>
      </c>
      <c r="B44" s="64"/>
      <c r="C44" s="64"/>
      <c r="D44" s="64"/>
      <c r="E44" s="41" t="s">
        <v>6</v>
      </c>
      <c r="F44" s="41" t="s">
        <v>7</v>
      </c>
      <c r="G44" s="41" t="s">
        <v>8</v>
      </c>
      <c r="H44" s="41" t="s">
        <v>9</v>
      </c>
      <c r="I44" s="41" t="s">
        <v>10</v>
      </c>
      <c r="J44" s="41" t="s">
        <v>11</v>
      </c>
      <c r="K44" s="41" t="s">
        <v>12</v>
      </c>
      <c r="L44" s="41" t="s">
        <v>13</v>
      </c>
      <c r="M44" s="41" t="s">
        <v>14</v>
      </c>
      <c r="N44" s="41" t="s">
        <v>15</v>
      </c>
      <c r="O44" s="41" t="s">
        <v>16</v>
      </c>
      <c r="P44" s="41" t="s">
        <v>17</v>
      </c>
    </row>
    <row r="45" spans="1:16" ht="16.5" thickBot="1" x14ac:dyDescent="0.3">
      <c r="A45" s="65" t="s">
        <v>93</v>
      </c>
      <c r="B45" s="65"/>
      <c r="C45" s="65"/>
      <c r="D45" s="65"/>
      <c r="E45" s="42">
        <f>'入力欄(差替情報)'!D15</f>
        <v>0</v>
      </c>
      <c r="F45" s="42">
        <f>'入力欄(差替情報)'!E15</f>
        <v>0</v>
      </c>
      <c r="G45" s="42">
        <f>'入力欄(差替情報)'!F15</f>
        <v>0</v>
      </c>
      <c r="H45" s="42">
        <f>'入力欄(差替情報)'!G15</f>
        <v>0</v>
      </c>
      <c r="I45" s="42">
        <f>'入力欄(差替情報)'!H15</f>
        <v>0</v>
      </c>
      <c r="J45" s="42">
        <f>'入力欄(差替情報)'!I15</f>
        <v>0</v>
      </c>
      <c r="K45" s="42">
        <f>'入力欄(差替情報)'!J15</f>
        <v>0</v>
      </c>
      <c r="L45" s="42">
        <f>'入力欄(差替情報)'!K15</f>
        <v>0</v>
      </c>
      <c r="M45" s="42">
        <f>'入力欄(差替情報)'!L15</f>
        <v>0</v>
      </c>
      <c r="N45" s="42">
        <f>'入力欄(差替情報)'!M15</f>
        <v>0</v>
      </c>
      <c r="O45" s="42">
        <f>'入力欄(差替情報)'!N15</f>
        <v>0</v>
      </c>
      <c r="P45" s="42">
        <f>'入力欄(差替情報)'!O15</f>
        <v>0</v>
      </c>
    </row>
    <row r="46" spans="1:16" ht="16.5" thickBot="1" x14ac:dyDescent="0.3">
      <c r="A46" s="62" t="s">
        <v>94</v>
      </c>
      <c r="B46" s="62"/>
      <c r="C46" s="62"/>
      <c r="D46" s="62"/>
      <c r="E46" s="43"/>
      <c r="F46" s="43"/>
      <c r="G46" s="43"/>
      <c r="H46" s="43"/>
      <c r="I46" s="43"/>
      <c r="J46" s="43"/>
      <c r="K46" s="43"/>
      <c r="L46" s="43"/>
      <c r="M46" s="43"/>
      <c r="N46" s="43"/>
      <c r="O46" s="43"/>
      <c r="P46" s="43"/>
    </row>
    <row r="47" spans="1:16" ht="16.5" thickBot="1" x14ac:dyDescent="0.3">
      <c r="A47" s="62" t="s">
        <v>84</v>
      </c>
      <c r="B47" s="62"/>
      <c r="C47" s="62"/>
      <c r="D47" s="62"/>
      <c r="E47" s="47" t="e">
        <f>E50</f>
        <v>#DIV/0!</v>
      </c>
      <c r="F47" s="47" t="e">
        <f t="shared" ref="F47:P47" si="0">F50</f>
        <v>#DIV/0!</v>
      </c>
      <c r="G47" s="47" t="e">
        <f t="shared" si="0"/>
        <v>#DIV/0!</v>
      </c>
      <c r="H47" s="47" t="e">
        <f t="shared" si="0"/>
        <v>#DIV/0!</v>
      </c>
      <c r="I47" s="47" t="e">
        <f t="shared" si="0"/>
        <v>#DIV/0!</v>
      </c>
      <c r="J47" s="47" t="e">
        <f t="shared" si="0"/>
        <v>#DIV/0!</v>
      </c>
      <c r="K47" s="47" t="e">
        <f t="shared" si="0"/>
        <v>#DIV/0!</v>
      </c>
      <c r="L47" s="47" t="e">
        <f t="shared" si="0"/>
        <v>#DIV/0!</v>
      </c>
      <c r="M47" s="47" t="e">
        <f t="shared" si="0"/>
        <v>#DIV/0!</v>
      </c>
      <c r="N47" s="47" t="e">
        <f>N50</f>
        <v>#DIV/0!</v>
      </c>
      <c r="O47" s="47" t="e">
        <f t="shared" si="0"/>
        <v>#DIV/0!</v>
      </c>
      <c r="P47" s="47" t="e">
        <f t="shared" si="0"/>
        <v>#DIV/0!</v>
      </c>
    </row>
    <row r="48" spans="1:16" ht="16.5" thickBot="1" x14ac:dyDescent="0.3">
      <c r="A48" s="62" t="s">
        <v>85</v>
      </c>
      <c r="B48" s="62"/>
      <c r="C48" s="62"/>
      <c r="D48" s="62"/>
      <c r="E48" s="47" t="e">
        <f>E31+E28</f>
        <v>#DIV/0!</v>
      </c>
      <c r="F48" s="47" t="e">
        <f t="shared" ref="F48:P48" si="1">F31+F28</f>
        <v>#DIV/0!</v>
      </c>
      <c r="G48" s="47" t="e">
        <f t="shared" si="1"/>
        <v>#DIV/0!</v>
      </c>
      <c r="H48" s="47" t="e">
        <f t="shared" si="1"/>
        <v>#DIV/0!</v>
      </c>
      <c r="I48" s="47" t="e">
        <f t="shared" si="1"/>
        <v>#DIV/0!</v>
      </c>
      <c r="J48" s="47" t="e">
        <f t="shared" si="1"/>
        <v>#DIV/0!</v>
      </c>
      <c r="K48" s="47" t="e">
        <f t="shared" si="1"/>
        <v>#DIV/0!</v>
      </c>
      <c r="L48" s="47" t="e">
        <f t="shared" si="1"/>
        <v>#DIV/0!</v>
      </c>
      <c r="M48" s="47" t="e">
        <f t="shared" si="1"/>
        <v>#DIV/0!</v>
      </c>
      <c r="N48" s="47" t="e">
        <f t="shared" si="1"/>
        <v>#DIV/0!</v>
      </c>
      <c r="O48" s="47" t="e">
        <f t="shared" si="1"/>
        <v>#DIV/0!</v>
      </c>
      <c r="P48" s="47" t="e">
        <f t="shared" si="1"/>
        <v>#DIV/0!</v>
      </c>
    </row>
    <row r="49" spans="1:16" ht="16.5" thickBot="1" x14ac:dyDescent="0.3">
      <c r="A49" s="62" t="s">
        <v>86</v>
      </c>
      <c r="B49" s="62"/>
      <c r="C49" s="62"/>
      <c r="D49" s="62"/>
      <c r="E49" s="73">
        <f>'入力欄(差替情報)'!D94+'入力欄(差替情報)'!D106</f>
        <v>0</v>
      </c>
      <c r="F49" s="73"/>
      <c r="G49" s="73"/>
      <c r="H49" s="73"/>
      <c r="I49" s="73"/>
      <c r="J49" s="73"/>
      <c r="K49" s="73"/>
      <c r="L49" s="73"/>
      <c r="M49" s="73"/>
      <c r="N49" s="73"/>
      <c r="O49" s="73"/>
      <c r="P49" s="73"/>
    </row>
    <row r="50" spans="1:16" ht="16.5" thickBot="1" x14ac:dyDescent="0.3">
      <c r="A50" s="62" t="s">
        <v>88</v>
      </c>
      <c r="B50" s="62"/>
      <c r="C50" s="62"/>
      <c r="D50" s="62"/>
      <c r="E50" s="47" t="e">
        <f>MAX(E45-E48,0)</f>
        <v>#DIV/0!</v>
      </c>
      <c r="F50" s="47" t="e">
        <f t="shared" ref="F50:O50" si="2">MAX(F45-F48,0)</f>
        <v>#DIV/0!</v>
      </c>
      <c r="G50" s="47" t="e">
        <f t="shared" si="2"/>
        <v>#DIV/0!</v>
      </c>
      <c r="H50" s="47" t="e">
        <f t="shared" si="2"/>
        <v>#DIV/0!</v>
      </c>
      <c r="I50" s="47" t="e">
        <f t="shared" si="2"/>
        <v>#DIV/0!</v>
      </c>
      <c r="J50" s="47" t="e">
        <f t="shared" si="2"/>
        <v>#DIV/0!</v>
      </c>
      <c r="K50" s="47" t="e">
        <f t="shared" si="2"/>
        <v>#DIV/0!</v>
      </c>
      <c r="L50" s="47" t="e">
        <f t="shared" si="2"/>
        <v>#DIV/0!</v>
      </c>
      <c r="M50" s="47" t="e">
        <f t="shared" si="2"/>
        <v>#DIV/0!</v>
      </c>
      <c r="N50" s="47" t="e">
        <f t="shared" si="2"/>
        <v>#DIV/0!</v>
      </c>
      <c r="O50" s="47" t="e">
        <f t="shared" si="2"/>
        <v>#DIV/0!</v>
      </c>
      <c r="P50" s="47" t="e">
        <f>MAX(P45-P48,0)</f>
        <v>#DIV/0!</v>
      </c>
    </row>
    <row r="51" spans="1:16" ht="16.5" thickBot="1" x14ac:dyDescent="0.3">
      <c r="A51" s="62" t="s">
        <v>87</v>
      </c>
      <c r="B51" s="62"/>
      <c r="C51" s="62"/>
      <c r="D51" s="62"/>
      <c r="E51" s="73" t="e">
        <f>MAX('入力欄(差替情報)'!D16-E49,0)</f>
        <v>#DIV/0!</v>
      </c>
      <c r="F51" s="73"/>
      <c r="G51" s="73"/>
      <c r="H51" s="73"/>
      <c r="I51" s="73"/>
      <c r="J51" s="73"/>
      <c r="K51" s="73"/>
      <c r="L51" s="73"/>
      <c r="M51" s="73"/>
      <c r="N51" s="73"/>
      <c r="O51" s="73"/>
      <c r="P51" s="73"/>
    </row>
    <row r="52" spans="1:16" ht="16.5" thickBot="1" x14ac:dyDescent="0.3">
      <c r="A52" s="62" t="s">
        <v>89</v>
      </c>
      <c r="B52" s="62"/>
      <c r="C52" s="62"/>
      <c r="D52" s="62"/>
      <c r="E52" s="43"/>
      <c r="F52" s="43"/>
      <c r="G52" s="43"/>
      <c r="H52" s="43"/>
      <c r="I52" s="43"/>
      <c r="J52" s="43"/>
      <c r="K52" s="43"/>
      <c r="L52" s="43"/>
      <c r="M52" s="43"/>
      <c r="N52" s="43"/>
      <c r="O52" s="43"/>
      <c r="P52" s="43"/>
    </row>
    <row r="53" spans="1:16" ht="16.5" thickBot="1" x14ac:dyDescent="0.3">
      <c r="A53" s="62" t="s">
        <v>90</v>
      </c>
      <c r="B53" s="62"/>
      <c r="C53" s="62"/>
      <c r="D53" s="62"/>
      <c r="E53" s="66"/>
      <c r="F53" s="66"/>
      <c r="G53" s="66"/>
      <c r="H53" s="66"/>
      <c r="I53" s="66"/>
      <c r="J53" s="66"/>
      <c r="K53" s="66"/>
      <c r="L53" s="66"/>
      <c r="M53" s="66"/>
      <c r="N53" s="66"/>
      <c r="O53" s="66"/>
      <c r="P53" s="66"/>
    </row>
    <row r="54" spans="1:16" ht="16.5" thickBot="1" x14ac:dyDescent="0.3">
      <c r="A54" s="62" t="s">
        <v>91</v>
      </c>
      <c r="B54" s="62"/>
      <c r="C54" s="62"/>
      <c r="D54" s="62"/>
      <c r="E54" s="43"/>
      <c r="F54" s="43"/>
      <c r="G54" s="43"/>
      <c r="H54" s="43"/>
      <c r="I54" s="43"/>
      <c r="J54" s="43"/>
      <c r="K54" s="43"/>
      <c r="L54" s="43"/>
      <c r="M54" s="43"/>
      <c r="N54" s="43"/>
      <c r="O54" s="43"/>
      <c r="P54" s="43"/>
    </row>
    <row r="55" spans="1:16" ht="16.5" thickBot="1" x14ac:dyDescent="0.3">
      <c r="A55" s="62" t="s">
        <v>92</v>
      </c>
      <c r="B55" s="62"/>
      <c r="C55" s="62"/>
      <c r="D55" s="62"/>
      <c r="E55" s="66"/>
      <c r="F55" s="66"/>
      <c r="G55" s="66"/>
      <c r="H55" s="66"/>
      <c r="I55" s="66"/>
      <c r="J55" s="66"/>
      <c r="K55" s="66"/>
      <c r="L55" s="66"/>
      <c r="M55" s="66"/>
      <c r="N55" s="66"/>
      <c r="O55" s="66"/>
      <c r="P55" s="66"/>
    </row>
  </sheetData>
  <sheetProtection algorithmName="SHA-512" hashValue="NGhqOexRI4v8fDhfNUzWjk6gF8yx9oQvcCswFDjtkyWZf1hhuNZ4nmpkgFWAd7XsTWG7JtDCEaGeQ7rP8ccWrQ==" saltValue="tRAaG2JU3RlnZEGdZ0ERNQ==" spinCount="100000" sheet="1" objects="1" scenarios="1"/>
  <mergeCells count="81">
    <mergeCell ref="A2:C2"/>
    <mergeCell ref="A1:D1"/>
    <mergeCell ref="A21:D21"/>
    <mergeCell ref="A4:Q4"/>
    <mergeCell ref="A6:Q6"/>
    <mergeCell ref="A12:D12"/>
    <mergeCell ref="A13:D13"/>
    <mergeCell ref="A14:D14"/>
    <mergeCell ref="A15:D15"/>
    <mergeCell ref="A16:D16"/>
    <mergeCell ref="A17:D17"/>
    <mergeCell ref="A18:D18"/>
    <mergeCell ref="A19:D19"/>
    <mergeCell ref="A20:D20"/>
    <mergeCell ref="E17:P17"/>
    <mergeCell ref="A11:D11"/>
    <mergeCell ref="A50:D50"/>
    <mergeCell ref="C39:D39"/>
    <mergeCell ref="C40:D40"/>
    <mergeCell ref="C41:D41"/>
    <mergeCell ref="A22:D22"/>
    <mergeCell ref="A23:D23"/>
    <mergeCell ref="C24:D24"/>
    <mergeCell ref="C25:D25"/>
    <mergeCell ref="A24:B25"/>
    <mergeCell ref="A30:B31"/>
    <mergeCell ref="A32:B33"/>
    <mergeCell ref="A47:D47"/>
    <mergeCell ref="A48:D48"/>
    <mergeCell ref="A49:D49"/>
    <mergeCell ref="E24:P24"/>
    <mergeCell ref="E11:P11"/>
    <mergeCell ref="C42:D42"/>
    <mergeCell ref="C43:D43"/>
    <mergeCell ref="A34:B43"/>
    <mergeCell ref="C34:D34"/>
    <mergeCell ref="C35:D35"/>
    <mergeCell ref="C36:D36"/>
    <mergeCell ref="C37:D37"/>
    <mergeCell ref="C38:D38"/>
    <mergeCell ref="E39:P39"/>
    <mergeCell ref="E40:P40"/>
    <mergeCell ref="A26:D26"/>
    <mergeCell ref="A27:D27"/>
    <mergeCell ref="A28:D28"/>
    <mergeCell ref="A29:D29"/>
    <mergeCell ref="E12:P12"/>
    <mergeCell ref="E13:P13"/>
    <mergeCell ref="E14:P14"/>
    <mergeCell ref="E15:P15"/>
    <mergeCell ref="E23:P23"/>
    <mergeCell ref="E16:P16"/>
    <mergeCell ref="E18:P18"/>
    <mergeCell ref="E19:P19"/>
    <mergeCell ref="E20:P20"/>
    <mergeCell ref="E21:P21"/>
    <mergeCell ref="E22:P22"/>
    <mergeCell ref="E37:P37"/>
    <mergeCell ref="E38:P38"/>
    <mergeCell ref="E49:P49"/>
    <mergeCell ref="E51:P51"/>
    <mergeCell ref="E26:P26"/>
    <mergeCell ref="E34:P34"/>
    <mergeCell ref="E35:P35"/>
    <mergeCell ref="E36:P36"/>
    <mergeCell ref="E25:P25"/>
    <mergeCell ref="A55:D55"/>
    <mergeCell ref="A51:D51"/>
    <mergeCell ref="A52:D52"/>
    <mergeCell ref="E41:P41"/>
    <mergeCell ref="E42:P42"/>
    <mergeCell ref="E43:P43"/>
    <mergeCell ref="A44:D44"/>
    <mergeCell ref="A45:D45"/>
    <mergeCell ref="A46:D46"/>
    <mergeCell ref="A53:D53"/>
    <mergeCell ref="A54:D54"/>
    <mergeCell ref="E53:P53"/>
    <mergeCell ref="E55:P55"/>
    <mergeCell ref="E30:P30"/>
    <mergeCell ref="E32:P32"/>
  </mergeCells>
  <phoneticPr fontId="2"/>
  <dataValidations count="4">
    <dataValidation allowBlank="1" showInputMessage="1" showErrorMessage="1" error="リストより選択してください" sqref="E37:P37 E12:P14" xr:uid="{817372B4-7691-456E-9BDB-0DF8831AB72E}"/>
    <dataValidation type="list" allowBlank="1" showInputMessage="1" showErrorMessage="1" sqref="E42:P42" xr:uid="{9FF5C2A6-D7D1-45C6-B158-37B89A0B223B}">
      <formula1>"落札,非落札,非応札"</formula1>
    </dataValidation>
    <dataValidation type="list" allowBlank="1" showInputMessage="1" showErrorMessage="1" error="リストより選択してください" sqref="E40:P40" xr:uid="{17D982E4-1B87-4968-842F-26DEC2F575EB}">
      <formula1>"落札,非落札,非応札"</formula1>
    </dataValidation>
    <dataValidation type="list" allowBlank="1" showInputMessage="1" showErrorMessage="1" sqref="E15:P15" xr:uid="{6363DEC7-9C0A-4DE0-AFB2-6E044F503A43}">
      <formula1>"発電機トラブル,経済的な電源等差替"</formula1>
    </dataValidation>
  </dataValidations>
  <pageMargins left="0.7" right="0.7" top="0.75" bottom="0.75" header="0.3" footer="0.3"/>
  <pageSetup paperSize="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F86E9-FD8E-464B-984F-BAB94F470FAA}">
  <sheetPr codeName="Sheet5">
    <tabColor rgb="FF0070C0"/>
  </sheetPr>
  <dimension ref="B2:C7"/>
  <sheetViews>
    <sheetView workbookViewId="0">
      <selection activeCell="L63" sqref="L63"/>
    </sheetView>
  </sheetViews>
  <sheetFormatPr defaultColWidth="8.875" defaultRowHeight="15.75" x14ac:dyDescent="0.25"/>
  <cols>
    <col min="1" max="1" width="2.75" style="1" customWidth="1"/>
    <col min="2" max="2" width="3.75" style="1" customWidth="1"/>
    <col min="3" max="16384" width="8.875" style="1"/>
  </cols>
  <sheetData>
    <row r="2" spans="2:3" x14ac:dyDescent="0.25">
      <c r="B2" s="1" t="s">
        <v>48</v>
      </c>
    </row>
    <row r="3" spans="2:3" x14ac:dyDescent="0.25">
      <c r="B3" s="1" t="s">
        <v>46</v>
      </c>
      <c r="C3" s="16" t="s">
        <v>47</v>
      </c>
    </row>
    <row r="4" spans="2:3" x14ac:dyDescent="0.25">
      <c r="B4" s="1" t="s">
        <v>46</v>
      </c>
      <c r="C4" s="16"/>
    </row>
    <row r="5" spans="2:3" x14ac:dyDescent="0.25">
      <c r="B5" s="1" t="s">
        <v>49</v>
      </c>
    </row>
    <row r="6" spans="2:3" x14ac:dyDescent="0.25">
      <c r="C6" s="16" t="s">
        <v>50</v>
      </c>
    </row>
    <row r="7" spans="2:3" x14ac:dyDescent="0.25">
      <c r="C7" s="16" t="s">
        <v>51</v>
      </c>
    </row>
  </sheetData>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0070C0"/>
  </sheetPr>
  <dimension ref="B2:B29"/>
  <sheetViews>
    <sheetView workbookViewId="0">
      <selection activeCell="L63" sqref="L63"/>
    </sheetView>
  </sheetViews>
  <sheetFormatPr defaultColWidth="9" defaultRowHeight="15.75" x14ac:dyDescent="0.25"/>
  <cols>
    <col min="1" max="1" width="9" style="1" customWidth="1"/>
    <col min="2" max="2" width="72.375" style="1" bestFit="1" customWidth="1"/>
    <col min="3" max="16384" width="9" style="1"/>
  </cols>
  <sheetData>
    <row r="2" spans="2:2" ht="13.5" customHeight="1" x14ac:dyDescent="0.25">
      <c r="B2" s="56" t="s">
        <v>176</v>
      </c>
    </row>
    <row r="3" spans="2:2" x14ac:dyDescent="0.25">
      <c r="B3" s="15" t="s">
        <v>155</v>
      </c>
    </row>
    <row r="4" spans="2:2" x14ac:dyDescent="0.25">
      <c r="B4" s="15" t="s">
        <v>156</v>
      </c>
    </row>
    <row r="5" spans="2:2" x14ac:dyDescent="0.25">
      <c r="B5" s="58" t="s">
        <v>181</v>
      </c>
    </row>
    <row r="6" spans="2:2" x14ac:dyDescent="0.25">
      <c r="B6" s="15" t="s">
        <v>157</v>
      </c>
    </row>
    <row r="7" spans="2:2" x14ac:dyDescent="0.25">
      <c r="B7" s="15" t="s">
        <v>158</v>
      </c>
    </row>
    <row r="8" spans="2:2" x14ac:dyDescent="0.25">
      <c r="B8" s="15" t="s">
        <v>159</v>
      </c>
    </row>
    <row r="9" spans="2:2" x14ac:dyDescent="0.25">
      <c r="B9" s="15" t="s">
        <v>160</v>
      </c>
    </row>
    <row r="10" spans="2:2" x14ac:dyDescent="0.25">
      <c r="B10" s="15" t="s">
        <v>161</v>
      </c>
    </row>
    <row r="11" spans="2:2" x14ac:dyDescent="0.25">
      <c r="B11" s="15" t="s">
        <v>162</v>
      </c>
    </row>
    <row r="12" spans="2:2" x14ac:dyDescent="0.25">
      <c r="B12" s="15" t="s">
        <v>163</v>
      </c>
    </row>
    <row r="13" spans="2:2" x14ac:dyDescent="0.25">
      <c r="B13" s="15" t="s">
        <v>164</v>
      </c>
    </row>
    <row r="14" spans="2:2" x14ac:dyDescent="0.25">
      <c r="B14" s="58" t="s">
        <v>182</v>
      </c>
    </row>
    <row r="15" spans="2:2" x14ac:dyDescent="0.25">
      <c r="B15" s="15" t="s">
        <v>165</v>
      </c>
    </row>
    <row r="16" spans="2:2" x14ac:dyDescent="0.25">
      <c r="B16" s="15" t="s">
        <v>154</v>
      </c>
    </row>
    <row r="17" spans="2:2" x14ac:dyDescent="0.25">
      <c r="B17" s="15" t="s">
        <v>166</v>
      </c>
    </row>
    <row r="18" spans="2:2" x14ac:dyDescent="0.25">
      <c r="B18" s="15" t="s">
        <v>167</v>
      </c>
    </row>
    <row r="19" spans="2:2" x14ac:dyDescent="0.25">
      <c r="B19" s="15" t="s">
        <v>168</v>
      </c>
    </row>
    <row r="20" spans="2:2" x14ac:dyDescent="0.25">
      <c r="B20" s="15" t="s">
        <v>169</v>
      </c>
    </row>
    <row r="21" spans="2:2" x14ac:dyDescent="0.25">
      <c r="B21" s="15" t="s">
        <v>170</v>
      </c>
    </row>
    <row r="22" spans="2:2" x14ac:dyDescent="0.25">
      <c r="B22" s="57" t="s">
        <v>171</v>
      </c>
    </row>
    <row r="23" spans="2:2" x14ac:dyDescent="0.25">
      <c r="B23" s="59" t="s">
        <v>186</v>
      </c>
    </row>
    <row r="24" spans="2:2" x14ac:dyDescent="0.25">
      <c r="B24" s="57" t="s">
        <v>172</v>
      </c>
    </row>
    <row r="25" spans="2:2" x14ac:dyDescent="0.25">
      <c r="B25" s="59" t="s">
        <v>187</v>
      </c>
    </row>
    <row r="26" spans="2:2" x14ac:dyDescent="0.25">
      <c r="B26" s="57" t="s">
        <v>173</v>
      </c>
    </row>
    <row r="27" spans="2:2" x14ac:dyDescent="0.25">
      <c r="B27" s="60" t="s">
        <v>183</v>
      </c>
    </row>
    <row r="28" spans="2:2" x14ac:dyDescent="0.25">
      <c r="B28" s="60" t="s">
        <v>184</v>
      </c>
    </row>
    <row r="29" spans="2:2" x14ac:dyDescent="0.25">
      <c r="B29" s="59" t="s">
        <v>185</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39AFA-61F0-4923-BD81-43DF6241ABD9}">
  <sheetPr>
    <tabColor rgb="FF0070C0"/>
  </sheetPr>
  <dimension ref="A1:M97"/>
  <sheetViews>
    <sheetView zoomScaleNormal="100" workbookViewId="0">
      <selection activeCell="L63" sqref="L63"/>
    </sheetView>
  </sheetViews>
  <sheetFormatPr defaultColWidth="9" defaultRowHeight="15.75" x14ac:dyDescent="0.25"/>
  <cols>
    <col min="1" max="1" width="24.125" style="1" bestFit="1" customWidth="1"/>
    <col min="2" max="2" width="11.375" style="1" bestFit="1" customWidth="1"/>
    <col min="3" max="3" width="9.75" style="1" customWidth="1"/>
    <col min="4" max="10" width="9.75" style="1" bestFit="1" customWidth="1"/>
    <col min="11" max="11" width="9.875" style="1" customWidth="1"/>
    <col min="12" max="12" width="10" style="1" bestFit="1" customWidth="1"/>
    <col min="13" max="13" width="17.875" style="1" customWidth="1"/>
    <col min="14" max="14" width="4.375" style="1" customWidth="1"/>
    <col min="15" max="15" width="17.875" style="1" bestFit="1" customWidth="1"/>
    <col min="16" max="16384" width="9" style="1"/>
  </cols>
  <sheetData>
    <row r="1" spans="1:13" x14ac:dyDescent="0.25">
      <c r="J1" s="5" t="s">
        <v>30</v>
      </c>
      <c r="L1" s="2"/>
      <c r="M1" s="4" t="s">
        <v>20</v>
      </c>
    </row>
    <row r="2" spans="1:13" x14ac:dyDescent="0.25">
      <c r="B2" s="6" t="s">
        <v>21</v>
      </c>
      <c r="C2" s="6" t="s">
        <v>22</v>
      </c>
      <c r="D2" s="6" t="s">
        <v>23</v>
      </c>
      <c r="E2" s="6" t="s">
        <v>24</v>
      </c>
      <c r="F2" s="6" t="s">
        <v>25</v>
      </c>
      <c r="G2" s="6" t="s">
        <v>26</v>
      </c>
      <c r="H2" s="6" t="s">
        <v>27</v>
      </c>
      <c r="I2" s="6" t="s">
        <v>28</v>
      </c>
      <c r="J2" s="6" t="s">
        <v>29</v>
      </c>
    </row>
    <row r="3" spans="1:13" x14ac:dyDescent="0.25">
      <c r="A3" s="1" t="s">
        <v>152</v>
      </c>
    </row>
    <row r="4" spans="1:13" x14ac:dyDescent="0.25">
      <c r="A4" s="5" t="s">
        <v>6</v>
      </c>
      <c r="B4" s="52">
        <v>5136.7693724859209</v>
      </c>
      <c r="C4" s="52">
        <v>12582.734736969396</v>
      </c>
      <c r="D4" s="52">
        <v>42812.450366376877</v>
      </c>
      <c r="E4" s="52">
        <v>19226.231303462326</v>
      </c>
      <c r="F4" s="52">
        <v>4869.8559662348689</v>
      </c>
      <c r="G4" s="52">
        <v>18677.252542867569</v>
      </c>
      <c r="H4" s="52">
        <v>7941.2375019215988</v>
      </c>
      <c r="I4" s="52">
        <v>4043.165935613682</v>
      </c>
      <c r="J4" s="52">
        <v>12587.213253383588</v>
      </c>
      <c r="K4" s="3"/>
    </row>
    <row r="5" spans="1:13" x14ac:dyDescent="0.25">
      <c r="A5" s="5" t="s">
        <v>7</v>
      </c>
      <c r="B5" s="52">
        <v>4608.0824778761062</v>
      </c>
      <c r="C5" s="52">
        <v>11765.592368887781</v>
      </c>
      <c r="D5" s="52">
        <v>41433.532423196593</v>
      </c>
      <c r="E5" s="52">
        <v>19308.463482688392</v>
      </c>
      <c r="F5" s="52">
        <v>4448.449286955346</v>
      </c>
      <c r="G5" s="52">
        <v>18978.289379788399</v>
      </c>
      <c r="H5" s="52">
        <v>7842.2442813220596</v>
      </c>
      <c r="I5" s="52">
        <v>4136.5137424547283</v>
      </c>
      <c r="J5" s="52">
        <v>13165.972918793903</v>
      </c>
      <c r="K5" s="3"/>
    </row>
    <row r="6" spans="1:13" x14ac:dyDescent="0.25">
      <c r="A6" s="5" t="s">
        <v>8</v>
      </c>
      <c r="B6" s="52">
        <v>4620.6628801287216</v>
      </c>
      <c r="C6" s="52">
        <v>12573.166958401736</v>
      </c>
      <c r="D6" s="52">
        <v>47467.120916422551</v>
      </c>
      <c r="E6" s="52">
        <v>21487.776232179225</v>
      </c>
      <c r="F6" s="52">
        <v>5089.7190162937504</v>
      </c>
      <c r="G6" s="52">
        <v>21846.573400218898</v>
      </c>
      <c r="H6" s="52">
        <v>8731.2234050730203</v>
      </c>
      <c r="I6" s="52">
        <v>4649.8966800804828</v>
      </c>
      <c r="J6" s="52">
        <v>15038.461365256126</v>
      </c>
      <c r="K6" s="3"/>
    </row>
    <row r="7" spans="1:13" x14ac:dyDescent="0.25">
      <c r="A7" s="5" t="s">
        <v>9</v>
      </c>
      <c r="B7" s="52">
        <v>5139.1466273187179</v>
      </c>
      <c r="C7" s="52">
        <v>14722.667747708281</v>
      </c>
      <c r="D7" s="52">
        <v>58859.241985807814</v>
      </c>
      <c r="E7" s="52">
        <v>25236.87</v>
      </c>
      <c r="F7" s="52">
        <v>5984.4279999999999</v>
      </c>
      <c r="G7" s="52">
        <v>27232.29</v>
      </c>
      <c r="H7" s="52">
        <v>10514.220000000001</v>
      </c>
      <c r="I7" s="52">
        <v>5798.9299999999994</v>
      </c>
      <c r="J7" s="52">
        <v>18636.653999999999</v>
      </c>
      <c r="K7" s="3"/>
    </row>
    <row r="8" spans="1:13" x14ac:dyDescent="0.25">
      <c r="A8" s="5" t="s">
        <v>10</v>
      </c>
      <c r="B8" s="52">
        <v>5227.29</v>
      </c>
      <c r="C8" s="52">
        <v>15007.958000000001</v>
      </c>
      <c r="D8" s="52">
        <v>58857.856</v>
      </c>
      <c r="E8" s="52">
        <v>25236.87</v>
      </c>
      <c r="F8" s="52">
        <v>5984.4279999999999</v>
      </c>
      <c r="G8" s="52">
        <v>27232.29</v>
      </c>
      <c r="H8" s="52">
        <v>10514.220000000001</v>
      </c>
      <c r="I8" s="52">
        <v>5798.9299999999994</v>
      </c>
      <c r="J8" s="52">
        <v>18636.653999999999</v>
      </c>
      <c r="K8" s="3"/>
    </row>
    <row r="9" spans="1:13" x14ac:dyDescent="0.25">
      <c r="A9" s="5" t="s">
        <v>11</v>
      </c>
      <c r="B9" s="52">
        <v>4862.1060274632619</v>
      </c>
      <c r="C9" s="52">
        <v>13237.588415435164</v>
      </c>
      <c r="D9" s="52">
        <v>49767.298669551194</v>
      </c>
      <c r="E9" s="52">
        <v>22697.76146639511</v>
      </c>
      <c r="F9" s="52">
        <v>5295.2961846097905</v>
      </c>
      <c r="G9" s="52">
        <v>22988.977457132434</v>
      </c>
      <c r="H9" s="52">
        <v>9387.8371329746351</v>
      </c>
      <c r="I9" s="52">
        <v>4958.8397384305836</v>
      </c>
      <c r="J9" s="52">
        <v>15997.517683570326</v>
      </c>
      <c r="K9" s="3"/>
    </row>
    <row r="10" spans="1:13" x14ac:dyDescent="0.25">
      <c r="A10" s="5" t="s">
        <v>12</v>
      </c>
      <c r="B10" s="52">
        <v>5048.6565567176185</v>
      </c>
      <c r="C10" s="52">
        <v>11997.802479552651</v>
      </c>
      <c r="D10" s="52">
        <v>42609.084439528531</v>
      </c>
      <c r="E10" s="52">
        <v>20048.613095723016</v>
      </c>
      <c r="F10" s="52">
        <v>4704.961178690708</v>
      </c>
      <c r="G10" s="52">
        <v>19599.230974097041</v>
      </c>
      <c r="H10" s="52">
        <v>8074.5883704842427</v>
      </c>
      <c r="I10" s="52">
        <v>4451.5450905432599</v>
      </c>
      <c r="J10" s="52">
        <v>13896.647047627208</v>
      </c>
      <c r="K10" s="3"/>
    </row>
    <row r="11" spans="1:13" x14ac:dyDescent="0.25">
      <c r="A11" s="5" t="s">
        <v>13</v>
      </c>
      <c r="B11" s="52">
        <v>5728.398278358809</v>
      </c>
      <c r="C11" s="52">
        <v>13435.358872684099</v>
      </c>
      <c r="D11" s="52">
        <v>44678.215346657016</v>
      </c>
      <c r="E11" s="52">
        <v>20285.050610997965</v>
      </c>
      <c r="F11" s="52">
        <v>5163.0066996467103</v>
      </c>
      <c r="G11" s="52">
        <v>19829.725581904411</v>
      </c>
      <c r="H11" s="52">
        <v>8738.2929208301321</v>
      </c>
      <c r="I11" s="52">
        <v>4463.2110663983913</v>
      </c>
      <c r="J11" s="52">
        <v>14443.610709782424</v>
      </c>
      <c r="K11" s="3"/>
    </row>
    <row r="12" spans="1:13" x14ac:dyDescent="0.25">
      <c r="A12" s="5" t="s">
        <v>14</v>
      </c>
      <c r="B12" s="52">
        <v>6044.6931617055507</v>
      </c>
      <c r="C12" s="52">
        <v>14646.635025577509</v>
      </c>
      <c r="D12" s="52">
        <v>47832.678391238689</v>
      </c>
      <c r="E12" s="52">
        <v>22194.049368635438</v>
      </c>
      <c r="F12" s="52">
        <v>5807.9744095831966</v>
      </c>
      <c r="G12" s="52">
        <v>23339.688821597956</v>
      </c>
      <c r="H12" s="52">
        <v>10212.170684089162</v>
      </c>
      <c r="I12" s="52">
        <v>5343.8869416498992</v>
      </c>
      <c r="J12" s="52">
        <v>16928.481238307351</v>
      </c>
      <c r="K12" s="3"/>
    </row>
    <row r="13" spans="1:13" x14ac:dyDescent="0.25">
      <c r="A13" s="5" t="s">
        <v>15</v>
      </c>
      <c r="B13" s="52">
        <v>6258.68</v>
      </c>
      <c r="C13" s="52">
        <v>15366.37</v>
      </c>
      <c r="D13" s="52">
        <v>52274.129114873052</v>
      </c>
      <c r="E13" s="52">
        <v>24075.250468431772</v>
      </c>
      <c r="F13" s="52">
        <v>6327.1080000000002</v>
      </c>
      <c r="G13" s="52">
        <v>25016.74407150675</v>
      </c>
      <c r="H13" s="52">
        <v>10453.604150653344</v>
      </c>
      <c r="I13" s="52">
        <v>5343.8869416498992</v>
      </c>
      <c r="J13" s="52">
        <v>17666.392912283707</v>
      </c>
      <c r="K13" s="3"/>
    </row>
    <row r="14" spans="1:13" x14ac:dyDescent="0.25">
      <c r="A14" s="5" t="s">
        <v>16</v>
      </c>
      <c r="B14" s="52">
        <v>6220.9187932421564</v>
      </c>
      <c r="C14" s="52">
        <v>15321.880323126759</v>
      </c>
      <c r="D14" s="52">
        <v>52274.771108322813</v>
      </c>
      <c r="E14" s="52">
        <v>24075.250468431772</v>
      </c>
      <c r="F14" s="52">
        <v>6327.1080000000002</v>
      </c>
      <c r="G14" s="52">
        <v>25016.74407150675</v>
      </c>
      <c r="H14" s="52">
        <v>10453.604150653344</v>
      </c>
      <c r="I14" s="52">
        <v>5343.8869416498992</v>
      </c>
      <c r="J14" s="52">
        <v>17666.392912283707</v>
      </c>
      <c r="K14" s="3"/>
    </row>
    <row r="15" spans="1:13" x14ac:dyDescent="0.25">
      <c r="A15" s="5" t="s">
        <v>17</v>
      </c>
      <c r="B15" s="52">
        <v>5841.6918986323408</v>
      </c>
      <c r="C15" s="52">
        <v>14199.471550114331</v>
      </c>
      <c r="D15" s="52">
        <v>48068.984781029038</v>
      </c>
      <c r="E15" s="52">
        <v>21806.455926680246</v>
      </c>
      <c r="F15" s="52">
        <v>5676.0304831174344</v>
      </c>
      <c r="G15" s="52">
        <v>21825.705698650127</v>
      </c>
      <c r="H15" s="52">
        <v>9404.0173328209057</v>
      </c>
      <c r="I15" s="52">
        <v>4754.9104627766601</v>
      </c>
      <c r="J15" s="52">
        <v>15315.62796505054</v>
      </c>
      <c r="K15" s="3"/>
    </row>
    <row r="16" spans="1:13" x14ac:dyDescent="0.25">
      <c r="B16" s="10"/>
      <c r="C16" s="10"/>
      <c r="D16" s="10"/>
      <c r="E16" s="10"/>
      <c r="F16" s="10"/>
      <c r="G16" s="10"/>
      <c r="H16" s="10"/>
      <c r="I16" s="10"/>
      <c r="J16" s="10"/>
      <c r="K16" s="10"/>
    </row>
    <row r="17" spans="1:12" x14ac:dyDescent="0.25">
      <c r="A17" s="1" t="s">
        <v>35</v>
      </c>
      <c r="B17" s="17">
        <v>156149.79358631955</v>
      </c>
      <c r="C17" s="10"/>
      <c r="D17" s="10"/>
      <c r="E17" s="10"/>
      <c r="F17" s="10"/>
      <c r="G17" s="10"/>
      <c r="H17" s="10"/>
      <c r="I17" s="10"/>
      <c r="J17" s="10"/>
      <c r="K17" s="10"/>
    </row>
    <row r="18" spans="1:12" x14ac:dyDescent="0.25">
      <c r="B18" s="10"/>
      <c r="C18" s="10"/>
      <c r="D18" s="10"/>
      <c r="E18" s="10"/>
      <c r="F18" s="10"/>
      <c r="G18" s="10"/>
      <c r="H18" s="10"/>
      <c r="I18" s="10"/>
      <c r="J18" s="10"/>
      <c r="K18" s="10"/>
    </row>
    <row r="19" spans="1:12" x14ac:dyDescent="0.25">
      <c r="A19" s="1" t="s">
        <v>31</v>
      </c>
      <c r="B19" s="53"/>
      <c r="C19" s="53"/>
      <c r="D19" s="53"/>
      <c r="E19" s="53"/>
      <c r="F19" s="53"/>
      <c r="G19" s="53"/>
      <c r="H19" s="53"/>
      <c r="I19" s="53"/>
      <c r="J19" s="53"/>
      <c r="K19" s="3"/>
    </row>
    <row r="20" spans="1:12" x14ac:dyDescent="0.25">
      <c r="B20" s="3"/>
      <c r="C20" s="3"/>
      <c r="D20" s="3"/>
      <c r="E20" s="3"/>
      <c r="F20" s="3"/>
      <c r="G20" s="3"/>
      <c r="H20" s="3"/>
      <c r="I20" s="3"/>
      <c r="J20" s="3"/>
      <c r="K20" s="3"/>
      <c r="L20" s="7"/>
    </row>
    <row r="21" spans="1:12" x14ac:dyDescent="0.25">
      <c r="A21" s="1" t="s">
        <v>34</v>
      </c>
      <c r="B21" s="53"/>
      <c r="C21" s="54">
        <f>B21</f>
        <v>0</v>
      </c>
      <c r="D21" s="54">
        <f t="shared" ref="D21:J21" si="0">C21</f>
        <v>0</v>
      </c>
      <c r="E21" s="54">
        <f t="shared" si="0"/>
        <v>0</v>
      </c>
      <c r="F21" s="54">
        <f t="shared" si="0"/>
        <v>0</v>
      </c>
      <c r="G21" s="54">
        <f t="shared" si="0"/>
        <v>0</v>
      </c>
      <c r="H21" s="54">
        <f t="shared" si="0"/>
        <v>0</v>
      </c>
      <c r="I21" s="54">
        <f t="shared" si="0"/>
        <v>0</v>
      </c>
      <c r="J21" s="54">
        <f t="shared" si="0"/>
        <v>0</v>
      </c>
      <c r="K21" s="3"/>
      <c r="L21" s="7"/>
    </row>
    <row r="22" spans="1:12" x14ac:dyDescent="0.25">
      <c r="B22" s="3"/>
      <c r="C22" s="3"/>
      <c r="D22" s="3"/>
      <c r="E22" s="3"/>
      <c r="F22" s="3"/>
      <c r="G22" s="3"/>
      <c r="H22" s="3"/>
      <c r="I22" s="3"/>
      <c r="J22" s="3"/>
      <c r="K22" s="3"/>
      <c r="L22" s="7"/>
    </row>
    <row r="23" spans="1:12" x14ac:dyDescent="0.25">
      <c r="A23" s="1" t="s">
        <v>32</v>
      </c>
      <c r="B23" s="3"/>
      <c r="C23" s="3"/>
      <c r="D23" s="3"/>
      <c r="E23" s="3"/>
      <c r="F23" s="3"/>
      <c r="G23" s="3"/>
      <c r="H23" s="3"/>
      <c r="I23" s="3"/>
      <c r="J23" s="3"/>
      <c r="K23" s="3"/>
    </row>
    <row r="24" spans="1:12" x14ac:dyDescent="0.25">
      <c r="A24" s="5" t="s">
        <v>6</v>
      </c>
      <c r="B24" s="52">
        <v>760.3841866723285</v>
      </c>
      <c r="C24" s="52">
        <v>3543.78678131164</v>
      </c>
      <c r="D24" s="52">
        <v>2614.332149035663</v>
      </c>
      <c r="E24" s="52">
        <v>2477.2837164384637</v>
      </c>
      <c r="F24" s="52">
        <v>1248.4764813115517</v>
      </c>
      <c r="G24" s="52">
        <v>2414.8348090825252</v>
      </c>
      <c r="H24" s="52">
        <v>1130.8840667186944</v>
      </c>
      <c r="I24" s="52">
        <v>787.7471126931049</v>
      </c>
      <c r="J24" s="52">
        <v>1064.3206967360188</v>
      </c>
      <c r="K24" s="3"/>
    </row>
    <row r="25" spans="1:12" x14ac:dyDescent="0.25">
      <c r="A25" s="5" t="s">
        <v>7</v>
      </c>
      <c r="B25" s="52">
        <v>988.69320688349239</v>
      </c>
      <c r="C25" s="52">
        <v>3925.1069470962702</v>
      </c>
      <c r="D25" s="52">
        <v>4189.0599156030485</v>
      </c>
      <c r="E25" s="52">
        <v>2652.2209672969466</v>
      </c>
      <c r="F25" s="52">
        <v>1295.932651733596</v>
      </c>
      <c r="G25" s="52">
        <v>2903.0422631268484</v>
      </c>
      <c r="H25" s="52">
        <v>1535.0091115529151</v>
      </c>
      <c r="I25" s="52">
        <v>1054.2579790385814</v>
      </c>
      <c r="J25" s="52">
        <v>1221.7469576682931</v>
      </c>
      <c r="K25" s="3"/>
    </row>
    <row r="26" spans="1:12" x14ac:dyDescent="0.25">
      <c r="A26" s="5" t="s">
        <v>8</v>
      </c>
      <c r="B26" s="52">
        <v>912.33734212717434</v>
      </c>
      <c r="C26" s="52">
        <v>3823.3571175715188</v>
      </c>
      <c r="D26" s="52">
        <v>5138.1485005462255</v>
      </c>
      <c r="E26" s="52">
        <v>3425.0818889316643</v>
      </c>
      <c r="F26" s="52">
        <v>1106.8216132539096</v>
      </c>
      <c r="G26" s="52">
        <v>3424.2936898624826</v>
      </c>
      <c r="H26" s="52">
        <v>1781.3957962058519</v>
      </c>
      <c r="I26" s="52">
        <v>1113.2876358758251</v>
      </c>
      <c r="J26" s="52">
        <v>1906.1464156253583</v>
      </c>
      <c r="K26" s="3"/>
    </row>
    <row r="27" spans="1:12" x14ac:dyDescent="0.25">
      <c r="A27" s="5" t="s">
        <v>9</v>
      </c>
      <c r="B27" s="52">
        <v>777.65145842851109</v>
      </c>
      <c r="C27" s="52">
        <v>3743.2166524905051</v>
      </c>
      <c r="D27" s="52">
        <v>6117.6582893005316</v>
      </c>
      <c r="E27" s="52">
        <v>4027.287199106785</v>
      </c>
      <c r="F27" s="52">
        <v>1180.2839626830817</v>
      </c>
      <c r="G27" s="52">
        <v>3947.0500991896351</v>
      </c>
      <c r="H27" s="52">
        <v>2515.5444494340545</v>
      </c>
      <c r="I27" s="52">
        <v>1433.6573540944685</v>
      </c>
      <c r="J27" s="52">
        <v>2211.1905352724666</v>
      </c>
      <c r="K27" s="3"/>
    </row>
    <row r="28" spans="1:12" x14ac:dyDescent="0.25">
      <c r="A28" s="5" t="s">
        <v>10</v>
      </c>
      <c r="B28" s="52">
        <v>745.77719542870761</v>
      </c>
      <c r="C28" s="52">
        <v>4214.158232678772</v>
      </c>
      <c r="D28" s="52">
        <v>6472.7001895068461</v>
      </c>
      <c r="E28" s="52">
        <v>4406.3999453178576</v>
      </c>
      <c r="F28" s="52">
        <v>1087.9996937417868</v>
      </c>
      <c r="G28" s="52">
        <v>3883.7814293700908</v>
      </c>
      <c r="H28" s="52">
        <v>2540.8427812916138</v>
      </c>
      <c r="I28" s="52">
        <v>1504.3392748079186</v>
      </c>
      <c r="J28" s="52">
        <v>2356.4612578564279</v>
      </c>
      <c r="K28" s="3"/>
    </row>
    <row r="29" spans="1:12" x14ac:dyDescent="0.25">
      <c r="A29" s="5" t="s">
        <v>11</v>
      </c>
      <c r="B29" s="52">
        <v>679.3627548670089</v>
      </c>
      <c r="C29" s="52">
        <v>3224.1487162929266</v>
      </c>
      <c r="D29" s="52">
        <v>4726.9746855786943</v>
      </c>
      <c r="E29" s="52">
        <v>2978.9895143648546</v>
      </c>
      <c r="F29" s="52">
        <v>896.00100922507409</v>
      </c>
      <c r="G29" s="52">
        <v>2837.9227636973028</v>
      </c>
      <c r="H29" s="52">
        <v>1653.9272181399042</v>
      </c>
      <c r="I29" s="52">
        <v>1106.3460489217812</v>
      </c>
      <c r="J29" s="52">
        <v>1857.5672889124294</v>
      </c>
      <c r="K29" s="3"/>
    </row>
    <row r="30" spans="1:12" x14ac:dyDescent="0.25">
      <c r="A30" s="5" t="s">
        <v>12</v>
      </c>
      <c r="B30" s="52">
        <v>594.35925338575476</v>
      </c>
      <c r="C30" s="52">
        <v>2666.6822369040588</v>
      </c>
      <c r="D30" s="52">
        <v>3642.4132695154503</v>
      </c>
      <c r="E30" s="52">
        <v>2438.9838817434838</v>
      </c>
      <c r="F30" s="52">
        <v>777.67591246563984</v>
      </c>
      <c r="G30" s="52">
        <v>2200.9811430433801</v>
      </c>
      <c r="H30" s="52">
        <v>1401.7684921487535</v>
      </c>
      <c r="I30" s="52">
        <v>947.15105586238303</v>
      </c>
      <c r="J30" s="52">
        <v>1456.6047549310929</v>
      </c>
      <c r="K30" s="3"/>
    </row>
    <row r="31" spans="1:12" x14ac:dyDescent="0.25">
      <c r="A31" s="5" t="s">
        <v>13</v>
      </c>
      <c r="B31" s="52">
        <v>706.31605271715625</v>
      </c>
      <c r="C31" s="52">
        <v>2427.9127552394189</v>
      </c>
      <c r="D31" s="52">
        <v>1524.4407322382779</v>
      </c>
      <c r="E31" s="52">
        <v>1024.5542515048933</v>
      </c>
      <c r="F31" s="52">
        <v>755.26595454405447</v>
      </c>
      <c r="G31" s="52">
        <v>1016.5598094717152</v>
      </c>
      <c r="H31" s="52">
        <v>377.19431808074899</v>
      </c>
      <c r="I31" s="52">
        <v>438.14370653883594</v>
      </c>
      <c r="J31" s="52">
        <v>815.08241966488526</v>
      </c>
      <c r="K31" s="3"/>
    </row>
    <row r="32" spans="1:12" x14ac:dyDescent="0.25">
      <c r="A32" s="5" t="s">
        <v>14</v>
      </c>
      <c r="B32" s="52">
        <v>771.64589892584172</v>
      </c>
      <c r="C32" s="52">
        <v>3063.633968976028</v>
      </c>
      <c r="D32" s="52">
        <v>1563.9864376516543</v>
      </c>
      <c r="E32" s="52">
        <v>1695.4394964139497</v>
      </c>
      <c r="F32" s="52">
        <v>877.85016365516594</v>
      </c>
      <c r="G32" s="52">
        <v>1572.8819036645418</v>
      </c>
      <c r="H32" s="52">
        <v>854.59662029297078</v>
      </c>
      <c r="I32" s="52">
        <v>701.51629494207418</v>
      </c>
      <c r="J32" s="52">
        <v>1008.1492154777557</v>
      </c>
      <c r="K32" s="3"/>
    </row>
    <row r="33" spans="1:11" x14ac:dyDescent="0.25">
      <c r="A33" s="5" t="s">
        <v>15</v>
      </c>
      <c r="B33" s="52">
        <v>633.24519676570731</v>
      </c>
      <c r="C33" s="52">
        <v>3015.2353988692466</v>
      </c>
      <c r="D33" s="52">
        <v>1713.2382825758505</v>
      </c>
      <c r="E33" s="52">
        <v>1472.6987905957567</v>
      </c>
      <c r="F33" s="52">
        <v>729.79888165414661</v>
      </c>
      <c r="G33" s="52">
        <v>1450.483247568354</v>
      </c>
      <c r="H33" s="52">
        <v>879.50773667961835</v>
      </c>
      <c r="I33" s="52">
        <v>694.61322402569874</v>
      </c>
      <c r="J33" s="52">
        <v>1120.6892412655727</v>
      </c>
      <c r="K33" s="3"/>
    </row>
    <row r="34" spans="1:11" x14ac:dyDescent="0.25">
      <c r="A34" s="5" t="s">
        <v>16</v>
      </c>
      <c r="B34" s="52">
        <v>687.12952756396635</v>
      </c>
      <c r="C34" s="52">
        <v>3062.0597772161605</v>
      </c>
      <c r="D34" s="52">
        <v>1404.9153470552405</v>
      </c>
      <c r="E34" s="52">
        <v>1249.3867715369356</v>
      </c>
      <c r="F34" s="52">
        <v>745.17539885025997</v>
      </c>
      <c r="G34" s="52">
        <v>1515.624387577815</v>
      </c>
      <c r="H34" s="52">
        <v>821.15522757306155</v>
      </c>
      <c r="I34" s="52">
        <v>675.38328582596591</v>
      </c>
      <c r="J34" s="52">
        <v>1083.6802768006041</v>
      </c>
      <c r="K34" s="3"/>
    </row>
    <row r="35" spans="1:11" x14ac:dyDescent="0.25">
      <c r="A35" s="5" t="s">
        <v>17</v>
      </c>
      <c r="B35" s="52">
        <v>624.61015613643281</v>
      </c>
      <c r="C35" s="52">
        <v>2913.4891543579997</v>
      </c>
      <c r="D35" s="52">
        <v>1702.9260594414332</v>
      </c>
      <c r="E35" s="52">
        <v>1395.4691591352766</v>
      </c>
      <c r="F35" s="52">
        <v>918.9363465394091</v>
      </c>
      <c r="G35" s="52">
        <v>1572.101453774048</v>
      </c>
      <c r="H35" s="52">
        <v>866.39042549875808</v>
      </c>
      <c r="I35" s="52">
        <v>735.96391654209128</v>
      </c>
      <c r="J35" s="52">
        <v>1120.8533285745723</v>
      </c>
      <c r="K35" s="3"/>
    </row>
    <row r="36" spans="1:11" x14ac:dyDescent="0.25">
      <c r="B36" s="11"/>
      <c r="C36" s="11"/>
      <c r="D36" s="11"/>
      <c r="E36" s="11"/>
      <c r="F36" s="11"/>
      <c r="G36" s="11"/>
      <c r="H36" s="11"/>
      <c r="I36" s="11"/>
      <c r="J36" s="11"/>
      <c r="K36" s="3"/>
    </row>
    <row r="37" spans="1:11" x14ac:dyDescent="0.25">
      <c r="A37" s="1" t="s">
        <v>33</v>
      </c>
      <c r="B37" s="3"/>
      <c r="C37" s="3"/>
      <c r="D37" s="3"/>
      <c r="E37" s="3"/>
      <c r="F37" s="3"/>
      <c r="G37" s="3"/>
      <c r="H37" s="3"/>
      <c r="I37" s="3"/>
      <c r="J37" s="3"/>
      <c r="K37" s="3"/>
    </row>
    <row r="38" spans="1:11" x14ac:dyDescent="0.25">
      <c r="A38" s="5" t="s">
        <v>6</v>
      </c>
      <c r="B38" s="9">
        <f>B4-B24</f>
        <v>4376.3851858135922</v>
      </c>
      <c r="C38" s="9">
        <f t="shared" ref="C38:I38" si="1">C4-C24</f>
        <v>9038.9479556577571</v>
      </c>
      <c r="D38" s="9">
        <f t="shared" si="1"/>
        <v>40198.118217341216</v>
      </c>
      <c r="E38" s="9">
        <f t="shared" si="1"/>
        <v>16748.94758702386</v>
      </c>
      <c r="F38" s="9">
        <f t="shared" si="1"/>
        <v>3621.3794849233172</v>
      </c>
      <c r="G38" s="9">
        <f t="shared" si="1"/>
        <v>16262.417733785043</v>
      </c>
      <c r="H38" s="9">
        <f>H4-H24</f>
        <v>6810.3534352029046</v>
      </c>
      <c r="I38" s="9">
        <f t="shared" si="1"/>
        <v>3255.418822920577</v>
      </c>
      <c r="J38" s="9">
        <f>J4-J24</f>
        <v>11522.89255664757</v>
      </c>
      <c r="K38" s="3"/>
    </row>
    <row r="39" spans="1:11" x14ac:dyDescent="0.25">
      <c r="A39" s="5" t="s">
        <v>7</v>
      </c>
      <c r="B39" s="9">
        <f t="shared" ref="B39:I49" si="2">B5-B25</f>
        <v>3619.389270992614</v>
      </c>
      <c r="C39" s="9">
        <f t="shared" si="2"/>
        <v>7840.4854217915108</v>
      </c>
      <c r="D39" s="9">
        <f t="shared" si="2"/>
        <v>37244.472507593542</v>
      </c>
      <c r="E39" s="9">
        <f t="shared" si="2"/>
        <v>16656.242515391445</v>
      </c>
      <c r="F39" s="9">
        <f t="shared" si="2"/>
        <v>3152.5166352217502</v>
      </c>
      <c r="G39" s="9">
        <f t="shared" si="2"/>
        <v>16075.247116661551</v>
      </c>
      <c r="H39" s="9">
        <f t="shared" si="2"/>
        <v>6307.2351697691447</v>
      </c>
      <c r="I39" s="9">
        <f t="shared" si="2"/>
        <v>3082.2557634161467</v>
      </c>
      <c r="J39" s="9">
        <f t="shared" ref="J39" si="3">J5-J25</f>
        <v>11944.22596112561</v>
      </c>
      <c r="K39" s="3"/>
    </row>
    <row r="40" spans="1:11" x14ac:dyDescent="0.25">
      <c r="A40" s="5" t="s">
        <v>8</v>
      </c>
      <c r="B40" s="9">
        <f t="shared" si="2"/>
        <v>3708.3255380015471</v>
      </c>
      <c r="C40" s="9">
        <f t="shared" si="2"/>
        <v>8749.8098408302176</v>
      </c>
      <c r="D40" s="9">
        <f t="shared" si="2"/>
        <v>42328.972415876327</v>
      </c>
      <c r="E40" s="9">
        <f t="shared" si="2"/>
        <v>18062.69434324756</v>
      </c>
      <c r="F40" s="9">
        <f t="shared" si="2"/>
        <v>3982.8974030398408</v>
      </c>
      <c r="G40" s="9">
        <f t="shared" si="2"/>
        <v>18422.279710356415</v>
      </c>
      <c r="H40" s="9">
        <f t="shared" si="2"/>
        <v>6949.8276088671682</v>
      </c>
      <c r="I40" s="9">
        <f t="shared" si="2"/>
        <v>3536.6090442046579</v>
      </c>
      <c r="J40" s="9">
        <f t="shared" ref="J40" si="4">J6-J26</f>
        <v>13132.314949630767</v>
      </c>
      <c r="K40" s="3"/>
    </row>
    <row r="41" spans="1:11" x14ac:dyDescent="0.25">
      <c r="A41" s="5" t="s">
        <v>9</v>
      </c>
      <c r="B41" s="9">
        <f t="shared" si="2"/>
        <v>4361.4951688902065</v>
      </c>
      <c r="C41" s="9">
        <f t="shared" si="2"/>
        <v>10979.451095217777</v>
      </c>
      <c r="D41" s="9">
        <f t="shared" si="2"/>
        <v>52741.583696507281</v>
      </c>
      <c r="E41" s="9">
        <f t="shared" si="2"/>
        <v>21209.582800893215</v>
      </c>
      <c r="F41" s="9">
        <f t="shared" si="2"/>
        <v>4804.144037316918</v>
      </c>
      <c r="G41" s="9">
        <f t="shared" si="2"/>
        <v>23285.239900810368</v>
      </c>
      <c r="H41" s="9">
        <f t="shared" si="2"/>
        <v>7998.6755505659467</v>
      </c>
      <c r="I41" s="9">
        <f t="shared" si="2"/>
        <v>4365.2726459055311</v>
      </c>
      <c r="J41" s="9">
        <f t="shared" ref="J41" si="5">J7-J27</f>
        <v>16425.463464727531</v>
      </c>
      <c r="K41" s="3"/>
    </row>
    <row r="42" spans="1:11" x14ac:dyDescent="0.25">
      <c r="A42" s="5" t="s">
        <v>10</v>
      </c>
      <c r="B42" s="9">
        <f t="shared" si="2"/>
        <v>4481.5128045712927</v>
      </c>
      <c r="C42" s="9">
        <f t="shared" si="2"/>
        <v>10793.799767321229</v>
      </c>
      <c r="D42" s="9">
        <f t="shared" si="2"/>
        <v>52385.155810493154</v>
      </c>
      <c r="E42" s="9">
        <f t="shared" si="2"/>
        <v>20830.47005468214</v>
      </c>
      <c r="F42" s="9">
        <f t="shared" si="2"/>
        <v>4896.4283062582126</v>
      </c>
      <c r="G42" s="9">
        <f t="shared" si="2"/>
        <v>23348.508570629911</v>
      </c>
      <c r="H42" s="9">
        <f t="shared" si="2"/>
        <v>7973.3772187083869</v>
      </c>
      <c r="I42" s="9">
        <f t="shared" si="2"/>
        <v>4294.5907251920808</v>
      </c>
      <c r="J42" s="9">
        <f t="shared" ref="J42" si="6">J8-J28</f>
        <v>16280.19274214357</v>
      </c>
      <c r="K42" s="3"/>
    </row>
    <row r="43" spans="1:11" x14ac:dyDescent="0.25">
      <c r="A43" s="5" t="s">
        <v>11</v>
      </c>
      <c r="B43" s="9">
        <f t="shared" si="2"/>
        <v>4182.7432725962526</v>
      </c>
      <c r="C43" s="9">
        <f t="shared" si="2"/>
        <v>10013.439699142238</v>
      </c>
      <c r="D43" s="9">
        <f t="shared" si="2"/>
        <v>45040.323983972499</v>
      </c>
      <c r="E43" s="9">
        <f t="shared" si="2"/>
        <v>19718.771952030256</v>
      </c>
      <c r="F43" s="9">
        <f t="shared" si="2"/>
        <v>4399.2951753847165</v>
      </c>
      <c r="G43" s="9">
        <f t="shared" si="2"/>
        <v>20151.05469343513</v>
      </c>
      <c r="H43" s="9">
        <f t="shared" si="2"/>
        <v>7733.9099148347304</v>
      </c>
      <c r="I43" s="9">
        <f t="shared" si="2"/>
        <v>3852.4936895088022</v>
      </c>
      <c r="J43" s="9">
        <f t="shared" ref="J43" si="7">J9-J29</f>
        <v>14139.950394657897</v>
      </c>
      <c r="K43" s="3"/>
    </row>
    <row r="44" spans="1:11" x14ac:dyDescent="0.25">
      <c r="A44" s="5" t="s">
        <v>12</v>
      </c>
      <c r="B44" s="9">
        <f t="shared" si="2"/>
        <v>4454.297303331864</v>
      </c>
      <c r="C44" s="9">
        <f t="shared" si="2"/>
        <v>9331.1202426485925</v>
      </c>
      <c r="D44" s="9">
        <f t="shared" si="2"/>
        <v>38966.671170013084</v>
      </c>
      <c r="E44" s="9">
        <f t="shared" si="2"/>
        <v>17609.629213979533</v>
      </c>
      <c r="F44" s="9">
        <f t="shared" si="2"/>
        <v>3927.285266225068</v>
      </c>
      <c r="G44" s="9">
        <f t="shared" si="2"/>
        <v>17398.249831053661</v>
      </c>
      <c r="H44" s="9">
        <f t="shared" si="2"/>
        <v>6672.8198783354892</v>
      </c>
      <c r="I44" s="9">
        <f t="shared" si="2"/>
        <v>3504.3940346808768</v>
      </c>
      <c r="J44" s="9">
        <f t="shared" ref="J44" si="8">J10-J30</f>
        <v>12440.042292696115</v>
      </c>
      <c r="K44" s="3"/>
    </row>
    <row r="45" spans="1:11" x14ac:dyDescent="0.25">
      <c r="A45" s="5" t="s">
        <v>13</v>
      </c>
      <c r="B45" s="9">
        <f t="shared" si="2"/>
        <v>5022.0822256416523</v>
      </c>
      <c r="C45" s="9">
        <f t="shared" si="2"/>
        <v>11007.446117444681</v>
      </c>
      <c r="D45" s="9">
        <f t="shared" si="2"/>
        <v>43153.77461441874</v>
      </c>
      <c r="E45" s="9">
        <f t="shared" si="2"/>
        <v>19260.49635949307</v>
      </c>
      <c r="F45" s="9">
        <f t="shared" si="2"/>
        <v>4407.7407451026556</v>
      </c>
      <c r="G45" s="9">
        <f t="shared" si="2"/>
        <v>18813.165772432694</v>
      </c>
      <c r="H45" s="9">
        <f t="shared" si="2"/>
        <v>8361.0986027493836</v>
      </c>
      <c r="I45" s="9">
        <f t="shared" si="2"/>
        <v>4025.0673598595554</v>
      </c>
      <c r="J45" s="9">
        <f t="shared" ref="J45" si="9">J11-J31</f>
        <v>13628.52829011754</v>
      </c>
      <c r="K45" s="3"/>
    </row>
    <row r="46" spans="1:11" x14ac:dyDescent="0.25">
      <c r="A46" s="5" t="s">
        <v>14</v>
      </c>
      <c r="B46" s="9">
        <f t="shared" si="2"/>
        <v>5273.0472627797089</v>
      </c>
      <c r="C46" s="9">
        <f t="shared" si="2"/>
        <v>11583.001056601481</v>
      </c>
      <c r="D46" s="9">
        <f t="shared" si="2"/>
        <v>46268.691953587033</v>
      </c>
      <c r="E46" s="9">
        <f t="shared" si="2"/>
        <v>20498.609872221488</v>
      </c>
      <c r="F46" s="9">
        <f t="shared" si="2"/>
        <v>4930.1242459280311</v>
      </c>
      <c r="G46" s="9">
        <f t="shared" si="2"/>
        <v>21766.806917933412</v>
      </c>
      <c r="H46" s="9">
        <f t="shared" si="2"/>
        <v>9357.5740637961917</v>
      </c>
      <c r="I46" s="9">
        <f t="shared" si="2"/>
        <v>4642.3706467078246</v>
      </c>
      <c r="J46" s="9">
        <f t="shared" ref="J46" si="10">J12-J32</f>
        <v>15920.332022829596</v>
      </c>
      <c r="K46" s="3"/>
    </row>
    <row r="47" spans="1:11" x14ac:dyDescent="0.25">
      <c r="A47" s="5" t="s">
        <v>15</v>
      </c>
      <c r="B47" s="9">
        <f t="shared" si="2"/>
        <v>5625.4348032342932</v>
      </c>
      <c r="C47" s="9">
        <f t="shared" si="2"/>
        <v>12351.134601130754</v>
      </c>
      <c r="D47" s="9">
        <f t="shared" si="2"/>
        <v>50560.890832297198</v>
      </c>
      <c r="E47" s="9">
        <f t="shared" si="2"/>
        <v>22602.551677836014</v>
      </c>
      <c r="F47" s="9">
        <f t="shared" si="2"/>
        <v>5597.3091183458537</v>
      </c>
      <c r="G47" s="9">
        <f t="shared" si="2"/>
        <v>23566.260823938395</v>
      </c>
      <c r="H47" s="9">
        <f t="shared" si="2"/>
        <v>9574.0964139737262</v>
      </c>
      <c r="I47" s="9">
        <f t="shared" si="2"/>
        <v>4649.2737176242008</v>
      </c>
      <c r="J47" s="9">
        <f t="shared" ref="J47" si="11">J13-J33</f>
        <v>16545.703671018135</v>
      </c>
      <c r="K47" s="3"/>
    </row>
    <row r="48" spans="1:11" x14ac:dyDescent="0.25">
      <c r="A48" s="5" t="s">
        <v>16</v>
      </c>
      <c r="B48" s="9">
        <f t="shared" si="2"/>
        <v>5533.7892656781896</v>
      </c>
      <c r="C48" s="9">
        <f t="shared" si="2"/>
        <v>12259.820545910599</v>
      </c>
      <c r="D48" s="9">
        <f t="shared" si="2"/>
        <v>50869.855761267572</v>
      </c>
      <c r="E48" s="9">
        <f t="shared" si="2"/>
        <v>22825.863696894838</v>
      </c>
      <c r="F48" s="9">
        <f t="shared" si="2"/>
        <v>5581.9326011497405</v>
      </c>
      <c r="G48" s="9">
        <f t="shared" si="2"/>
        <v>23501.119683928933</v>
      </c>
      <c r="H48" s="9">
        <f t="shared" si="2"/>
        <v>9632.4489230802828</v>
      </c>
      <c r="I48" s="9">
        <f t="shared" si="2"/>
        <v>4668.5036558239335</v>
      </c>
      <c r="J48" s="9">
        <f t="shared" ref="J48" si="12">J14-J34</f>
        <v>16582.712635483102</v>
      </c>
      <c r="K48" s="3"/>
    </row>
    <row r="49" spans="1:11" x14ac:dyDescent="0.25">
      <c r="A49" s="5" t="s">
        <v>17</v>
      </c>
      <c r="B49" s="9">
        <f t="shared" si="2"/>
        <v>5217.0817424959077</v>
      </c>
      <c r="C49" s="9">
        <f t="shared" si="2"/>
        <v>11285.982395756331</v>
      </c>
      <c r="D49" s="9">
        <f t="shared" si="2"/>
        <v>46366.058721587608</v>
      </c>
      <c r="E49" s="9">
        <f t="shared" si="2"/>
        <v>20410.986767544971</v>
      </c>
      <c r="F49" s="9">
        <f t="shared" si="2"/>
        <v>4757.0941365780254</v>
      </c>
      <c r="G49" s="9">
        <f t="shared" si="2"/>
        <v>20253.604244876078</v>
      </c>
      <c r="H49" s="9">
        <f t="shared" si="2"/>
        <v>8537.6269073221483</v>
      </c>
      <c r="I49" s="9">
        <f t="shared" si="2"/>
        <v>4018.9465462345688</v>
      </c>
      <c r="J49" s="9">
        <f t="shared" ref="J49" si="13">J15-J35</f>
        <v>14194.774636475968</v>
      </c>
      <c r="K49" s="3"/>
    </row>
    <row r="50" spans="1:11" x14ac:dyDescent="0.25">
      <c r="B50" s="3"/>
      <c r="C50" s="3"/>
      <c r="D50" s="3"/>
      <c r="E50" s="3"/>
      <c r="F50" s="3"/>
      <c r="G50" s="3"/>
      <c r="H50" s="3"/>
      <c r="I50" s="3"/>
      <c r="J50" s="3"/>
      <c r="K50" s="3"/>
    </row>
    <row r="51" spans="1:11" x14ac:dyDescent="0.25">
      <c r="A51" s="1" t="s">
        <v>36</v>
      </c>
      <c r="B51" s="3"/>
      <c r="C51" s="3"/>
      <c r="D51" s="3"/>
      <c r="E51" s="3"/>
      <c r="F51" s="3"/>
      <c r="G51" s="3"/>
      <c r="H51" s="3"/>
      <c r="I51" s="3"/>
      <c r="J51" s="3"/>
      <c r="K51" s="10" t="s">
        <v>45</v>
      </c>
    </row>
    <row r="52" spans="1:11" x14ac:dyDescent="0.25">
      <c r="A52" s="5" t="s">
        <v>6</v>
      </c>
      <c r="B52" s="9">
        <f>IF('入力欄(差替情報)'!$D$9=B$2,'入力欄(差替情報)'!$D$15/1000,0)</f>
        <v>0</v>
      </c>
      <c r="C52" s="9">
        <f>IF('入力欄(差替情報)'!$D$9=C$2,'入力欄(差替情報)'!$D$15/1000,0)</f>
        <v>0</v>
      </c>
      <c r="D52" s="9">
        <f>IF('入力欄(差替情報)'!$D$9=D$2,'入力欄(差替情報)'!$D$15/1000,0)</f>
        <v>0</v>
      </c>
      <c r="E52" s="9">
        <f>IF('入力欄(差替情報)'!$D$9=E$2,'入力欄(差替情報)'!$D$15/1000,0)</f>
        <v>0</v>
      </c>
      <c r="F52" s="9">
        <f>IF('入力欄(差替情報)'!$D$9=F$2,'入力欄(差替情報)'!$D$15/1000,0)</f>
        <v>0</v>
      </c>
      <c r="G52" s="9">
        <f>IF('入力欄(差替情報)'!$D$9=G$2,'入力欄(差替情報)'!$D$15/1000,0)</f>
        <v>0</v>
      </c>
      <c r="H52" s="9">
        <f>IF('入力欄(差替情報)'!$D$9=H$2,'入力欄(差替情報)'!$D$15/1000,0)</f>
        <v>0</v>
      </c>
      <c r="I52" s="9">
        <f>IF('入力欄(差替情報)'!$D$9=I$2,'入力欄(差替情報)'!$D$15/1000,0)</f>
        <v>0</v>
      </c>
      <c r="J52" s="9">
        <f>IF('入力欄(差替情報)'!$D$9=J$2,'入力欄(差替情報)'!$D$15/1000,0)</f>
        <v>0</v>
      </c>
      <c r="K52" s="13">
        <f>SUM(B52:J52)</f>
        <v>0</v>
      </c>
    </row>
    <row r="53" spans="1:11" x14ac:dyDescent="0.25">
      <c r="A53" s="5" t="s">
        <v>7</v>
      </c>
      <c r="B53" s="9">
        <f>IF('入力欄(差替情報)'!$D$9=B$2,'入力欄(差替情報)'!$E$15/1000,0)</f>
        <v>0</v>
      </c>
      <c r="C53" s="9">
        <f>IF('入力欄(差替情報)'!$D$9=C$2,'入力欄(差替情報)'!$E$15/1000,0)</f>
        <v>0</v>
      </c>
      <c r="D53" s="9">
        <f>IF('入力欄(差替情報)'!$D$9=D$2,'入力欄(差替情報)'!$E$15/1000,0)</f>
        <v>0</v>
      </c>
      <c r="E53" s="9">
        <f>IF('入力欄(差替情報)'!$D$9=E$2,'入力欄(差替情報)'!$E$15/1000,0)</f>
        <v>0</v>
      </c>
      <c r="F53" s="9">
        <f>IF('入力欄(差替情報)'!$D$9=F$2,'入力欄(差替情報)'!$E$15/1000,0)</f>
        <v>0</v>
      </c>
      <c r="G53" s="9">
        <f>IF('入力欄(差替情報)'!$D$9=G$2,'入力欄(差替情報)'!$E$15/1000,0)</f>
        <v>0</v>
      </c>
      <c r="H53" s="9">
        <f>IF('入力欄(差替情報)'!$D$9=H$2,'入力欄(差替情報)'!$E$15/1000,0)</f>
        <v>0</v>
      </c>
      <c r="I53" s="9">
        <f>IF('入力欄(差替情報)'!$D$9=I$2,'入力欄(差替情報)'!$E$15/1000,0)</f>
        <v>0</v>
      </c>
      <c r="J53" s="9">
        <f>IF('入力欄(差替情報)'!$D$9=J$2,'入力欄(差替情報)'!$E$15/1000,0)</f>
        <v>0</v>
      </c>
      <c r="K53" s="13">
        <f t="shared" ref="K53:K63" si="14">SUM(B53:J53)</f>
        <v>0</v>
      </c>
    </row>
    <row r="54" spans="1:11" x14ac:dyDescent="0.25">
      <c r="A54" s="5" t="s">
        <v>8</v>
      </c>
      <c r="B54" s="9">
        <f>IF('入力欄(差替情報)'!$D$9=B$2,'入力欄(差替情報)'!$F$15/1000,0)</f>
        <v>0</v>
      </c>
      <c r="C54" s="9">
        <f>IF('入力欄(差替情報)'!$D$9=C$2,'入力欄(差替情報)'!$F$15/1000,0)</f>
        <v>0</v>
      </c>
      <c r="D54" s="9">
        <f>IF('入力欄(差替情報)'!$D$9=D$2,'入力欄(差替情報)'!$F$15/1000,0)</f>
        <v>0</v>
      </c>
      <c r="E54" s="9">
        <f>IF('入力欄(差替情報)'!$D$9=E$2,'入力欄(差替情報)'!$F$15/1000,0)</f>
        <v>0</v>
      </c>
      <c r="F54" s="9">
        <f>IF('入力欄(差替情報)'!$D$9=F$2,'入力欄(差替情報)'!$F$15/1000,0)</f>
        <v>0</v>
      </c>
      <c r="G54" s="9">
        <f>IF('入力欄(差替情報)'!$D$9=G$2,'入力欄(差替情報)'!$F$15/1000,0)</f>
        <v>0</v>
      </c>
      <c r="H54" s="9">
        <f>IF('入力欄(差替情報)'!$D$9=H$2,'入力欄(差替情報)'!$F$15/1000,0)</f>
        <v>0</v>
      </c>
      <c r="I54" s="9">
        <f>IF('入力欄(差替情報)'!$D$9=I$2,'入力欄(差替情報)'!$F$15/1000,0)</f>
        <v>0</v>
      </c>
      <c r="J54" s="9">
        <f>IF('入力欄(差替情報)'!$D$9=J$2,'入力欄(差替情報)'!$F$15/1000,0)</f>
        <v>0</v>
      </c>
      <c r="K54" s="13">
        <f t="shared" si="14"/>
        <v>0</v>
      </c>
    </row>
    <row r="55" spans="1:11" x14ac:dyDescent="0.25">
      <c r="A55" s="5" t="s">
        <v>9</v>
      </c>
      <c r="B55" s="9">
        <f>IF('入力欄(差替情報)'!$D$9=B$2,'入力欄(差替情報)'!$G$15/1000,0)</f>
        <v>0</v>
      </c>
      <c r="C55" s="9">
        <f>IF('入力欄(差替情報)'!$D$9=C$2,'入力欄(差替情報)'!$G$15/1000,0)</f>
        <v>0</v>
      </c>
      <c r="D55" s="9">
        <f>IF('入力欄(差替情報)'!$D$9=D$2,'入力欄(差替情報)'!$G$15/1000,0)</f>
        <v>0</v>
      </c>
      <c r="E55" s="9">
        <f>IF('入力欄(差替情報)'!$D$9=E$2,'入力欄(差替情報)'!$G$15/1000,0)</f>
        <v>0</v>
      </c>
      <c r="F55" s="9">
        <f>IF('入力欄(差替情報)'!$D$9=F$2,'入力欄(差替情報)'!$G$15/1000,0)</f>
        <v>0</v>
      </c>
      <c r="G55" s="9">
        <f>IF('入力欄(差替情報)'!$D$9=G$2,'入力欄(差替情報)'!$G$15/1000,0)</f>
        <v>0</v>
      </c>
      <c r="H55" s="9">
        <f>IF('入力欄(差替情報)'!$D$9=H$2,'入力欄(差替情報)'!$G$15/1000,0)</f>
        <v>0</v>
      </c>
      <c r="I55" s="9">
        <f>IF('入力欄(差替情報)'!$D$9=I$2,'入力欄(差替情報)'!$G$15/1000,0)</f>
        <v>0</v>
      </c>
      <c r="J55" s="9">
        <f>IF('入力欄(差替情報)'!$D$9=J$2,'入力欄(差替情報)'!$G$15/1000,0)</f>
        <v>0</v>
      </c>
      <c r="K55" s="13">
        <f t="shared" si="14"/>
        <v>0</v>
      </c>
    </row>
    <row r="56" spans="1:11" x14ac:dyDescent="0.25">
      <c r="A56" s="5" t="s">
        <v>10</v>
      </c>
      <c r="B56" s="9">
        <f>IF('入力欄(差替情報)'!$D$9=B$2,'入力欄(差替情報)'!$H$15/1000,0)</f>
        <v>0</v>
      </c>
      <c r="C56" s="9">
        <f>IF('入力欄(差替情報)'!$D$9=C$2,'入力欄(差替情報)'!$H$15/1000,0)</f>
        <v>0</v>
      </c>
      <c r="D56" s="9">
        <f>IF('入力欄(差替情報)'!$D$9=D$2,'入力欄(差替情報)'!$H$15/1000,0)</f>
        <v>0</v>
      </c>
      <c r="E56" s="9">
        <f>IF('入力欄(差替情報)'!$D$9=E$2,'入力欄(差替情報)'!$H$15/1000,0)</f>
        <v>0</v>
      </c>
      <c r="F56" s="9">
        <f>IF('入力欄(差替情報)'!$D$9=F$2,'入力欄(差替情報)'!$H$15/1000,0)</f>
        <v>0</v>
      </c>
      <c r="G56" s="9">
        <f>IF('入力欄(差替情報)'!$D$9=G$2,'入力欄(差替情報)'!$H$15/1000,0)</f>
        <v>0</v>
      </c>
      <c r="H56" s="9">
        <f>IF('入力欄(差替情報)'!$D$9=H$2,'入力欄(差替情報)'!$H$15/1000,0)</f>
        <v>0</v>
      </c>
      <c r="I56" s="9">
        <f>IF('入力欄(差替情報)'!$D$9=I$2,'入力欄(差替情報)'!$H$15/1000,0)</f>
        <v>0</v>
      </c>
      <c r="J56" s="9">
        <f>IF('入力欄(差替情報)'!$D$9=J$2,'入力欄(差替情報)'!$H$15/1000,0)</f>
        <v>0</v>
      </c>
      <c r="K56" s="13">
        <f t="shared" si="14"/>
        <v>0</v>
      </c>
    </row>
    <row r="57" spans="1:11" x14ac:dyDescent="0.25">
      <c r="A57" s="5" t="s">
        <v>11</v>
      </c>
      <c r="B57" s="9">
        <f>IF('入力欄(差替情報)'!$D$9=B$2,'入力欄(差替情報)'!$I$15/1000,0)</f>
        <v>0</v>
      </c>
      <c r="C57" s="9">
        <f>IF('入力欄(差替情報)'!$D$9=C$2,'入力欄(差替情報)'!$I$15/1000,0)</f>
        <v>0</v>
      </c>
      <c r="D57" s="9">
        <f>IF('入力欄(差替情報)'!$D$9=D$2,'入力欄(差替情報)'!$I$15/1000,0)</f>
        <v>0</v>
      </c>
      <c r="E57" s="9">
        <f>IF('入力欄(差替情報)'!$D$9=E$2,'入力欄(差替情報)'!$I$15/1000,0)</f>
        <v>0</v>
      </c>
      <c r="F57" s="9">
        <f>IF('入力欄(差替情報)'!$D$9=F$2,'入力欄(差替情報)'!$I$15/1000,0)</f>
        <v>0</v>
      </c>
      <c r="G57" s="9">
        <f>IF('入力欄(差替情報)'!$D$9=G$2,'入力欄(差替情報)'!$I$15/1000,0)</f>
        <v>0</v>
      </c>
      <c r="H57" s="9">
        <f>IF('入力欄(差替情報)'!$D$9=H$2,'入力欄(差替情報)'!$I$15/1000,0)</f>
        <v>0</v>
      </c>
      <c r="I57" s="9">
        <f>IF('入力欄(差替情報)'!$D$9=I$2,'入力欄(差替情報)'!$I$15/1000,0)</f>
        <v>0</v>
      </c>
      <c r="J57" s="9">
        <f>IF('入力欄(差替情報)'!$D$9=J$2,'入力欄(差替情報)'!$I$15/1000,0)</f>
        <v>0</v>
      </c>
      <c r="K57" s="13">
        <f t="shared" si="14"/>
        <v>0</v>
      </c>
    </row>
    <row r="58" spans="1:11" x14ac:dyDescent="0.25">
      <c r="A58" s="5" t="s">
        <v>12</v>
      </c>
      <c r="B58" s="9">
        <f>IF('入力欄(差替情報)'!$D$9=B$2,'入力欄(差替情報)'!$J$15/1000,0)</f>
        <v>0</v>
      </c>
      <c r="C58" s="9">
        <f>IF('入力欄(差替情報)'!$D$9=C$2,'入力欄(差替情報)'!$J$15/1000,0)</f>
        <v>0</v>
      </c>
      <c r="D58" s="9">
        <f>IF('入力欄(差替情報)'!$D$9=D$2,'入力欄(差替情報)'!$J$15/1000,0)</f>
        <v>0</v>
      </c>
      <c r="E58" s="9">
        <f>IF('入力欄(差替情報)'!$D$9=E$2,'入力欄(差替情報)'!$J$15/1000,0)</f>
        <v>0</v>
      </c>
      <c r="F58" s="9">
        <f>IF('入力欄(差替情報)'!$D$9=F$2,'入力欄(差替情報)'!$J$15/1000,0)</f>
        <v>0</v>
      </c>
      <c r="G58" s="9">
        <f>IF('入力欄(差替情報)'!$D$9=G$2,'入力欄(差替情報)'!$J$15/1000,0)</f>
        <v>0</v>
      </c>
      <c r="H58" s="9">
        <f>IF('入力欄(差替情報)'!$D$9=H$2,'入力欄(差替情報)'!$J$15/1000,0)</f>
        <v>0</v>
      </c>
      <c r="I58" s="9">
        <f>IF('入力欄(差替情報)'!$D$9=I$2,'入力欄(差替情報)'!$J$15/1000,0)</f>
        <v>0</v>
      </c>
      <c r="J58" s="9">
        <f>IF('入力欄(差替情報)'!$D$9=J$2,'入力欄(差替情報)'!$J$15/1000,0)</f>
        <v>0</v>
      </c>
      <c r="K58" s="13">
        <f t="shared" si="14"/>
        <v>0</v>
      </c>
    </row>
    <row r="59" spans="1:11" x14ac:dyDescent="0.25">
      <c r="A59" s="5" t="s">
        <v>13</v>
      </c>
      <c r="B59" s="9">
        <f>IF('入力欄(差替情報)'!$D$9=B$2,'入力欄(差替情報)'!$K$15/1000,0)</f>
        <v>0</v>
      </c>
      <c r="C59" s="9">
        <f>IF('入力欄(差替情報)'!$D$9=C$2,'入力欄(差替情報)'!$K$15/1000,0)</f>
        <v>0</v>
      </c>
      <c r="D59" s="9">
        <f>IF('入力欄(差替情報)'!$D$9=D$2,'入力欄(差替情報)'!$K$15/1000,0)</f>
        <v>0</v>
      </c>
      <c r="E59" s="9">
        <f>IF('入力欄(差替情報)'!$D$9=E$2,'入力欄(差替情報)'!$K$15/1000,0)</f>
        <v>0</v>
      </c>
      <c r="F59" s="9">
        <f>IF('入力欄(差替情報)'!$D$9=F$2,'入力欄(差替情報)'!$K$15/1000,0)</f>
        <v>0</v>
      </c>
      <c r="G59" s="9">
        <f>IF('入力欄(差替情報)'!$D$9=G$2,'入力欄(差替情報)'!$K$15/1000,0)</f>
        <v>0</v>
      </c>
      <c r="H59" s="9">
        <f>IF('入力欄(差替情報)'!$D$9=H$2,'入力欄(差替情報)'!$K$15/1000,0)</f>
        <v>0</v>
      </c>
      <c r="I59" s="9">
        <f>IF('入力欄(差替情報)'!$D$9=I$2,'入力欄(差替情報)'!$K$15/1000,0)</f>
        <v>0</v>
      </c>
      <c r="J59" s="9">
        <f>IF('入力欄(差替情報)'!$D$9=J$2,'入力欄(差替情報)'!$K$15/1000,0)</f>
        <v>0</v>
      </c>
      <c r="K59" s="13">
        <f t="shared" si="14"/>
        <v>0</v>
      </c>
    </row>
    <row r="60" spans="1:11" x14ac:dyDescent="0.25">
      <c r="A60" s="5" t="s">
        <v>14</v>
      </c>
      <c r="B60" s="9">
        <f>IF('入力欄(差替情報)'!$D$9=B$2,'入力欄(差替情報)'!$L$15/1000,0)</f>
        <v>0</v>
      </c>
      <c r="C60" s="9">
        <f>IF('入力欄(差替情報)'!$D$9=C$2,'入力欄(差替情報)'!$L$15/1000,0)</f>
        <v>0</v>
      </c>
      <c r="D60" s="9">
        <f>IF('入力欄(差替情報)'!$D$9=D$2,'入力欄(差替情報)'!$L$15/1000,0)</f>
        <v>0</v>
      </c>
      <c r="E60" s="9">
        <f>IF('入力欄(差替情報)'!$D$9=E$2,'入力欄(差替情報)'!$L$15/1000,0)</f>
        <v>0</v>
      </c>
      <c r="F60" s="9">
        <f>IF('入力欄(差替情報)'!$D$9=F$2,'入力欄(差替情報)'!$L$15/1000,0)</f>
        <v>0</v>
      </c>
      <c r="G60" s="9">
        <f>IF('入力欄(差替情報)'!$D$9=G$2,'入力欄(差替情報)'!$L$15/1000,0)</f>
        <v>0</v>
      </c>
      <c r="H60" s="9">
        <f>IF('入力欄(差替情報)'!$D$9=H$2,'入力欄(差替情報)'!$L$15/1000,0)</f>
        <v>0</v>
      </c>
      <c r="I60" s="9">
        <f>IF('入力欄(差替情報)'!$D$9=I$2,'入力欄(差替情報)'!$L$15/1000,0)</f>
        <v>0</v>
      </c>
      <c r="J60" s="9">
        <f>IF('入力欄(差替情報)'!$D$9=J$2,'入力欄(差替情報)'!$L$15/1000,0)</f>
        <v>0</v>
      </c>
      <c r="K60" s="13">
        <f t="shared" si="14"/>
        <v>0</v>
      </c>
    </row>
    <row r="61" spans="1:11" x14ac:dyDescent="0.25">
      <c r="A61" s="5" t="s">
        <v>15</v>
      </c>
      <c r="B61" s="9">
        <f>IF('入力欄(差替情報)'!$D$9=B$2,'入力欄(差替情報)'!$M$15/1000,0)</f>
        <v>0</v>
      </c>
      <c r="C61" s="9">
        <f>IF('入力欄(差替情報)'!$D$9=C$2,'入力欄(差替情報)'!$M$15/1000,0)</f>
        <v>0</v>
      </c>
      <c r="D61" s="9">
        <f>IF('入力欄(差替情報)'!$D$9=D$2,'入力欄(差替情報)'!$M$15/1000,0)</f>
        <v>0</v>
      </c>
      <c r="E61" s="9">
        <f>IF('入力欄(差替情報)'!$D$9=E$2,'入力欄(差替情報)'!$M$15/1000,0)</f>
        <v>0</v>
      </c>
      <c r="F61" s="9">
        <f>IF('入力欄(差替情報)'!$D$9=F$2,'入力欄(差替情報)'!$M$15/1000,0)</f>
        <v>0</v>
      </c>
      <c r="G61" s="9">
        <f>IF('入力欄(差替情報)'!$D$9=G$2,'入力欄(差替情報)'!$M$15/1000,0)</f>
        <v>0</v>
      </c>
      <c r="H61" s="9">
        <f>IF('入力欄(差替情報)'!$D$9=H$2,'入力欄(差替情報)'!$M$15/1000,0)</f>
        <v>0</v>
      </c>
      <c r="I61" s="9">
        <f>IF('入力欄(差替情報)'!$D$9=I$2,'入力欄(差替情報)'!$M$15/1000,0)</f>
        <v>0</v>
      </c>
      <c r="J61" s="9">
        <f>IF('入力欄(差替情報)'!$D$9=J$2,'入力欄(差替情報)'!$M$15/1000,0)</f>
        <v>0</v>
      </c>
      <c r="K61" s="13">
        <f t="shared" si="14"/>
        <v>0</v>
      </c>
    </row>
    <row r="62" spans="1:11" x14ac:dyDescent="0.25">
      <c r="A62" s="5" t="s">
        <v>16</v>
      </c>
      <c r="B62" s="9">
        <f>IF('入力欄(差替情報)'!$D$9=B$2,'入力欄(差替情報)'!$N$15/1000,0)</f>
        <v>0</v>
      </c>
      <c r="C62" s="9">
        <f>IF('入力欄(差替情報)'!$D$9=C$2,'入力欄(差替情報)'!$N$15/1000,0)</f>
        <v>0</v>
      </c>
      <c r="D62" s="9">
        <f>IF('入力欄(差替情報)'!$D$9=D$2,'入力欄(差替情報)'!$N$15/1000,0)</f>
        <v>0</v>
      </c>
      <c r="E62" s="9">
        <f>IF('入力欄(差替情報)'!$D$9=E$2,'入力欄(差替情報)'!$N$15/1000,0)</f>
        <v>0</v>
      </c>
      <c r="F62" s="9">
        <f>IF('入力欄(差替情報)'!$D$9=F$2,'入力欄(差替情報)'!$N$15/1000,0)</f>
        <v>0</v>
      </c>
      <c r="G62" s="9">
        <f>IF('入力欄(差替情報)'!$D$9=G$2,'入力欄(差替情報)'!$N$15/1000,0)</f>
        <v>0</v>
      </c>
      <c r="H62" s="9">
        <f>IF('入力欄(差替情報)'!$D$9=H$2,'入力欄(差替情報)'!$N$15/1000,0)</f>
        <v>0</v>
      </c>
      <c r="I62" s="9">
        <f>IF('入力欄(差替情報)'!$D$9=I$2,'入力欄(差替情報)'!$N$15/1000,0)</f>
        <v>0</v>
      </c>
      <c r="J62" s="9">
        <f>IF('入力欄(差替情報)'!$D$9=J$2,'入力欄(差替情報)'!$N$15/1000,0)</f>
        <v>0</v>
      </c>
      <c r="K62" s="13">
        <f t="shared" si="14"/>
        <v>0</v>
      </c>
    </row>
    <row r="63" spans="1:11" x14ac:dyDescent="0.25">
      <c r="A63" s="5" t="s">
        <v>17</v>
      </c>
      <c r="B63" s="9">
        <f>IF('入力欄(差替情報)'!$D$9=B$2,'入力欄(差替情報)'!$O$15/1000,0)</f>
        <v>0</v>
      </c>
      <c r="C63" s="9">
        <f>IF('入力欄(差替情報)'!$D$9=C$2,'入力欄(差替情報)'!$O$15/1000,0)</f>
        <v>0</v>
      </c>
      <c r="D63" s="9">
        <f>IF('入力欄(差替情報)'!$D$9=D$2,'入力欄(差替情報)'!$O$15/1000,0)</f>
        <v>0</v>
      </c>
      <c r="E63" s="9">
        <f>IF('入力欄(差替情報)'!$D$9=E$2,'入力欄(差替情報)'!$O$15/1000,0)</f>
        <v>0</v>
      </c>
      <c r="F63" s="9">
        <f>IF('入力欄(差替情報)'!$D$9=F$2,'入力欄(差替情報)'!$O$15/1000,0)</f>
        <v>0</v>
      </c>
      <c r="G63" s="9">
        <f>IF('入力欄(差替情報)'!$D$9=G$2,'入力欄(差替情報)'!$O$15/1000,0)</f>
        <v>0</v>
      </c>
      <c r="H63" s="9">
        <f>IF('入力欄(差替情報)'!$D$9=H$2,'入力欄(差替情報)'!$O$15/1000,0)</f>
        <v>0</v>
      </c>
      <c r="I63" s="9">
        <f>IF('入力欄(差替情報)'!$D$9=I$2,'入力欄(差替情報)'!$O$15/1000,0)</f>
        <v>0</v>
      </c>
      <c r="J63" s="9">
        <f>IF('入力欄(差替情報)'!$D$9=J$2,'入力欄(差替情報)'!$O$15/1000,0)</f>
        <v>0</v>
      </c>
      <c r="K63" s="13">
        <f t="shared" si="14"/>
        <v>0</v>
      </c>
    </row>
    <row r="64" spans="1:11" x14ac:dyDescent="0.25">
      <c r="B64" s="3"/>
      <c r="C64" s="3"/>
      <c r="D64" s="3"/>
      <c r="E64" s="3"/>
      <c r="F64" s="3"/>
      <c r="G64" s="3"/>
      <c r="H64" s="3"/>
      <c r="I64" s="3"/>
      <c r="J64" s="3"/>
      <c r="K64" s="3"/>
    </row>
    <row r="65" spans="1:11" x14ac:dyDescent="0.25">
      <c r="A65" s="1" t="s">
        <v>37</v>
      </c>
      <c r="B65" s="3"/>
      <c r="C65" s="3"/>
      <c r="D65" s="3"/>
      <c r="E65" s="3"/>
      <c r="F65" s="3"/>
      <c r="G65" s="3"/>
      <c r="H65" s="3"/>
      <c r="I65" s="3"/>
      <c r="J65" s="3"/>
      <c r="K65" s="3"/>
    </row>
    <row r="66" spans="1:11" x14ac:dyDescent="0.25">
      <c r="A66" s="5" t="s">
        <v>6</v>
      </c>
      <c r="B66" s="9">
        <f>B38-(B52-MIN(B$52:B$63))</f>
        <v>4376.3851858135922</v>
      </c>
      <c r="C66" s="9">
        <f>C38-(C52-MIN(C$52:C$63))</f>
        <v>9038.9479556577571</v>
      </c>
      <c r="D66" s="9">
        <f t="shared" ref="D66:J66" si="15">D38-(D52-MIN(D$52:D$63))</f>
        <v>40198.118217341216</v>
      </c>
      <c r="E66" s="9">
        <f t="shared" si="15"/>
        <v>16748.94758702386</v>
      </c>
      <c r="F66" s="9">
        <f t="shared" si="15"/>
        <v>3621.3794849233172</v>
      </c>
      <c r="G66" s="9">
        <f>G38-(G52-MIN(G$52:G$63))</f>
        <v>16262.417733785043</v>
      </c>
      <c r="H66" s="9">
        <f>H38-(H52-MIN(H$52:H$63))</f>
        <v>6810.3534352029046</v>
      </c>
      <c r="I66" s="9">
        <f t="shared" si="15"/>
        <v>3255.418822920577</v>
      </c>
      <c r="J66" s="9">
        <f t="shared" si="15"/>
        <v>11522.89255664757</v>
      </c>
      <c r="K66" s="3"/>
    </row>
    <row r="67" spans="1:11" x14ac:dyDescent="0.25">
      <c r="A67" s="5" t="s">
        <v>7</v>
      </c>
      <c r="B67" s="9">
        <f>B39-(B53-MIN(B$52:B$63))</f>
        <v>3619.389270992614</v>
      </c>
      <c r="C67" s="9">
        <f t="shared" ref="B67:J77" si="16">C39-(C53-MIN(C$52:C$63))</f>
        <v>7840.4854217915108</v>
      </c>
      <c r="D67" s="9">
        <f t="shared" si="16"/>
        <v>37244.472507593542</v>
      </c>
      <c r="E67" s="9">
        <f t="shared" si="16"/>
        <v>16656.242515391445</v>
      </c>
      <c r="F67" s="9">
        <f t="shared" si="16"/>
        <v>3152.5166352217502</v>
      </c>
      <c r="G67" s="9">
        <f>G39-(G53-MIN(G$52:G$63))</f>
        <v>16075.247116661551</v>
      </c>
      <c r="H67" s="9">
        <f t="shared" si="16"/>
        <v>6307.2351697691447</v>
      </c>
      <c r="I67" s="9">
        <f t="shared" si="16"/>
        <v>3082.2557634161467</v>
      </c>
      <c r="J67" s="9">
        <f t="shared" si="16"/>
        <v>11944.22596112561</v>
      </c>
      <c r="K67" s="3"/>
    </row>
    <row r="68" spans="1:11" x14ac:dyDescent="0.25">
      <c r="A68" s="5" t="s">
        <v>8</v>
      </c>
      <c r="B68" s="9">
        <f t="shared" si="16"/>
        <v>3708.3255380015471</v>
      </c>
      <c r="C68" s="9">
        <f t="shared" si="16"/>
        <v>8749.8098408302176</v>
      </c>
      <c r="D68" s="9">
        <f t="shared" si="16"/>
        <v>42328.972415876327</v>
      </c>
      <c r="E68" s="9">
        <f t="shared" si="16"/>
        <v>18062.69434324756</v>
      </c>
      <c r="F68" s="9">
        <f t="shared" si="16"/>
        <v>3982.8974030398408</v>
      </c>
      <c r="G68" s="9">
        <f>G40-(G54-MIN(G$52:G$63))</f>
        <v>18422.279710356415</v>
      </c>
      <c r="H68" s="9">
        <f t="shared" si="16"/>
        <v>6949.8276088671682</v>
      </c>
      <c r="I68" s="9">
        <f t="shared" si="16"/>
        <v>3536.6090442046579</v>
      </c>
      <c r="J68" s="9">
        <f t="shared" si="16"/>
        <v>13132.314949630767</v>
      </c>
      <c r="K68" s="3"/>
    </row>
    <row r="69" spans="1:11" x14ac:dyDescent="0.25">
      <c r="A69" s="5" t="s">
        <v>9</v>
      </c>
      <c r="B69" s="9">
        <f t="shared" si="16"/>
        <v>4361.4951688902065</v>
      </c>
      <c r="C69" s="9">
        <f t="shared" si="16"/>
        <v>10979.451095217777</v>
      </c>
      <c r="D69" s="9">
        <f t="shared" si="16"/>
        <v>52741.583696507281</v>
      </c>
      <c r="E69" s="9">
        <f t="shared" si="16"/>
        <v>21209.582800893215</v>
      </c>
      <c r="F69" s="9">
        <f t="shared" si="16"/>
        <v>4804.144037316918</v>
      </c>
      <c r="G69" s="9">
        <f>G41-(G55-MIN(G$52:G$63))</f>
        <v>23285.239900810368</v>
      </c>
      <c r="H69" s="9">
        <f t="shared" si="16"/>
        <v>7998.6755505659467</v>
      </c>
      <c r="I69" s="9">
        <f t="shared" si="16"/>
        <v>4365.2726459055311</v>
      </c>
      <c r="J69" s="9">
        <f t="shared" si="16"/>
        <v>16425.463464727531</v>
      </c>
      <c r="K69" s="3"/>
    </row>
    <row r="70" spans="1:11" x14ac:dyDescent="0.25">
      <c r="A70" s="5" t="s">
        <v>10</v>
      </c>
      <c r="B70" s="9">
        <f t="shared" si="16"/>
        <v>4481.5128045712927</v>
      </c>
      <c r="C70" s="9">
        <f t="shared" si="16"/>
        <v>10793.799767321229</v>
      </c>
      <c r="D70" s="9">
        <f t="shared" si="16"/>
        <v>52385.155810493154</v>
      </c>
      <c r="E70" s="9">
        <f t="shared" si="16"/>
        <v>20830.47005468214</v>
      </c>
      <c r="F70" s="9">
        <f t="shared" si="16"/>
        <v>4896.4283062582126</v>
      </c>
      <c r="G70" s="9">
        <f t="shared" si="16"/>
        <v>23348.508570629911</v>
      </c>
      <c r="H70" s="9">
        <f t="shared" si="16"/>
        <v>7973.3772187083869</v>
      </c>
      <c r="I70" s="9">
        <f t="shared" si="16"/>
        <v>4294.5907251920808</v>
      </c>
      <c r="J70" s="9">
        <f t="shared" si="16"/>
        <v>16280.19274214357</v>
      </c>
      <c r="K70" s="3"/>
    </row>
    <row r="71" spans="1:11" x14ac:dyDescent="0.25">
      <c r="A71" s="5" t="s">
        <v>11</v>
      </c>
      <c r="B71" s="9">
        <f t="shared" si="16"/>
        <v>4182.7432725962526</v>
      </c>
      <c r="C71" s="9">
        <f t="shared" si="16"/>
        <v>10013.439699142238</v>
      </c>
      <c r="D71" s="9">
        <f t="shared" si="16"/>
        <v>45040.323983972499</v>
      </c>
      <c r="E71" s="9">
        <f t="shared" si="16"/>
        <v>19718.771952030256</v>
      </c>
      <c r="F71" s="9">
        <f t="shared" si="16"/>
        <v>4399.2951753847165</v>
      </c>
      <c r="G71" s="9">
        <f t="shared" si="16"/>
        <v>20151.05469343513</v>
      </c>
      <c r="H71" s="9">
        <f t="shared" si="16"/>
        <v>7733.9099148347304</v>
      </c>
      <c r="I71" s="9">
        <f t="shared" si="16"/>
        <v>3852.4936895088022</v>
      </c>
      <c r="J71" s="9">
        <f t="shared" si="16"/>
        <v>14139.950394657897</v>
      </c>
      <c r="K71" s="3"/>
    </row>
    <row r="72" spans="1:11" x14ac:dyDescent="0.25">
      <c r="A72" s="5" t="s">
        <v>12</v>
      </c>
      <c r="B72" s="9">
        <f t="shared" si="16"/>
        <v>4454.297303331864</v>
      </c>
      <c r="C72" s="9">
        <f t="shared" si="16"/>
        <v>9331.1202426485925</v>
      </c>
      <c r="D72" s="9">
        <f t="shared" si="16"/>
        <v>38966.671170013084</v>
      </c>
      <c r="E72" s="9">
        <f t="shared" si="16"/>
        <v>17609.629213979533</v>
      </c>
      <c r="F72" s="9">
        <f t="shared" si="16"/>
        <v>3927.285266225068</v>
      </c>
      <c r="G72" s="9">
        <f t="shared" si="16"/>
        <v>17398.249831053661</v>
      </c>
      <c r="H72" s="9">
        <f t="shared" si="16"/>
        <v>6672.8198783354892</v>
      </c>
      <c r="I72" s="9">
        <f t="shared" si="16"/>
        <v>3504.3940346808768</v>
      </c>
      <c r="J72" s="9">
        <f t="shared" si="16"/>
        <v>12440.042292696115</v>
      </c>
      <c r="K72" s="3"/>
    </row>
    <row r="73" spans="1:11" x14ac:dyDescent="0.25">
      <c r="A73" s="5" t="s">
        <v>13</v>
      </c>
      <c r="B73" s="9">
        <f t="shared" si="16"/>
        <v>5022.0822256416523</v>
      </c>
      <c r="C73" s="9">
        <f t="shared" si="16"/>
        <v>11007.446117444681</v>
      </c>
      <c r="D73" s="9">
        <f t="shared" si="16"/>
        <v>43153.77461441874</v>
      </c>
      <c r="E73" s="9">
        <f t="shared" si="16"/>
        <v>19260.49635949307</v>
      </c>
      <c r="F73" s="9">
        <f t="shared" si="16"/>
        <v>4407.7407451026556</v>
      </c>
      <c r="G73" s="9">
        <f t="shared" si="16"/>
        <v>18813.165772432694</v>
      </c>
      <c r="H73" s="9">
        <f t="shared" si="16"/>
        <v>8361.0986027493836</v>
      </c>
      <c r="I73" s="9">
        <f t="shared" si="16"/>
        <v>4025.0673598595554</v>
      </c>
      <c r="J73" s="9">
        <f t="shared" si="16"/>
        <v>13628.52829011754</v>
      </c>
      <c r="K73" s="3"/>
    </row>
    <row r="74" spans="1:11" x14ac:dyDescent="0.25">
      <c r="A74" s="5" t="s">
        <v>14</v>
      </c>
      <c r="B74" s="9">
        <f t="shared" si="16"/>
        <v>5273.0472627797089</v>
      </c>
      <c r="C74" s="9">
        <f t="shared" si="16"/>
        <v>11583.001056601481</v>
      </c>
      <c r="D74" s="9">
        <f t="shared" si="16"/>
        <v>46268.691953587033</v>
      </c>
      <c r="E74" s="9">
        <f t="shared" si="16"/>
        <v>20498.609872221488</v>
      </c>
      <c r="F74" s="9">
        <f t="shared" si="16"/>
        <v>4930.1242459280311</v>
      </c>
      <c r="G74" s="9">
        <f t="shared" si="16"/>
        <v>21766.806917933412</v>
      </c>
      <c r="H74" s="9">
        <f t="shared" si="16"/>
        <v>9357.5740637961917</v>
      </c>
      <c r="I74" s="9">
        <f t="shared" si="16"/>
        <v>4642.3706467078246</v>
      </c>
      <c r="J74" s="9">
        <f t="shared" si="16"/>
        <v>15920.332022829596</v>
      </c>
      <c r="K74" s="3"/>
    </row>
    <row r="75" spans="1:11" x14ac:dyDescent="0.25">
      <c r="A75" s="5" t="s">
        <v>15</v>
      </c>
      <c r="B75" s="9">
        <f t="shared" si="16"/>
        <v>5625.4348032342932</v>
      </c>
      <c r="C75" s="9">
        <f t="shared" si="16"/>
        <v>12351.134601130754</v>
      </c>
      <c r="D75" s="9">
        <f t="shared" si="16"/>
        <v>50560.890832297198</v>
      </c>
      <c r="E75" s="9">
        <f t="shared" si="16"/>
        <v>22602.551677836014</v>
      </c>
      <c r="F75" s="9">
        <f t="shared" si="16"/>
        <v>5597.3091183458537</v>
      </c>
      <c r="G75" s="9">
        <f t="shared" si="16"/>
        <v>23566.260823938395</v>
      </c>
      <c r="H75" s="9">
        <f t="shared" si="16"/>
        <v>9574.0964139737262</v>
      </c>
      <c r="I75" s="9">
        <f t="shared" si="16"/>
        <v>4649.2737176242008</v>
      </c>
      <c r="J75" s="9">
        <f t="shared" si="16"/>
        <v>16545.703671018135</v>
      </c>
      <c r="K75" s="3"/>
    </row>
    <row r="76" spans="1:11" x14ac:dyDescent="0.25">
      <c r="A76" s="5" t="s">
        <v>16</v>
      </c>
      <c r="B76" s="9">
        <f t="shared" si="16"/>
        <v>5533.7892656781896</v>
      </c>
      <c r="C76" s="9">
        <f t="shared" si="16"/>
        <v>12259.820545910599</v>
      </c>
      <c r="D76" s="9">
        <f t="shared" si="16"/>
        <v>50869.855761267572</v>
      </c>
      <c r="E76" s="9">
        <f t="shared" si="16"/>
        <v>22825.863696894838</v>
      </c>
      <c r="F76" s="9">
        <f t="shared" si="16"/>
        <v>5581.9326011497405</v>
      </c>
      <c r="G76" s="9">
        <f t="shared" si="16"/>
        <v>23501.119683928933</v>
      </c>
      <c r="H76" s="9">
        <f t="shared" si="16"/>
        <v>9632.4489230802828</v>
      </c>
      <c r="I76" s="9">
        <f t="shared" si="16"/>
        <v>4668.5036558239335</v>
      </c>
      <c r="J76" s="9">
        <f t="shared" si="16"/>
        <v>16582.712635483102</v>
      </c>
      <c r="K76" s="3"/>
    </row>
    <row r="77" spans="1:11" x14ac:dyDescent="0.25">
      <c r="A77" s="5" t="s">
        <v>17</v>
      </c>
      <c r="B77" s="9">
        <f t="shared" si="16"/>
        <v>5217.0817424959077</v>
      </c>
      <c r="C77" s="9">
        <f t="shared" si="16"/>
        <v>11285.982395756331</v>
      </c>
      <c r="D77" s="9">
        <f t="shared" si="16"/>
        <v>46366.058721587608</v>
      </c>
      <c r="E77" s="9">
        <f t="shared" si="16"/>
        <v>20410.986767544971</v>
      </c>
      <c r="F77" s="9">
        <f t="shared" si="16"/>
        <v>4757.0941365780254</v>
      </c>
      <c r="G77" s="9">
        <f t="shared" si="16"/>
        <v>20253.604244876078</v>
      </c>
      <c r="H77" s="9">
        <f t="shared" si="16"/>
        <v>8537.6269073221483</v>
      </c>
      <c r="I77" s="9">
        <f t="shared" si="16"/>
        <v>4018.9465462345688</v>
      </c>
      <c r="J77" s="9">
        <f t="shared" si="16"/>
        <v>14194.774636475968</v>
      </c>
      <c r="K77" s="3"/>
    </row>
    <row r="78" spans="1:11" x14ac:dyDescent="0.25">
      <c r="B78" s="3"/>
      <c r="C78" s="3"/>
      <c r="D78" s="3"/>
      <c r="E78" s="3"/>
      <c r="F78" s="3"/>
      <c r="G78" s="3"/>
      <c r="H78" s="3"/>
      <c r="I78" s="3"/>
      <c r="J78" s="3"/>
      <c r="K78" s="3"/>
    </row>
    <row r="79" spans="1:11" x14ac:dyDescent="0.25">
      <c r="A79" s="1" t="s">
        <v>38</v>
      </c>
      <c r="B79" s="10" t="s">
        <v>39</v>
      </c>
      <c r="C79" s="3"/>
      <c r="D79" s="3"/>
      <c r="E79" s="3"/>
      <c r="F79" s="3"/>
      <c r="G79" s="3"/>
      <c r="H79" s="3"/>
      <c r="I79" s="3"/>
      <c r="J79" s="3"/>
      <c r="K79" s="3"/>
    </row>
    <row r="80" spans="1:11" x14ac:dyDescent="0.25">
      <c r="A80" s="5" t="s">
        <v>6</v>
      </c>
      <c r="B80" s="9">
        <f>$B$17-SUM($B66:$J66)</f>
        <v>44314.932607003691</v>
      </c>
      <c r="C80" s="3"/>
      <c r="D80" s="3"/>
      <c r="E80" s="3"/>
      <c r="F80" s="3"/>
      <c r="G80" s="3"/>
      <c r="H80" s="3"/>
      <c r="I80" s="3"/>
      <c r="J80" s="3"/>
      <c r="K80" s="3"/>
    </row>
    <row r="81" spans="1:11" x14ac:dyDescent="0.25">
      <c r="A81" s="5" t="s">
        <v>7</v>
      </c>
      <c r="B81" s="9">
        <f>$B$17-SUM($B67:$J67)</f>
        <v>50227.723224356203</v>
      </c>
      <c r="C81" s="3"/>
      <c r="D81" s="3"/>
      <c r="E81" s="3"/>
      <c r="F81" s="3"/>
      <c r="G81" s="3"/>
      <c r="H81" s="3"/>
      <c r="I81" s="3"/>
      <c r="J81" s="3"/>
      <c r="K81" s="3"/>
    </row>
    <row r="82" spans="1:11" x14ac:dyDescent="0.25">
      <c r="A82" s="5" t="s">
        <v>8</v>
      </c>
      <c r="B82" s="9">
        <f t="shared" ref="B82:B90" si="17">$B$17-SUM($B68:$J68)</f>
        <v>37276.06273226504</v>
      </c>
      <c r="C82" s="3"/>
      <c r="D82" s="3"/>
      <c r="E82" s="3"/>
      <c r="F82" s="3"/>
      <c r="G82" s="3"/>
      <c r="H82" s="3"/>
      <c r="I82" s="3"/>
      <c r="J82" s="3"/>
      <c r="K82" s="3"/>
    </row>
    <row r="83" spans="1:11" x14ac:dyDescent="0.25">
      <c r="A83" s="5" t="s">
        <v>9</v>
      </c>
      <c r="B83" s="9">
        <f>$B$17-SUM($B69:$J69)</f>
        <v>9978.8852254847588</v>
      </c>
      <c r="C83" s="3"/>
      <c r="D83" s="3"/>
      <c r="E83" s="3"/>
      <c r="F83" s="3"/>
      <c r="G83" s="3"/>
      <c r="H83" s="3"/>
      <c r="I83" s="3"/>
      <c r="J83" s="3"/>
      <c r="K83" s="3"/>
    </row>
    <row r="84" spans="1:11" x14ac:dyDescent="0.25">
      <c r="A84" s="5" t="s">
        <v>10</v>
      </c>
      <c r="B84" s="9">
        <f t="shared" si="17"/>
        <v>10865.757586319553</v>
      </c>
      <c r="C84" s="3"/>
      <c r="D84" s="3"/>
      <c r="E84" s="3"/>
      <c r="F84" s="3"/>
      <c r="G84" s="3"/>
      <c r="H84" s="3"/>
      <c r="I84" s="3"/>
      <c r="J84" s="3"/>
      <c r="K84" s="3"/>
    </row>
    <row r="85" spans="1:11" x14ac:dyDescent="0.25">
      <c r="A85" s="5" t="s">
        <v>11</v>
      </c>
      <c r="B85" s="9">
        <f t="shared" si="17"/>
        <v>26917.81081075703</v>
      </c>
      <c r="C85" s="3"/>
      <c r="D85" s="3"/>
      <c r="E85" s="3"/>
      <c r="F85" s="3"/>
      <c r="G85" s="3"/>
      <c r="H85" s="3"/>
      <c r="I85" s="3"/>
      <c r="J85" s="3"/>
      <c r="K85" s="3"/>
    </row>
    <row r="86" spans="1:11" x14ac:dyDescent="0.25">
      <c r="A86" s="5" t="s">
        <v>12</v>
      </c>
      <c r="B86" s="9">
        <f t="shared" si="17"/>
        <v>41845.284353355266</v>
      </c>
      <c r="C86" s="3"/>
      <c r="D86" s="3"/>
      <c r="E86" s="3"/>
      <c r="F86" s="3"/>
      <c r="G86" s="3"/>
      <c r="H86" s="3"/>
      <c r="I86" s="3"/>
      <c r="J86" s="3"/>
      <c r="K86" s="3"/>
    </row>
    <row r="87" spans="1:11" x14ac:dyDescent="0.25">
      <c r="A87" s="5" t="s">
        <v>13</v>
      </c>
      <c r="B87" s="9">
        <f t="shared" si="17"/>
        <v>28470.393499059574</v>
      </c>
      <c r="C87" s="3"/>
      <c r="D87" s="3"/>
      <c r="E87" s="3"/>
      <c r="F87" s="3"/>
      <c r="G87" s="3"/>
      <c r="H87" s="3"/>
      <c r="I87" s="3"/>
      <c r="J87" s="3"/>
      <c r="K87" s="3"/>
    </row>
    <row r="88" spans="1:11" x14ac:dyDescent="0.25">
      <c r="A88" s="5" t="s">
        <v>14</v>
      </c>
      <c r="B88" s="9">
        <f>$B$17-SUM($B74:$J74)</f>
        <v>15909.235543934774</v>
      </c>
      <c r="C88" s="3"/>
      <c r="D88" s="3"/>
      <c r="E88" s="3"/>
      <c r="F88" s="3"/>
      <c r="G88" s="3"/>
      <c r="H88" s="3"/>
      <c r="I88" s="3"/>
      <c r="J88" s="3"/>
      <c r="K88" s="3"/>
    </row>
    <row r="89" spans="1:11" x14ac:dyDescent="0.25">
      <c r="A89" s="5" t="s">
        <v>15</v>
      </c>
      <c r="B89" s="9">
        <f t="shared" si="17"/>
        <v>5077.1379269209865</v>
      </c>
      <c r="C89" s="3"/>
      <c r="D89" s="3"/>
      <c r="E89" s="3"/>
      <c r="F89" s="3"/>
      <c r="G89" s="3"/>
      <c r="H89" s="3"/>
      <c r="I89" s="3"/>
      <c r="J89" s="3"/>
      <c r="K89" s="3"/>
    </row>
    <row r="90" spans="1:11" x14ac:dyDescent="0.25">
      <c r="A90" s="5" t="s">
        <v>16</v>
      </c>
      <c r="B90" s="9">
        <f t="shared" si="17"/>
        <v>4693.7468171023356</v>
      </c>
      <c r="C90" s="3"/>
      <c r="D90" s="3"/>
      <c r="E90" s="3"/>
      <c r="F90" s="3"/>
      <c r="G90" s="3"/>
      <c r="H90" s="3"/>
      <c r="I90" s="3"/>
      <c r="J90" s="3"/>
      <c r="K90" s="3"/>
    </row>
    <row r="91" spans="1:11" x14ac:dyDescent="0.25">
      <c r="A91" s="5" t="s">
        <v>17</v>
      </c>
      <c r="B91" s="9">
        <f>$B$17-SUM($B77:$J77)</f>
        <v>21107.637487447937</v>
      </c>
      <c r="C91" s="3"/>
      <c r="D91" s="3"/>
      <c r="E91" s="3"/>
      <c r="F91" s="3"/>
      <c r="G91" s="3"/>
      <c r="H91" s="3"/>
      <c r="I91" s="3"/>
      <c r="J91" s="3"/>
      <c r="K91" s="3"/>
    </row>
    <row r="92" spans="1:11" x14ac:dyDescent="0.25">
      <c r="A92" s="8" t="s">
        <v>40</v>
      </c>
      <c r="B92" s="12">
        <f>SUM($B$80:$B$91)/$B$17</f>
        <v>1.9000000000000004</v>
      </c>
      <c r="C92" s="3"/>
      <c r="D92" s="3"/>
      <c r="E92" s="3"/>
      <c r="F92" s="3"/>
      <c r="G92" s="3"/>
      <c r="H92" s="3"/>
      <c r="I92" s="3"/>
      <c r="J92" s="3"/>
      <c r="K92" s="3"/>
    </row>
    <row r="93" spans="1:11" x14ac:dyDescent="0.25">
      <c r="B93" s="3"/>
      <c r="C93" s="3"/>
      <c r="D93" s="3"/>
      <c r="E93" s="3"/>
      <c r="F93" s="3"/>
      <c r="G93" s="3"/>
      <c r="H93" s="3"/>
      <c r="I93" s="3"/>
      <c r="J93" s="3"/>
      <c r="K93" s="3"/>
    </row>
    <row r="94" spans="1:11" x14ac:dyDescent="0.25">
      <c r="A94" s="1" t="s">
        <v>41</v>
      </c>
      <c r="B94" s="9">
        <f>(SUM($B$80:$B$91)-1.9*$B$17)/12</f>
        <v>4.850638409455617E-12</v>
      </c>
      <c r="C94" s="3"/>
      <c r="D94" s="3" t="s">
        <v>43</v>
      </c>
      <c r="E94" s="3"/>
      <c r="F94" s="3"/>
      <c r="G94" s="3"/>
      <c r="H94" s="3"/>
      <c r="I94" s="3"/>
      <c r="J94" s="3"/>
      <c r="K94" s="3"/>
    </row>
    <row r="95" spans="1:11" x14ac:dyDescent="0.25">
      <c r="A95" s="1" t="s">
        <v>42</v>
      </c>
      <c r="B95" s="3"/>
      <c r="C95" s="3"/>
      <c r="D95" s="55">
        <v>1.9</v>
      </c>
      <c r="E95" s="3"/>
      <c r="F95" s="3"/>
      <c r="G95" s="3"/>
      <c r="H95" s="3"/>
      <c r="I95" s="3"/>
      <c r="J95" s="3"/>
      <c r="K95" s="3"/>
    </row>
    <row r="96" spans="1:11" ht="16.5" thickBot="1" x14ac:dyDescent="0.3">
      <c r="B96" s="3"/>
      <c r="C96" s="3"/>
      <c r="D96" s="3"/>
      <c r="E96" s="3"/>
      <c r="F96" s="3"/>
      <c r="G96" s="3"/>
      <c r="H96" s="3"/>
      <c r="I96" s="3"/>
      <c r="J96" s="3"/>
      <c r="K96" s="3"/>
    </row>
    <row r="97" spans="1:2" ht="16.5" thickBot="1" x14ac:dyDescent="0.3">
      <c r="A97" s="1" t="s">
        <v>44</v>
      </c>
      <c r="B97" s="14">
        <f>(MIN($K$52:$K$63)+$B$94)*1000</f>
        <v>4.850638409455617E-9</v>
      </c>
    </row>
  </sheetData>
  <phoneticPr fontId="2"/>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入力欄(基本情報)</vt:lpstr>
      <vt:lpstr>入力欄(差替情報)</vt:lpstr>
      <vt:lpstr>提出用（算定諸元一覧(差替元)）</vt:lpstr>
      <vt:lpstr>webにUP時は非表示にする⇒</vt:lpstr>
      <vt:lpstr>リスト</vt:lpstr>
      <vt:lpstr>計算用(差替元差替可能容量)</vt:lpstr>
      <vt:lpstr>'入力欄(基本情報)'!Print_Area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2026-06-25T04:17:38Z</dcterms:modified>
</cp:coreProperties>
</file>